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net1.cec.eu.int\Homes\02\jarckat\Desktop\Send to webmaster\"/>
    </mc:Choice>
  </mc:AlternateContent>
  <bookViews>
    <workbookView xWindow="0" yWindow="0" windowWidth="20370" windowHeight="8580" tabRatio="955" activeTab="12"/>
  </bookViews>
  <sheets>
    <sheet name="Summary" sheetId="18" r:id="rId1"/>
    <sheet name="Progress" sheetId="20" r:id="rId2"/>
    <sheet name="Co-beneficiaries" sheetId="2" r:id="rId3"/>
    <sheet name="Distribution of funds" sheetId="22" r:id="rId4"/>
    <sheet name="1.Staff" sheetId="1" r:id="rId5"/>
    <sheet name="2.Travel and subsistence" sheetId="4" r:id="rId6"/>
    <sheet name="3.Equipment" sheetId="5" r:id="rId7"/>
    <sheet name="4.Subcontracting" sheetId="6" r:id="rId8"/>
    <sheet name="5.Other" sheetId="8" r:id="rId9"/>
    <sheet name="Revenues" sheetId="19" r:id="rId10"/>
    <sheet name="Countries" sheetId="23" r:id="rId11"/>
    <sheet name="Comments" sheetId="21" r:id="rId12"/>
    <sheet name="Actions" sheetId="13" r:id="rId13"/>
  </sheets>
  <externalReferences>
    <externalReference r:id="rId14"/>
  </externalReferences>
  <definedNames>
    <definedName name="_xlnm._FilterDatabase" localSheetId="2" hidden="1">'Co-beneficiaries'!#REF!</definedName>
    <definedName name="_xlnm._FilterDatabase" localSheetId="3" hidden="1">'Distribution of funds'!#REF!</definedName>
    <definedName name="_ftn1" localSheetId="4">'1.Staff'!#REF!</definedName>
    <definedName name="_ftn2" localSheetId="4">'1.Staff'!#REF!</definedName>
    <definedName name="_ftnref1" localSheetId="4">'1.Staff'!#REF!</definedName>
    <definedName name="_ftnref2" localSheetId="4">#REF!</definedName>
    <definedName name="ActionsList" localSheetId="11">[1]Actions!$A$1:$A$23</definedName>
    <definedName name="ActionsList">Actions!$A$2:$A$22</definedName>
    <definedName name="Ceilings" localSheetId="11">[1]Ceilings!$B$4:$G$59</definedName>
    <definedName name="Ceilings">#REF!</definedName>
    <definedName name="Countries">#REF!</definedName>
    <definedName name="iso_co" localSheetId="11">[1]Ceilings!$B$4:$B$59</definedName>
    <definedName name="iso_co">#REF!</definedName>
    <definedName name="partners" localSheetId="11">[1]Partners!$A$9:$A$30</definedName>
    <definedName name="partners" localSheetId="3">'Distribution of funds'!$A$11:$A$210</definedName>
    <definedName name="partners">'Co-beneficiaries'!$A$9:$A$208</definedName>
    <definedName name="_xlnm.Print_Area" localSheetId="4">'1.Staff'!$A$4:$T$102</definedName>
    <definedName name="_xlnm.Print_Area" localSheetId="5">'2.Travel and subsistence'!$A$1:$N$303</definedName>
    <definedName name="_xlnm.Print_Area" localSheetId="6">'3.Equipment'!$A$1:$L$206</definedName>
    <definedName name="_xlnm.Print_Area" localSheetId="7">'4.Subcontracting'!$A$1:$H$156</definedName>
    <definedName name="_xlnm.Print_Area" localSheetId="12">Actions!$A$2:$A$22</definedName>
    <definedName name="_xlnm.Print_Area" localSheetId="2">'Co-beneficiaries'!$A$1:$M$210</definedName>
    <definedName name="_xlnm.Print_Area" localSheetId="11">Comments!$A$1:$I$61</definedName>
    <definedName name="_xlnm.Print_Area" localSheetId="3">'Distribution of funds'!$A$1:$L$212</definedName>
    <definedName name="_xlnm.Print_Area" localSheetId="0">Summary!$A$1:$K$42</definedName>
    <definedName name="_xlnm.Print_Titles" localSheetId="4">'1.Staff'!$1:$8</definedName>
    <definedName name="_xlnm.Print_Titles" localSheetId="5">'2.Travel and subsistence'!$1:$5</definedName>
    <definedName name="_xlnm.Print_Titles" localSheetId="6">'3.Equipment'!$1:$5</definedName>
    <definedName name="_xlnm.Print_Titles" localSheetId="7">'4.Subcontracting'!$1:$5</definedName>
    <definedName name="_xlnm.Print_Titles" localSheetId="8">'5.Other'!$1:$5</definedName>
    <definedName name="_xlnm.Print_Titles" localSheetId="2">'Co-beneficiaries'!$1:$8</definedName>
    <definedName name="_xlnm.Print_Titles" localSheetId="3">'Distribution of funds'!$1:$10</definedName>
    <definedName name="_xlnm.Print_Titles" localSheetId="9">Revenues!$1:$5</definedName>
    <definedName name="Rates" localSheetId="11">[1]Ceilings!$A$4:$G$59</definedName>
    <definedName name="Rates">#REF!</definedName>
    <definedName name="Year_s__of_the_action_grant_covered_by_an_operating_grant" localSheetId="3">#REF!</definedName>
    <definedName name="Year_s__of_the_action_grant_covered_by_an_operating_grant">#REF!</definedName>
    <definedName name="Years">#REF!</definedName>
  </definedNames>
  <calcPr calcId="162913" concurrentCalc="0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8" i="1"/>
  <c r="G19" i="20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5" i="4"/>
  <c r="G20" i="20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5" i="5"/>
  <c r="G21" i="20"/>
  <c r="H5" i="6"/>
  <c r="G22" i="20"/>
  <c r="G5" i="8"/>
  <c r="G23" i="20"/>
  <c r="G25" i="20"/>
  <c r="G27" i="20"/>
  <c r="G29" i="20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F2" i="19"/>
  <c r="G32" i="20"/>
  <c r="G31" i="20"/>
  <c r="D19" i="20"/>
  <c r="D20" i="20"/>
  <c r="D21" i="20"/>
  <c r="D22" i="20"/>
  <c r="D23" i="20"/>
  <c r="D25" i="20"/>
  <c r="E27" i="20"/>
  <c r="D29" i="20"/>
  <c r="D31" i="20"/>
  <c r="G23" i="18"/>
  <c r="J23" i="18"/>
  <c r="G24" i="18"/>
  <c r="J24" i="18"/>
  <c r="C9" i="20"/>
  <c r="B11" i="22"/>
  <c r="O9" i="2"/>
  <c r="S9" i="2"/>
  <c r="O10" i="2"/>
  <c r="S10" i="2"/>
  <c r="O11" i="2"/>
  <c r="S11" i="2"/>
  <c r="O12" i="2"/>
  <c r="S12" i="2"/>
  <c r="O13" i="2"/>
  <c r="S13" i="2"/>
  <c r="O14" i="2"/>
  <c r="S14" i="2"/>
  <c r="O15" i="2"/>
  <c r="S15" i="2"/>
  <c r="O16" i="2"/>
  <c r="S16" i="2"/>
  <c r="O17" i="2"/>
  <c r="S17" i="2"/>
  <c r="O18" i="2"/>
  <c r="S18" i="2"/>
  <c r="O19" i="2"/>
  <c r="S19" i="2"/>
  <c r="O20" i="2"/>
  <c r="S20" i="2"/>
  <c r="O21" i="2"/>
  <c r="S21" i="2"/>
  <c r="O22" i="2"/>
  <c r="S22" i="2"/>
  <c r="O23" i="2"/>
  <c r="S23" i="2"/>
  <c r="O24" i="2"/>
  <c r="S24" i="2"/>
  <c r="O25" i="2"/>
  <c r="S25" i="2"/>
  <c r="O26" i="2"/>
  <c r="S26" i="2"/>
  <c r="O27" i="2"/>
  <c r="S27" i="2"/>
  <c r="O28" i="2"/>
  <c r="S28" i="2"/>
  <c r="O29" i="2"/>
  <c r="S29" i="2"/>
  <c r="O30" i="2"/>
  <c r="S30" i="2"/>
  <c r="O31" i="2"/>
  <c r="S31" i="2"/>
  <c r="O32" i="2"/>
  <c r="S32" i="2"/>
  <c r="O33" i="2"/>
  <c r="S33" i="2"/>
  <c r="O34" i="2"/>
  <c r="S34" i="2"/>
  <c r="O35" i="2"/>
  <c r="S35" i="2"/>
  <c r="O36" i="2"/>
  <c r="S36" i="2"/>
  <c r="O37" i="2"/>
  <c r="S37" i="2"/>
  <c r="O38" i="2"/>
  <c r="S38" i="2"/>
  <c r="O39" i="2"/>
  <c r="S39" i="2"/>
  <c r="O40" i="2"/>
  <c r="S40" i="2"/>
  <c r="O41" i="2"/>
  <c r="S41" i="2"/>
  <c r="O42" i="2"/>
  <c r="S42" i="2"/>
  <c r="O43" i="2"/>
  <c r="S43" i="2"/>
  <c r="O44" i="2"/>
  <c r="S44" i="2"/>
  <c r="O45" i="2"/>
  <c r="S45" i="2"/>
  <c r="O46" i="2"/>
  <c r="S46" i="2"/>
  <c r="O47" i="2"/>
  <c r="S47" i="2"/>
  <c r="O48" i="2"/>
  <c r="S48" i="2"/>
  <c r="O49" i="2"/>
  <c r="S49" i="2"/>
  <c r="O50" i="2"/>
  <c r="S50" i="2"/>
  <c r="O51" i="2"/>
  <c r="S51" i="2"/>
  <c r="O52" i="2"/>
  <c r="S52" i="2"/>
  <c r="O53" i="2"/>
  <c r="S53" i="2"/>
  <c r="O54" i="2"/>
  <c r="S54" i="2"/>
  <c r="O55" i="2"/>
  <c r="S55" i="2"/>
  <c r="O56" i="2"/>
  <c r="S56" i="2"/>
  <c r="O57" i="2"/>
  <c r="S57" i="2"/>
  <c r="O58" i="2"/>
  <c r="S58" i="2"/>
  <c r="O59" i="2"/>
  <c r="S59" i="2"/>
  <c r="O60" i="2"/>
  <c r="S60" i="2"/>
  <c r="O61" i="2"/>
  <c r="S61" i="2"/>
  <c r="O62" i="2"/>
  <c r="S62" i="2"/>
  <c r="O63" i="2"/>
  <c r="S63" i="2"/>
  <c r="O64" i="2"/>
  <c r="S64" i="2"/>
  <c r="O65" i="2"/>
  <c r="S65" i="2"/>
  <c r="O66" i="2"/>
  <c r="S66" i="2"/>
  <c r="O67" i="2"/>
  <c r="S67" i="2"/>
  <c r="O68" i="2"/>
  <c r="S68" i="2"/>
  <c r="O69" i="2"/>
  <c r="S69" i="2"/>
  <c r="O70" i="2"/>
  <c r="S70" i="2"/>
  <c r="O71" i="2"/>
  <c r="S71" i="2"/>
  <c r="O72" i="2"/>
  <c r="S72" i="2"/>
  <c r="O73" i="2"/>
  <c r="S73" i="2"/>
  <c r="O74" i="2"/>
  <c r="S74" i="2"/>
  <c r="O75" i="2"/>
  <c r="S75" i="2"/>
  <c r="O76" i="2"/>
  <c r="S76" i="2"/>
  <c r="O77" i="2"/>
  <c r="S77" i="2"/>
  <c r="O78" i="2"/>
  <c r="S78" i="2"/>
  <c r="O79" i="2"/>
  <c r="S79" i="2"/>
  <c r="O80" i="2"/>
  <c r="S80" i="2"/>
  <c r="O81" i="2"/>
  <c r="S81" i="2"/>
  <c r="O82" i="2"/>
  <c r="S82" i="2"/>
  <c r="O83" i="2"/>
  <c r="S83" i="2"/>
  <c r="O84" i="2"/>
  <c r="S84" i="2"/>
  <c r="O85" i="2"/>
  <c r="S85" i="2"/>
  <c r="O86" i="2"/>
  <c r="S86" i="2"/>
  <c r="O87" i="2"/>
  <c r="S87" i="2"/>
  <c r="O88" i="2"/>
  <c r="S88" i="2"/>
  <c r="O89" i="2"/>
  <c r="S89" i="2"/>
  <c r="O90" i="2"/>
  <c r="S90" i="2"/>
  <c r="O91" i="2"/>
  <c r="S91" i="2"/>
  <c r="O92" i="2"/>
  <c r="S92" i="2"/>
  <c r="O93" i="2"/>
  <c r="S93" i="2"/>
  <c r="O94" i="2"/>
  <c r="S94" i="2"/>
  <c r="O95" i="2"/>
  <c r="S95" i="2"/>
  <c r="O96" i="2"/>
  <c r="S96" i="2"/>
  <c r="O97" i="2"/>
  <c r="S97" i="2"/>
  <c r="O98" i="2"/>
  <c r="S98" i="2"/>
  <c r="O99" i="2"/>
  <c r="S99" i="2"/>
  <c r="O100" i="2"/>
  <c r="S100" i="2"/>
  <c r="O101" i="2"/>
  <c r="S101" i="2"/>
  <c r="O102" i="2"/>
  <c r="S102" i="2"/>
  <c r="O103" i="2"/>
  <c r="S103" i="2"/>
  <c r="O104" i="2"/>
  <c r="S104" i="2"/>
  <c r="O105" i="2"/>
  <c r="S105" i="2"/>
  <c r="O106" i="2"/>
  <c r="S106" i="2"/>
  <c r="O107" i="2"/>
  <c r="S107" i="2"/>
  <c r="O108" i="2"/>
  <c r="S108" i="2"/>
  <c r="O109" i="2"/>
  <c r="S109" i="2"/>
  <c r="O110" i="2"/>
  <c r="S110" i="2"/>
  <c r="O111" i="2"/>
  <c r="S111" i="2"/>
  <c r="O112" i="2"/>
  <c r="S112" i="2"/>
  <c r="O113" i="2"/>
  <c r="S113" i="2"/>
  <c r="O114" i="2"/>
  <c r="S114" i="2"/>
  <c r="O115" i="2"/>
  <c r="S115" i="2"/>
  <c r="O116" i="2"/>
  <c r="S116" i="2"/>
  <c r="O117" i="2"/>
  <c r="S117" i="2"/>
  <c r="O118" i="2"/>
  <c r="S118" i="2"/>
  <c r="O119" i="2"/>
  <c r="S119" i="2"/>
  <c r="O120" i="2"/>
  <c r="S120" i="2"/>
  <c r="O121" i="2"/>
  <c r="S121" i="2"/>
  <c r="O122" i="2"/>
  <c r="S122" i="2"/>
  <c r="O123" i="2"/>
  <c r="S123" i="2"/>
  <c r="O124" i="2"/>
  <c r="S124" i="2"/>
  <c r="O125" i="2"/>
  <c r="S125" i="2"/>
  <c r="O126" i="2"/>
  <c r="S126" i="2"/>
  <c r="O127" i="2"/>
  <c r="S127" i="2"/>
  <c r="O128" i="2"/>
  <c r="S128" i="2"/>
  <c r="O129" i="2"/>
  <c r="S129" i="2"/>
  <c r="O130" i="2"/>
  <c r="S130" i="2"/>
  <c r="O131" i="2"/>
  <c r="S131" i="2"/>
  <c r="O132" i="2"/>
  <c r="S132" i="2"/>
  <c r="O133" i="2"/>
  <c r="S133" i="2"/>
  <c r="O134" i="2"/>
  <c r="S134" i="2"/>
  <c r="O135" i="2"/>
  <c r="S135" i="2"/>
  <c r="O136" i="2"/>
  <c r="S136" i="2"/>
  <c r="O137" i="2"/>
  <c r="S137" i="2"/>
  <c r="O138" i="2"/>
  <c r="S138" i="2"/>
  <c r="O139" i="2"/>
  <c r="S139" i="2"/>
  <c r="O140" i="2"/>
  <c r="S140" i="2"/>
  <c r="O141" i="2"/>
  <c r="S141" i="2"/>
  <c r="O142" i="2"/>
  <c r="S142" i="2"/>
  <c r="O143" i="2"/>
  <c r="S143" i="2"/>
  <c r="O144" i="2"/>
  <c r="S144" i="2"/>
  <c r="O145" i="2"/>
  <c r="S145" i="2"/>
  <c r="O146" i="2"/>
  <c r="S146" i="2"/>
  <c r="O147" i="2"/>
  <c r="S147" i="2"/>
  <c r="O148" i="2"/>
  <c r="S148" i="2"/>
  <c r="O149" i="2"/>
  <c r="S149" i="2"/>
  <c r="O150" i="2"/>
  <c r="S150" i="2"/>
  <c r="O151" i="2"/>
  <c r="S151" i="2"/>
  <c r="O152" i="2"/>
  <c r="S152" i="2"/>
  <c r="O153" i="2"/>
  <c r="S153" i="2"/>
  <c r="O154" i="2"/>
  <c r="S154" i="2"/>
  <c r="O155" i="2"/>
  <c r="S155" i="2"/>
  <c r="O156" i="2"/>
  <c r="S156" i="2"/>
  <c r="O157" i="2"/>
  <c r="S157" i="2"/>
  <c r="O158" i="2"/>
  <c r="S158" i="2"/>
  <c r="O159" i="2"/>
  <c r="S159" i="2"/>
  <c r="O160" i="2"/>
  <c r="S160" i="2"/>
  <c r="O161" i="2"/>
  <c r="S161" i="2"/>
  <c r="O162" i="2"/>
  <c r="S162" i="2"/>
  <c r="O163" i="2"/>
  <c r="S163" i="2"/>
  <c r="O164" i="2"/>
  <c r="S164" i="2"/>
  <c r="O165" i="2"/>
  <c r="S165" i="2"/>
  <c r="O166" i="2"/>
  <c r="S166" i="2"/>
  <c r="O167" i="2"/>
  <c r="S167" i="2"/>
  <c r="O168" i="2"/>
  <c r="S168" i="2"/>
  <c r="O169" i="2"/>
  <c r="S169" i="2"/>
  <c r="O170" i="2"/>
  <c r="S170" i="2"/>
  <c r="O171" i="2"/>
  <c r="S171" i="2"/>
  <c r="O172" i="2"/>
  <c r="S172" i="2"/>
  <c r="O173" i="2"/>
  <c r="S173" i="2"/>
  <c r="O174" i="2"/>
  <c r="S174" i="2"/>
  <c r="O175" i="2"/>
  <c r="S175" i="2"/>
  <c r="O176" i="2"/>
  <c r="S176" i="2"/>
  <c r="O177" i="2"/>
  <c r="S177" i="2"/>
  <c r="O178" i="2"/>
  <c r="S178" i="2"/>
  <c r="O179" i="2"/>
  <c r="S179" i="2"/>
  <c r="O180" i="2"/>
  <c r="S180" i="2"/>
  <c r="O181" i="2"/>
  <c r="S181" i="2"/>
  <c r="O182" i="2"/>
  <c r="S182" i="2"/>
  <c r="O183" i="2"/>
  <c r="S183" i="2"/>
  <c r="O184" i="2"/>
  <c r="S184" i="2"/>
  <c r="O185" i="2"/>
  <c r="S185" i="2"/>
  <c r="O186" i="2"/>
  <c r="S186" i="2"/>
  <c r="O187" i="2"/>
  <c r="S187" i="2"/>
  <c r="O188" i="2"/>
  <c r="S188" i="2"/>
  <c r="O189" i="2"/>
  <c r="S189" i="2"/>
  <c r="O190" i="2"/>
  <c r="S190" i="2"/>
  <c r="O191" i="2"/>
  <c r="S191" i="2"/>
  <c r="O192" i="2"/>
  <c r="S192" i="2"/>
  <c r="O193" i="2"/>
  <c r="S193" i="2"/>
  <c r="O194" i="2"/>
  <c r="S194" i="2"/>
  <c r="O195" i="2"/>
  <c r="S195" i="2"/>
  <c r="O196" i="2"/>
  <c r="S196" i="2"/>
  <c r="O197" i="2"/>
  <c r="S197" i="2"/>
  <c r="O198" i="2"/>
  <c r="S198" i="2"/>
  <c r="O199" i="2"/>
  <c r="S199" i="2"/>
  <c r="O200" i="2"/>
  <c r="S200" i="2"/>
  <c r="O201" i="2"/>
  <c r="S201" i="2"/>
  <c r="O202" i="2"/>
  <c r="S202" i="2"/>
  <c r="O203" i="2"/>
  <c r="S203" i="2"/>
  <c r="O204" i="2"/>
  <c r="S204" i="2"/>
  <c r="O205" i="2"/>
  <c r="S205" i="2"/>
  <c r="O206" i="2"/>
  <c r="S206" i="2"/>
  <c r="O207" i="2"/>
  <c r="S207" i="2"/>
  <c r="O208" i="2"/>
  <c r="S208" i="2"/>
  <c r="G25" i="18"/>
  <c r="J17" i="8"/>
  <c r="K17" i="8"/>
  <c r="F13" i="19"/>
  <c r="F16" i="19"/>
  <c r="F17" i="19"/>
  <c r="F20" i="19"/>
  <c r="F21" i="19"/>
  <c r="F85" i="19"/>
  <c r="R9" i="4"/>
  <c r="Q9" i="4"/>
  <c r="S9" i="4"/>
  <c r="T9" i="4"/>
  <c r="R10" i="4"/>
  <c r="R11" i="4"/>
  <c r="R12" i="4"/>
  <c r="Q12" i="4"/>
  <c r="S12" i="4"/>
  <c r="T12" i="4"/>
  <c r="R13" i="4"/>
  <c r="Q13" i="4"/>
  <c r="S13" i="4"/>
  <c r="T13" i="4"/>
  <c r="R14" i="4"/>
  <c r="R15" i="4"/>
  <c r="R16" i="4"/>
  <c r="Q16" i="4"/>
  <c r="S16" i="4"/>
  <c r="R17" i="4"/>
  <c r="Q17" i="4"/>
  <c r="S17" i="4"/>
  <c r="T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8" i="4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9" i="1"/>
  <c r="AJ8" i="1"/>
  <c r="D26" i="18"/>
  <c r="C10" i="20"/>
  <c r="R6" i="4"/>
  <c r="Q6" i="4"/>
  <c r="S6" i="4"/>
  <c r="T6" i="4"/>
  <c r="R7" i="4"/>
  <c r="Q7" i="4"/>
  <c r="S7" i="4"/>
  <c r="T7" i="4"/>
  <c r="Q10" i="4"/>
  <c r="S10" i="4"/>
  <c r="T10" i="4"/>
  <c r="Q11" i="4"/>
  <c r="S11" i="4"/>
  <c r="T11" i="4"/>
  <c r="Q14" i="4"/>
  <c r="S14" i="4"/>
  <c r="T14" i="4"/>
  <c r="Q15" i="4"/>
  <c r="S15" i="4"/>
  <c r="T15" i="4"/>
  <c r="O6" i="5"/>
  <c r="O11" i="5"/>
  <c r="P11" i="5"/>
  <c r="O15" i="5"/>
  <c r="P15" i="5"/>
  <c r="O10" i="1"/>
  <c r="AE10" i="1"/>
  <c r="O11" i="1"/>
  <c r="AE11" i="1"/>
  <c r="O12" i="1"/>
  <c r="AE12" i="1"/>
  <c r="O13" i="1"/>
  <c r="AE13" i="1"/>
  <c r="O14" i="1"/>
  <c r="AE14" i="1"/>
  <c r="O15" i="1"/>
  <c r="AE15" i="1"/>
  <c r="O16" i="1"/>
  <c r="AE16" i="1"/>
  <c r="O17" i="1"/>
  <c r="AE17" i="1"/>
  <c r="O18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K10" i="1"/>
  <c r="AA10" i="1"/>
  <c r="K11" i="1"/>
  <c r="AA11" i="1"/>
  <c r="K12" i="1"/>
  <c r="AA12" i="1"/>
  <c r="K13" i="1"/>
  <c r="AA13" i="1"/>
  <c r="K14" i="1"/>
  <c r="AA14" i="1"/>
  <c r="K15" i="1"/>
  <c r="AA15" i="1"/>
  <c r="K16" i="1"/>
  <c r="AA16" i="1"/>
  <c r="K17" i="1"/>
  <c r="AA17" i="1"/>
  <c r="K18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W91" i="1"/>
  <c r="W92" i="1"/>
  <c r="W93" i="1"/>
  <c r="W94" i="1"/>
  <c r="W95" i="1"/>
  <c r="W96" i="1"/>
  <c r="W97" i="1"/>
  <c r="W98" i="1"/>
  <c r="W99" i="1"/>
  <c r="W100" i="1"/>
  <c r="P6" i="4"/>
  <c r="Q8" i="4"/>
  <c r="S8" i="4"/>
  <c r="T8" i="4"/>
  <c r="Q18" i="4"/>
  <c r="S18" i="4"/>
  <c r="Q19" i="4"/>
  <c r="S19" i="4"/>
  <c r="Q20" i="4"/>
  <c r="S20" i="4"/>
  <c r="Q21" i="4"/>
  <c r="S21" i="4"/>
  <c r="Q22" i="4"/>
  <c r="S22" i="4"/>
  <c r="Q23" i="4"/>
  <c r="S23" i="4"/>
  <c r="Q24" i="4"/>
  <c r="S24" i="4"/>
  <c r="Q25" i="4"/>
  <c r="S25" i="4"/>
  <c r="Q26" i="4"/>
  <c r="S26" i="4"/>
  <c r="Q27" i="4"/>
  <c r="S27" i="4"/>
  <c r="Q28" i="4"/>
  <c r="S28" i="4"/>
  <c r="Q29" i="4"/>
  <c r="S29" i="4"/>
  <c r="Q30" i="4"/>
  <c r="S30" i="4"/>
  <c r="Q31" i="4"/>
  <c r="S31" i="4"/>
  <c r="T31" i="4"/>
  <c r="Q32" i="4"/>
  <c r="S32" i="4"/>
  <c r="Q33" i="4"/>
  <c r="S33" i="4"/>
  <c r="Q34" i="4"/>
  <c r="S34" i="4"/>
  <c r="Q35" i="4"/>
  <c r="S35" i="4"/>
  <c r="Q36" i="4"/>
  <c r="S36" i="4"/>
  <c r="Q37" i="4"/>
  <c r="S37" i="4"/>
  <c r="Q38" i="4"/>
  <c r="S38" i="4"/>
  <c r="Q39" i="4"/>
  <c r="S39" i="4"/>
  <c r="Q40" i="4"/>
  <c r="S40" i="4"/>
  <c r="Q41" i="4"/>
  <c r="S41" i="4"/>
  <c r="Q42" i="4"/>
  <c r="S42" i="4"/>
  <c r="Q43" i="4"/>
  <c r="S43" i="4"/>
  <c r="Q44" i="4"/>
  <c r="S44" i="4"/>
  <c r="Q45" i="4"/>
  <c r="S45" i="4"/>
  <c r="Q46" i="4"/>
  <c r="S46" i="4"/>
  <c r="Q47" i="4"/>
  <c r="S47" i="4"/>
  <c r="Q48" i="4"/>
  <c r="S48" i="4"/>
  <c r="Q49" i="4"/>
  <c r="S49" i="4"/>
  <c r="Q50" i="4"/>
  <c r="S50" i="4"/>
  <c r="Q51" i="4"/>
  <c r="S51" i="4"/>
  <c r="Q52" i="4"/>
  <c r="S52" i="4"/>
  <c r="Q53" i="4"/>
  <c r="S53" i="4"/>
  <c r="Q54" i="4"/>
  <c r="S54" i="4"/>
  <c r="Q55" i="4"/>
  <c r="S55" i="4"/>
  <c r="Q56" i="4"/>
  <c r="S56" i="4"/>
  <c r="Q57" i="4"/>
  <c r="S57" i="4"/>
  <c r="Q58" i="4"/>
  <c r="S58" i="4"/>
  <c r="Q59" i="4"/>
  <c r="S59" i="4"/>
  <c r="Q60" i="4"/>
  <c r="S60" i="4"/>
  <c r="Q61" i="4"/>
  <c r="S61" i="4"/>
  <c r="Q62" i="4"/>
  <c r="S62" i="4"/>
  <c r="Q63" i="4"/>
  <c r="S63" i="4"/>
  <c r="Q64" i="4"/>
  <c r="S64" i="4"/>
  <c r="Q65" i="4"/>
  <c r="S65" i="4"/>
  <c r="Q66" i="4"/>
  <c r="S66" i="4"/>
  <c r="Q67" i="4"/>
  <c r="S67" i="4"/>
  <c r="Q68" i="4"/>
  <c r="S68" i="4"/>
  <c r="Q69" i="4"/>
  <c r="S69" i="4"/>
  <c r="Q70" i="4"/>
  <c r="S70" i="4"/>
  <c r="Q71" i="4"/>
  <c r="S71" i="4"/>
  <c r="Q72" i="4"/>
  <c r="S72" i="4"/>
  <c r="Q73" i="4"/>
  <c r="S73" i="4"/>
  <c r="Q74" i="4"/>
  <c r="S74" i="4"/>
  <c r="Q75" i="4"/>
  <c r="S75" i="4"/>
  <c r="Q76" i="4"/>
  <c r="S76" i="4"/>
  <c r="Q77" i="4"/>
  <c r="S77" i="4"/>
  <c r="Q78" i="4"/>
  <c r="S78" i="4"/>
  <c r="Q79" i="4"/>
  <c r="S79" i="4"/>
  <c r="Q80" i="4"/>
  <c r="S80" i="4"/>
  <c r="Q81" i="4"/>
  <c r="S81" i="4"/>
  <c r="Q82" i="4"/>
  <c r="S82" i="4"/>
  <c r="Q83" i="4"/>
  <c r="S83" i="4"/>
  <c r="Q84" i="4"/>
  <c r="S84" i="4"/>
  <c r="Q85" i="4"/>
  <c r="S85" i="4"/>
  <c r="Q86" i="4"/>
  <c r="S86" i="4"/>
  <c r="Q87" i="4"/>
  <c r="S87" i="4"/>
  <c r="Q88" i="4"/>
  <c r="S88" i="4"/>
  <c r="Q89" i="4"/>
  <c r="S89" i="4"/>
  <c r="Q90" i="4"/>
  <c r="S90" i="4"/>
  <c r="Q91" i="4"/>
  <c r="S91" i="4"/>
  <c r="Q92" i="4"/>
  <c r="S92" i="4"/>
  <c r="Q93" i="4"/>
  <c r="S93" i="4"/>
  <c r="Q94" i="4"/>
  <c r="S94" i="4"/>
  <c r="Q95" i="4"/>
  <c r="S95" i="4"/>
  <c r="Q96" i="4"/>
  <c r="S96" i="4"/>
  <c r="Q97" i="4"/>
  <c r="S97" i="4"/>
  <c r="Q98" i="4"/>
  <c r="S98" i="4"/>
  <c r="Q99" i="4"/>
  <c r="S99" i="4"/>
  <c r="Q100" i="4"/>
  <c r="S100" i="4"/>
  <c r="Q101" i="4"/>
  <c r="S101" i="4"/>
  <c r="Q102" i="4"/>
  <c r="S102" i="4"/>
  <c r="Q103" i="4"/>
  <c r="S103" i="4"/>
  <c r="Q104" i="4"/>
  <c r="S104" i="4"/>
  <c r="Q105" i="4"/>
  <c r="S105" i="4"/>
  <c r="Q106" i="4"/>
  <c r="S106" i="4"/>
  <c r="Q107" i="4"/>
  <c r="S107" i="4"/>
  <c r="Q108" i="4"/>
  <c r="S108" i="4"/>
  <c r="Q109" i="4"/>
  <c r="S109" i="4"/>
  <c r="Q110" i="4"/>
  <c r="S110" i="4"/>
  <c r="Q111" i="4"/>
  <c r="S111" i="4"/>
  <c r="Q112" i="4"/>
  <c r="S112" i="4"/>
  <c r="Q113" i="4"/>
  <c r="S113" i="4"/>
  <c r="Q114" i="4"/>
  <c r="S114" i="4"/>
  <c r="Q115" i="4"/>
  <c r="S115" i="4"/>
  <c r="Q116" i="4"/>
  <c r="S116" i="4"/>
  <c r="Q117" i="4"/>
  <c r="S117" i="4"/>
  <c r="Q118" i="4"/>
  <c r="S118" i="4"/>
  <c r="Q119" i="4"/>
  <c r="S119" i="4"/>
  <c r="Q120" i="4"/>
  <c r="S120" i="4"/>
  <c r="Q121" i="4"/>
  <c r="S121" i="4"/>
  <c r="Q122" i="4"/>
  <c r="S122" i="4"/>
  <c r="Q123" i="4"/>
  <c r="S123" i="4"/>
  <c r="Q124" i="4"/>
  <c r="S124" i="4"/>
  <c r="Q125" i="4"/>
  <c r="S125" i="4"/>
  <c r="Q126" i="4"/>
  <c r="S126" i="4"/>
  <c r="Q127" i="4"/>
  <c r="S127" i="4"/>
  <c r="Q128" i="4"/>
  <c r="S128" i="4"/>
  <c r="Q129" i="4"/>
  <c r="S129" i="4"/>
  <c r="Q130" i="4"/>
  <c r="S130" i="4"/>
  <c r="Q131" i="4"/>
  <c r="S131" i="4"/>
  <c r="Q132" i="4"/>
  <c r="S132" i="4"/>
  <c r="Q133" i="4"/>
  <c r="S133" i="4"/>
  <c r="Q134" i="4"/>
  <c r="S134" i="4"/>
  <c r="Q135" i="4"/>
  <c r="S135" i="4"/>
  <c r="Q136" i="4"/>
  <c r="S136" i="4"/>
  <c r="Q137" i="4"/>
  <c r="S137" i="4"/>
  <c r="Q138" i="4"/>
  <c r="S138" i="4"/>
  <c r="Q139" i="4"/>
  <c r="S139" i="4"/>
  <c r="Q140" i="4"/>
  <c r="S140" i="4"/>
  <c r="Q141" i="4"/>
  <c r="S141" i="4"/>
  <c r="Q142" i="4"/>
  <c r="S142" i="4"/>
  <c r="Q143" i="4"/>
  <c r="S143" i="4"/>
  <c r="Q144" i="4"/>
  <c r="S144" i="4"/>
  <c r="Q145" i="4"/>
  <c r="S145" i="4"/>
  <c r="Q146" i="4"/>
  <c r="S146" i="4"/>
  <c r="Q147" i="4"/>
  <c r="S147" i="4"/>
  <c r="Q148" i="4"/>
  <c r="S148" i="4"/>
  <c r="Q149" i="4"/>
  <c r="S149" i="4"/>
  <c r="Q150" i="4"/>
  <c r="S150" i="4"/>
  <c r="Q151" i="4"/>
  <c r="S151" i="4"/>
  <c r="Q152" i="4"/>
  <c r="S152" i="4"/>
  <c r="Q153" i="4"/>
  <c r="S153" i="4"/>
  <c r="Q154" i="4"/>
  <c r="S154" i="4"/>
  <c r="Q155" i="4"/>
  <c r="S155" i="4"/>
  <c r="Q156" i="4"/>
  <c r="S156" i="4"/>
  <c r="Q157" i="4"/>
  <c r="S157" i="4"/>
  <c r="Q158" i="4"/>
  <c r="S158" i="4"/>
  <c r="Q159" i="4"/>
  <c r="S159" i="4"/>
  <c r="Q160" i="4"/>
  <c r="S160" i="4"/>
  <c r="Q161" i="4"/>
  <c r="S161" i="4"/>
  <c r="Q162" i="4"/>
  <c r="S162" i="4"/>
  <c r="Q163" i="4"/>
  <c r="S163" i="4"/>
  <c r="Q164" i="4"/>
  <c r="S164" i="4"/>
  <c r="Q165" i="4"/>
  <c r="S165" i="4"/>
  <c r="Q166" i="4"/>
  <c r="S166" i="4"/>
  <c r="Q167" i="4"/>
  <c r="S167" i="4"/>
  <c r="Q168" i="4"/>
  <c r="S168" i="4"/>
  <c r="Q169" i="4"/>
  <c r="S169" i="4"/>
  <c r="Q170" i="4"/>
  <c r="S170" i="4"/>
  <c r="Q171" i="4"/>
  <c r="S171" i="4"/>
  <c r="Q172" i="4"/>
  <c r="S172" i="4"/>
  <c r="Q173" i="4"/>
  <c r="S173" i="4"/>
  <c r="Q174" i="4"/>
  <c r="S174" i="4"/>
  <c r="Q175" i="4"/>
  <c r="S175" i="4"/>
  <c r="Q176" i="4"/>
  <c r="S176" i="4"/>
  <c r="Q177" i="4"/>
  <c r="S177" i="4"/>
  <c r="Q178" i="4"/>
  <c r="S178" i="4"/>
  <c r="Q179" i="4"/>
  <c r="S179" i="4"/>
  <c r="Q180" i="4"/>
  <c r="S180" i="4"/>
  <c r="Q181" i="4"/>
  <c r="S181" i="4"/>
  <c r="Q182" i="4"/>
  <c r="S182" i="4"/>
  <c r="Q183" i="4"/>
  <c r="S183" i="4"/>
  <c r="Q184" i="4"/>
  <c r="S184" i="4"/>
  <c r="Q185" i="4"/>
  <c r="S185" i="4"/>
  <c r="Q186" i="4"/>
  <c r="S186" i="4"/>
  <c r="Q187" i="4"/>
  <c r="S187" i="4"/>
  <c r="Q188" i="4"/>
  <c r="S188" i="4"/>
  <c r="Q189" i="4"/>
  <c r="S189" i="4"/>
  <c r="Q190" i="4"/>
  <c r="S190" i="4"/>
  <c r="Q191" i="4"/>
  <c r="S191" i="4"/>
  <c r="Q192" i="4"/>
  <c r="S192" i="4"/>
  <c r="Q193" i="4"/>
  <c r="S193" i="4"/>
  <c r="Q194" i="4"/>
  <c r="S194" i="4"/>
  <c r="Q195" i="4"/>
  <c r="S195" i="4"/>
  <c r="Q196" i="4"/>
  <c r="S196" i="4"/>
  <c r="Q197" i="4"/>
  <c r="S197" i="4"/>
  <c r="Q198" i="4"/>
  <c r="S198" i="4"/>
  <c r="Q199" i="4"/>
  <c r="S199" i="4"/>
  <c r="Q200" i="4"/>
  <c r="S200" i="4"/>
  <c r="Q201" i="4"/>
  <c r="S201" i="4"/>
  <c r="Q202" i="4"/>
  <c r="S202" i="4"/>
  <c r="Q203" i="4"/>
  <c r="S203" i="4"/>
  <c r="Q204" i="4"/>
  <c r="S204" i="4"/>
  <c r="Q205" i="4"/>
  <c r="S205" i="4"/>
  <c r="Q206" i="4"/>
  <c r="S206" i="4"/>
  <c r="Q207" i="4"/>
  <c r="S207" i="4"/>
  <c r="Q208" i="4"/>
  <c r="S208" i="4"/>
  <c r="Q209" i="4"/>
  <c r="S209" i="4"/>
  <c r="Q210" i="4"/>
  <c r="S210" i="4"/>
  <c r="Q211" i="4"/>
  <c r="S211" i="4"/>
  <c r="Q212" i="4"/>
  <c r="S212" i="4"/>
  <c r="Q213" i="4"/>
  <c r="S213" i="4"/>
  <c r="Q214" i="4"/>
  <c r="S214" i="4"/>
  <c r="Q215" i="4"/>
  <c r="S215" i="4"/>
  <c r="Q216" i="4"/>
  <c r="S216" i="4"/>
  <c r="Q217" i="4"/>
  <c r="S217" i="4"/>
  <c r="Q218" i="4"/>
  <c r="S218" i="4"/>
  <c r="Q219" i="4"/>
  <c r="S219" i="4"/>
  <c r="Q220" i="4"/>
  <c r="S220" i="4"/>
  <c r="Q221" i="4"/>
  <c r="S221" i="4"/>
  <c r="Q222" i="4"/>
  <c r="S222" i="4"/>
  <c r="Q223" i="4"/>
  <c r="S223" i="4"/>
  <c r="Q224" i="4"/>
  <c r="S224" i="4"/>
  <c r="Q225" i="4"/>
  <c r="S225" i="4"/>
  <c r="Q226" i="4"/>
  <c r="S226" i="4"/>
  <c r="Q227" i="4"/>
  <c r="S227" i="4"/>
  <c r="Q228" i="4"/>
  <c r="S228" i="4"/>
  <c r="Q229" i="4"/>
  <c r="S229" i="4"/>
  <c r="Q230" i="4"/>
  <c r="S230" i="4"/>
  <c r="Q231" i="4"/>
  <c r="S231" i="4"/>
  <c r="Q232" i="4"/>
  <c r="S232" i="4"/>
  <c r="Q233" i="4"/>
  <c r="S233" i="4"/>
  <c r="Q234" i="4"/>
  <c r="S234" i="4"/>
  <c r="Q235" i="4"/>
  <c r="S235" i="4"/>
  <c r="Q236" i="4"/>
  <c r="S236" i="4"/>
  <c r="Q237" i="4"/>
  <c r="S237" i="4"/>
  <c r="Q238" i="4"/>
  <c r="S238" i="4"/>
  <c r="Q239" i="4"/>
  <c r="S239" i="4"/>
  <c r="Q240" i="4"/>
  <c r="S240" i="4"/>
  <c r="Q241" i="4"/>
  <c r="S241" i="4"/>
  <c r="Q242" i="4"/>
  <c r="S242" i="4"/>
  <c r="Q243" i="4"/>
  <c r="S243" i="4"/>
  <c r="Q244" i="4"/>
  <c r="S244" i="4"/>
  <c r="Q245" i="4"/>
  <c r="S245" i="4"/>
  <c r="Q246" i="4"/>
  <c r="S246" i="4"/>
  <c r="Q247" i="4"/>
  <c r="S247" i="4"/>
  <c r="Q248" i="4"/>
  <c r="S248" i="4"/>
  <c r="Q249" i="4"/>
  <c r="S249" i="4"/>
  <c r="Q250" i="4"/>
  <c r="S250" i="4"/>
  <c r="Q251" i="4"/>
  <c r="S251" i="4"/>
  <c r="Q252" i="4"/>
  <c r="S252" i="4"/>
  <c r="Q253" i="4"/>
  <c r="S253" i="4"/>
  <c r="Q254" i="4"/>
  <c r="S254" i="4"/>
  <c r="Q255" i="4"/>
  <c r="S255" i="4"/>
  <c r="Q256" i="4"/>
  <c r="S256" i="4"/>
  <c r="Q257" i="4"/>
  <c r="S257" i="4"/>
  <c r="Q258" i="4"/>
  <c r="S258" i="4"/>
  <c r="Q259" i="4"/>
  <c r="S259" i="4"/>
  <c r="Q260" i="4"/>
  <c r="S260" i="4"/>
  <c r="Q261" i="4"/>
  <c r="S261" i="4"/>
  <c r="Q262" i="4"/>
  <c r="S262" i="4"/>
  <c r="Q263" i="4"/>
  <c r="S263" i="4"/>
  <c r="Q264" i="4"/>
  <c r="S264" i="4"/>
  <c r="Q265" i="4"/>
  <c r="S265" i="4"/>
  <c r="Q266" i="4"/>
  <c r="S266" i="4"/>
  <c r="Q267" i="4"/>
  <c r="S267" i="4"/>
  <c r="Q268" i="4"/>
  <c r="S268" i="4"/>
  <c r="Q269" i="4"/>
  <c r="S269" i="4"/>
  <c r="Q270" i="4"/>
  <c r="S270" i="4"/>
  <c r="Q271" i="4"/>
  <c r="S271" i="4"/>
  <c r="Q272" i="4"/>
  <c r="S272" i="4"/>
  <c r="Q273" i="4"/>
  <c r="S273" i="4"/>
  <c r="Q274" i="4"/>
  <c r="S274" i="4"/>
  <c r="Q275" i="4"/>
  <c r="S275" i="4"/>
  <c r="Q276" i="4"/>
  <c r="S276" i="4"/>
  <c r="Q277" i="4"/>
  <c r="S277" i="4"/>
  <c r="Q278" i="4"/>
  <c r="S278" i="4"/>
  <c r="Q279" i="4"/>
  <c r="S279" i="4"/>
  <c r="Q280" i="4"/>
  <c r="S280" i="4"/>
  <c r="Q281" i="4"/>
  <c r="S281" i="4"/>
  <c r="Q282" i="4"/>
  <c r="S282" i="4"/>
  <c r="Q283" i="4"/>
  <c r="S283" i="4"/>
  <c r="Q284" i="4"/>
  <c r="S284" i="4"/>
  <c r="Q285" i="4"/>
  <c r="S285" i="4"/>
  <c r="Q286" i="4"/>
  <c r="S286" i="4"/>
  <c r="Q287" i="4"/>
  <c r="S287" i="4"/>
  <c r="Q288" i="4"/>
  <c r="S288" i="4"/>
  <c r="Q289" i="4"/>
  <c r="S289" i="4"/>
  <c r="Q290" i="4"/>
  <c r="S290" i="4"/>
  <c r="Q291" i="4"/>
  <c r="S291" i="4"/>
  <c r="Q292" i="4"/>
  <c r="S292" i="4"/>
  <c r="Q293" i="4"/>
  <c r="S293" i="4"/>
  <c r="Q294" i="4"/>
  <c r="S294" i="4"/>
  <c r="Q295" i="4"/>
  <c r="S295" i="4"/>
  <c r="Q296" i="4"/>
  <c r="S296" i="4"/>
  <c r="Q297" i="4"/>
  <c r="S297" i="4"/>
  <c r="Q298" i="4"/>
  <c r="S298" i="4"/>
  <c r="Q299" i="4"/>
  <c r="S299" i="4"/>
  <c r="Q300" i="4"/>
  <c r="S300" i="4"/>
  <c r="Q301" i="4"/>
  <c r="S301" i="4"/>
  <c r="T19" i="4"/>
  <c r="T20" i="4"/>
  <c r="T21" i="4"/>
  <c r="T22" i="4"/>
  <c r="T23" i="4"/>
  <c r="T24" i="4"/>
  <c r="T25" i="4"/>
  <c r="T26" i="4"/>
  <c r="T27" i="4"/>
  <c r="T28" i="4"/>
  <c r="T29" i="4"/>
  <c r="T30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7" i="1"/>
  <c r="G9" i="1"/>
  <c r="W9" i="1"/>
  <c r="AD10" i="1"/>
  <c r="AF10" i="1"/>
  <c r="AD11" i="1"/>
  <c r="AF11" i="1"/>
  <c r="AD12" i="1"/>
  <c r="AF12" i="1"/>
  <c r="AD13" i="1"/>
  <c r="AF13" i="1"/>
  <c r="AD14" i="1"/>
  <c r="AF14" i="1"/>
  <c r="AD15" i="1"/>
  <c r="AF15" i="1"/>
  <c r="AD16" i="1"/>
  <c r="AF16" i="1"/>
  <c r="AD17" i="1"/>
  <c r="AF17" i="1"/>
  <c r="AD18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O9" i="1"/>
  <c r="AE9" i="1"/>
  <c r="AD9" i="1"/>
  <c r="AF9" i="1"/>
  <c r="AF8" i="1"/>
  <c r="Z10" i="1"/>
  <c r="AB10" i="1"/>
  <c r="Z11" i="1"/>
  <c r="AB11" i="1"/>
  <c r="Z12" i="1"/>
  <c r="AB12" i="1"/>
  <c r="Z13" i="1"/>
  <c r="AB13" i="1"/>
  <c r="Z14" i="1"/>
  <c r="AB14" i="1"/>
  <c r="Z15" i="1"/>
  <c r="AB15" i="1"/>
  <c r="Z16" i="1"/>
  <c r="AB16" i="1"/>
  <c r="Z17" i="1"/>
  <c r="AB17" i="1"/>
  <c r="Z18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K9" i="1"/>
  <c r="AA9" i="1"/>
  <c r="Z9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7" i="1"/>
  <c r="AB9" i="1"/>
  <c r="G10" i="1"/>
  <c r="W10" i="1"/>
  <c r="X10" i="1"/>
  <c r="G11" i="1"/>
  <c r="W11" i="1"/>
  <c r="X11" i="1"/>
  <c r="G12" i="1"/>
  <c r="W12" i="1"/>
  <c r="X12" i="1"/>
  <c r="G13" i="1"/>
  <c r="W13" i="1"/>
  <c r="X13" i="1"/>
  <c r="G14" i="1"/>
  <c r="W14" i="1"/>
  <c r="X14" i="1"/>
  <c r="G15" i="1"/>
  <c r="W15" i="1"/>
  <c r="X15" i="1"/>
  <c r="G16" i="1"/>
  <c r="W16" i="1"/>
  <c r="X16" i="1"/>
  <c r="G17" i="1"/>
  <c r="W17" i="1"/>
  <c r="X17" i="1"/>
  <c r="G18" i="1"/>
  <c r="W18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9" i="1"/>
  <c r="X8" i="1"/>
  <c r="S10" i="1"/>
  <c r="AI10" i="1"/>
  <c r="S11" i="1"/>
  <c r="AI11" i="1"/>
  <c r="S12" i="1"/>
  <c r="AI12" i="1"/>
  <c r="S13" i="1"/>
  <c r="AI13" i="1"/>
  <c r="S14" i="1"/>
  <c r="AI14" i="1"/>
  <c r="S15" i="1"/>
  <c r="AI15" i="1"/>
  <c r="S16" i="1"/>
  <c r="AI16" i="1"/>
  <c r="S17" i="1"/>
  <c r="AI17" i="1"/>
  <c r="S18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S9" i="1"/>
  <c r="AI9" i="1"/>
  <c r="AA100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D3" i="20"/>
  <c r="D2" i="20"/>
  <c r="D28" i="18"/>
  <c r="D32" i="18"/>
  <c r="D37" i="18"/>
  <c r="D30" i="18"/>
  <c r="D27" i="20"/>
  <c r="F11" i="19"/>
  <c r="B12" i="2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2" i="2"/>
  <c r="D11" i="2"/>
  <c r="D10" i="2"/>
  <c r="D9" i="2"/>
  <c r="AH100" i="1"/>
  <c r="AG100" i="1"/>
  <c r="AD100" i="1"/>
  <c r="AC100" i="1"/>
  <c r="Y100" i="1"/>
  <c r="S100" i="1"/>
  <c r="O100" i="1"/>
  <c r="K100" i="1"/>
  <c r="G100" i="1"/>
  <c r="D100" i="1"/>
  <c r="C100" i="1"/>
  <c r="AH99" i="1"/>
  <c r="AG99" i="1"/>
  <c r="AD99" i="1"/>
  <c r="AC99" i="1"/>
  <c r="Y99" i="1"/>
  <c r="S99" i="1"/>
  <c r="O99" i="1"/>
  <c r="K99" i="1"/>
  <c r="G99" i="1"/>
  <c r="D99" i="1"/>
  <c r="C99" i="1"/>
  <c r="AH98" i="1"/>
  <c r="AG98" i="1"/>
  <c r="AD98" i="1"/>
  <c r="AC98" i="1"/>
  <c r="Y98" i="1"/>
  <c r="S98" i="1"/>
  <c r="O98" i="1"/>
  <c r="K98" i="1"/>
  <c r="G98" i="1"/>
  <c r="D98" i="1"/>
  <c r="C98" i="1"/>
  <c r="AH97" i="1"/>
  <c r="AG97" i="1"/>
  <c r="AD97" i="1"/>
  <c r="AC97" i="1"/>
  <c r="Y97" i="1"/>
  <c r="S97" i="1"/>
  <c r="O97" i="1"/>
  <c r="K97" i="1"/>
  <c r="G97" i="1"/>
  <c r="D97" i="1"/>
  <c r="C97" i="1"/>
  <c r="AH96" i="1"/>
  <c r="AG96" i="1"/>
  <c r="AD96" i="1"/>
  <c r="AC96" i="1"/>
  <c r="Y96" i="1"/>
  <c r="S96" i="1"/>
  <c r="O96" i="1"/>
  <c r="K96" i="1"/>
  <c r="G96" i="1"/>
  <c r="D96" i="1"/>
  <c r="C96" i="1"/>
  <c r="AH95" i="1"/>
  <c r="AG95" i="1"/>
  <c r="AD95" i="1"/>
  <c r="AC95" i="1"/>
  <c r="Y95" i="1"/>
  <c r="S95" i="1"/>
  <c r="O95" i="1"/>
  <c r="K95" i="1"/>
  <c r="G95" i="1"/>
  <c r="D95" i="1"/>
  <c r="C95" i="1"/>
  <c r="AH94" i="1"/>
  <c r="AG94" i="1"/>
  <c r="AD94" i="1"/>
  <c r="AC94" i="1"/>
  <c r="Y94" i="1"/>
  <c r="S94" i="1"/>
  <c r="O94" i="1"/>
  <c r="K94" i="1"/>
  <c r="G94" i="1"/>
  <c r="D94" i="1"/>
  <c r="C94" i="1"/>
  <c r="AH93" i="1"/>
  <c r="AG93" i="1"/>
  <c r="AD93" i="1"/>
  <c r="AC93" i="1"/>
  <c r="Y93" i="1"/>
  <c r="S93" i="1"/>
  <c r="O93" i="1"/>
  <c r="K93" i="1"/>
  <c r="G93" i="1"/>
  <c r="D93" i="1"/>
  <c r="C93" i="1"/>
  <c r="AH92" i="1"/>
  <c r="AG92" i="1"/>
  <c r="AD92" i="1"/>
  <c r="AC92" i="1"/>
  <c r="Y92" i="1"/>
  <c r="S92" i="1"/>
  <c r="O92" i="1"/>
  <c r="K92" i="1"/>
  <c r="G92" i="1"/>
  <c r="D92" i="1"/>
  <c r="C92" i="1"/>
  <c r="AH91" i="1"/>
  <c r="AG91" i="1"/>
  <c r="AD91" i="1"/>
  <c r="AC91" i="1"/>
  <c r="Y91" i="1"/>
  <c r="S91" i="1"/>
  <c r="O91" i="1"/>
  <c r="K91" i="1"/>
  <c r="G91" i="1"/>
  <c r="D91" i="1"/>
  <c r="C91" i="1"/>
  <c r="AH90" i="1"/>
  <c r="AG90" i="1"/>
  <c r="AD90" i="1"/>
  <c r="AC90" i="1"/>
  <c r="Y90" i="1"/>
  <c r="S90" i="1"/>
  <c r="O90" i="1"/>
  <c r="K90" i="1"/>
  <c r="G90" i="1"/>
  <c r="D90" i="1"/>
  <c r="C90" i="1"/>
  <c r="AH89" i="1"/>
  <c r="AG89" i="1"/>
  <c r="AD89" i="1"/>
  <c r="AC89" i="1"/>
  <c r="Y89" i="1"/>
  <c r="S89" i="1"/>
  <c r="O89" i="1"/>
  <c r="K89" i="1"/>
  <c r="G89" i="1"/>
  <c r="D89" i="1"/>
  <c r="C89" i="1"/>
  <c r="AH88" i="1"/>
  <c r="AG88" i="1"/>
  <c r="AD88" i="1"/>
  <c r="AC88" i="1"/>
  <c r="Y88" i="1"/>
  <c r="S88" i="1"/>
  <c r="O88" i="1"/>
  <c r="K88" i="1"/>
  <c r="G88" i="1"/>
  <c r="D88" i="1"/>
  <c r="C88" i="1"/>
  <c r="AH87" i="1"/>
  <c r="AG87" i="1"/>
  <c r="AD87" i="1"/>
  <c r="AC87" i="1"/>
  <c r="Y87" i="1"/>
  <c r="S87" i="1"/>
  <c r="O87" i="1"/>
  <c r="K87" i="1"/>
  <c r="G87" i="1"/>
  <c r="D87" i="1"/>
  <c r="C87" i="1"/>
  <c r="AH86" i="1"/>
  <c r="AG86" i="1"/>
  <c r="AD86" i="1"/>
  <c r="AC86" i="1"/>
  <c r="Y86" i="1"/>
  <c r="S86" i="1"/>
  <c r="O86" i="1"/>
  <c r="K86" i="1"/>
  <c r="G86" i="1"/>
  <c r="D86" i="1"/>
  <c r="C86" i="1"/>
  <c r="AH85" i="1"/>
  <c r="AG85" i="1"/>
  <c r="AD85" i="1"/>
  <c r="AC85" i="1"/>
  <c r="Y85" i="1"/>
  <c r="S85" i="1"/>
  <c r="O85" i="1"/>
  <c r="K85" i="1"/>
  <c r="G85" i="1"/>
  <c r="D85" i="1"/>
  <c r="C85" i="1"/>
  <c r="AH84" i="1"/>
  <c r="AG84" i="1"/>
  <c r="AD84" i="1"/>
  <c r="AC84" i="1"/>
  <c r="Y84" i="1"/>
  <c r="S84" i="1"/>
  <c r="O84" i="1"/>
  <c r="K84" i="1"/>
  <c r="G84" i="1"/>
  <c r="D84" i="1"/>
  <c r="C84" i="1"/>
  <c r="AH83" i="1"/>
  <c r="AG83" i="1"/>
  <c r="AD83" i="1"/>
  <c r="AC83" i="1"/>
  <c r="Y83" i="1"/>
  <c r="S83" i="1"/>
  <c r="O83" i="1"/>
  <c r="K83" i="1"/>
  <c r="G83" i="1"/>
  <c r="D83" i="1"/>
  <c r="C83" i="1"/>
  <c r="AH82" i="1"/>
  <c r="AG82" i="1"/>
  <c r="AD82" i="1"/>
  <c r="AC82" i="1"/>
  <c r="Y82" i="1"/>
  <c r="S82" i="1"/>
  <c r="O82" i="1"/>
  <c r="K82" i="1"/>
  <c r="G82" i="1"/>
  <c r="D82" i="1"/>
  <c r="C82" i="1"/>
  <c r="AH81" i="1"/>
  <c r="AG81" i="1"/>
  <c r="AD81" i="1"/>
  <c r="AC81" i="1"/>
  <c r="Y81" i="1"/>
  <c r="S81" i="1"/>
  <c r="O81" i="1"/>
  <c r="K81" i="1"/>
  <c r="G81" i="1"/>
  <c r="D81" i="1"/>
  <c r="C81" i="1"/>
  <c r="AH80" i="1"/>
  <c r="AG80" i="1"/>
  <c r="AD80" i="1"/>
  <c r="AC80" i="1"/>
  <c r="Y80" i="1"/>
  <c r="S80" i="1"/>
  <c r="O80" i="1"/>
  <c r="K80" i="1"/>
  <c r="G80" i="1"/>
  <c r="D80" i="1"/>
  <c r="C80" i="1"/>
  <c r="AH79" i="1"/>
  <c r="AG79" i="1"/>
  <c r="AD79" i="1"/>
  <c r="AC79" i="1"/>
  <c r="Y79" i="1"/>
  <c r="S79" i="1"/>
  <c r="O79" i="1"/>
  <c r="K79" i="1"/>
  <c r="G79" i="1"/>
  <c r="D79" i="1"/>
  <c r="C79" i="1"/>
  <c r="AH78" i="1"/>
  <c r="AG78" i="1"/>
  <c r="AD78" i="1"/>
  <c r="AC78" i="1"/>
  <c r="Y78" i="1"/>
  <c r="S78" i="1"/>
  <c r="O78" i="1"/>
  <c r="K78" i="1"/>
  <c r="G78" i="1"/>
  <c r="D78" i="1"/>
  <c r="C78" i="1"/>
  <c r="AH77" i="1"/>
  <c r="AG77" i="1"/>
  <c r="AD77" i="1"/>
  <c r="AC77" i="1"/>
  <c r="Y77" i="1"/>
  <c r="S77" i="1"/>
  <c r="O77" i="1"/>
  <c r="K77" i="1"/>
  <c r="G77" i="1"/>
  <c r="D77" i="1"/>
  <c r="C77" i="1"/>
  <c r="AH76" i="1"/>
  <c r="AG76" i="1"/>
  <c r="AD76" i="1"/>
  <c r="AC76" i="1"/>
  <c r="Y76" i="1"/>
  <c r="S76" i="1"/>
  <c r="O76" i="1"/>
  <c r="K76" i="1"/>
  <c r="G76" i="1"/>
  <c r="D76" i="1"/>
  <c r="C76" i="1"/>
  <c r="AH75" i="1"/>
  <c r="AG75" i="1"/>
  <c r="AD75" i="1"/>
  <c r="AC75" i="1"/>
  <c r="Y75" i="1"/>
  <c r="S75" i="1"/>
  <c r="O75" i="1"/>
  <c r="K75" i="1"/>
  <c r="G75" i="1"/>
  <c r="D75" i="1"/>
  <c r="C75" i="1"/>
  <c r="AH74" i="1"/>
  <c r="AG74" i="1"/>
  <c r="AD74" i="1"/>
  <c r="AC74" i="1"/>
  <c r="Y74" i="1"/>
  <c r="S74" i="1"/>
  <c r="O74" i="1"/>
  <c r="K74" i="1"/>
  <c r="G74" i="1"/>
  <c r="D74" i="1"/>
  <c r="C74" i="1"/>
  <c r="AH73" i="1"/>
  <c r="AG73" i="1"/>
  <c r="AD73" i="1"/>
  <c r="AC73" i="1"/>
  <c r="Y73" i="1"/>
  <c r="S73" i="1"/>
  <c r="O73" i="1"/>
  <c r="K73" i="1"/>
  <c r="G73" i="1"/>
  <c r="D73" i="1"/>
  <c r="C73" i="1"/>
  <c r="AH72" i="1"/>
  <c r="AG72" i="1"/>
  <c r="AD72" i="1"/>
  <c r="AC72" i="1"/>
  <c r="Y72" i="1"/>
  <c r="S72" i="1"/>
  <c r="O72" i="1"/>
  <c r="K72" i="1"/>
  <c r="G72" i="1"/>
  <c r="D72" i="1"/>
  <c r="C72" i="1"/>
  <c r="AH71" i="1"/>
  <c r="AG71" i="1"/>
  <c r="AD71" i="1"/>
  <c r="AC71" i="1"/>
  <c r="Y71" i="1"/>
  <c r="S71" i="1"/>
  <c r="O71" i="1"/>
  <c r="K71" i="1"/>
  <c r="G71" i="1"/>
  <c r="D71" i="1"/>
  <c r="C71" i="1"/>
  <c r="AH70" i="1"/>
  <c r="AG70" i="1"/>
  <c r="AD70" i="1"/>
  <c r="AC70" i="1"/>
  <c r="Y70" i="1"/>
  <c r="S70" i="1"/>
  <c r="O70" i="1"/>
  <c r="K70" i="1"/>
  <c r="G70" i="1"/>
  <c r="D70" i="1"/>
  <c r="C70" i="1"/>
  <c r="AH69" i="1"/>
  <c r="AG69" i="1"/>
  <c r="AD69" i="1"/>
  <c r="AC69" i="1"/>
  <c r="Y69" i="1"/>
  <c r="S69" i="1"/>
  <c r="O69" i="1"/>
  <c r="K69" i="1"/>
  <c r="G69" i="1"/>
  <c r="D69" i="1"/>
  <c r="C69" i="1"/>
  <c r="AH68" i="1"/>
  <c r="AG68" i="1"/>
  <c r="AD68" i="1"/>
  <c r="AC68" i="1"/>
  <c r="Y68" i="1"/>
  <c r="S68" i="1"/>
  <c r="O68" i="1"/>
  <c r="K68" i="1"/>
  <c r="G68" i="1"/>
  <c r="D68" i="1"/>
  <c r="C68" i="1"/>
  <c r="AH67" i="1"/>
  <c r="AG67" i="1"/>
  <c r="AD67" i="1"/>
  <c r="AC67" i="1"/>
  <c r="Y67" i="1"/>
  <c r="S67" i="1"/>
  <c r="O67" i="1"/>
  <c r="K67" i="1"/>
  <c r="G67" i="1"/>
  <c r="D67" i="1"/>
  <c r="C67" i="1"/>
  <c r="AH66" i="1"/>
  <c r="AG66" i="1"/>
  <c r="AD66" i="1"/>
  <c r="AC66" i="1"/>
  <c r="Y66" i="1"/>
  <c r="S66" i="1"/>
  <c r="O66" i="1"/>
  <c r="K66" i="1"/>
  <c r="G66" i="1"/>
  <c r="D66" i="1"/>
  <c r="C66" i="1"/>
  <c r="AH65" i="1"/>
  <c r="AG65" i="1"/>
  <c r="AD65" i="1"/>
  <c r="AC65" i="1"/>
  <c r="Y65" i="1"/>
  <c r="S65" i="1"/>
  <c r="O65" i="1"/>
  <c r="K65" i="1"/>
  <c r="G65" i="1"/>
  <c r="D65" i="1"/>
  <c r="C65" i="1"/>
  <c r="AH64" i="1"/>
  <c r="AG64" i="1"/>
  <c r="AD64" i="1"/>
  <c r="AC64" i="1"/>
  <c r="Y64" i="1"/>
  <c r="S64" i="1"/>
  <c r="O64" i="1"/>
  <c r="K64" i="1"/>
  <c r="G64" i="1"/>
  <c r="D64" i="1"/>
  <c r="C64" i="1"/>
  <c r="AH63" i="1"/>
  <c r="AG63" i="1"/>
  <c r="AD63" i="1"/>
  <c r="AC63" i="1"/>
  <c r="Y63" i="1"/>
  <c r="S63" i="1"/>
  <c r="O63" i="1"/>
  <c r="K63" i="1"/>
  <c r="G63" i="1"/>
  <c r="D63" i="1"/>
  <c r="C63" i="1"/>
  <c r="AH62" i="1"/>
  <c r="AG62" i="1"/>
  <c r="AD62" i="1"/>
  <c r="AC62" i="1"/>
  <c r="Y62" i="1"/>
  <c r="S62" i="1"/>
  <c r="O62" i="1"/>
  <c r="K62" i="1"/>
  <c r="G62" i="1"/>
  <c r="D62" i="1"/>
  <c r="C62" i="1"/>
  <c r="AH61" i="1"/>
  <c r="AG61" i="1"/>
  <c r="AD61" i="1"/>
  <c r="AC61" i="1"/>
  <c r="Y61" i="1"/>
  <c r="S61" i="1"/>
  <c r="O61" i="1"/>
  <c r="K61" i="1"/>
  <c r="G61" i="1"/>
  <c r="D61" i="1"/>
  <c r="C61" i="1"/>
  <c r="AH60" i="1"/>
  <c r="AG60" i="1"/>
  <c r="AD60" i="1"/>
  <c r="AC60" i="1"/>
  <c r="Y60" i="1"/>
  <c r="S60" i="1"/>
  <c r="O60" i="1"/>
  <c r="K60" i="1"/>
  <c r="G60" i="1"/>
  <c r="D60" i="1"/>
  <c r="C60" i="1"/>
  <c r="AH59" i="1"/>
  <c r="AG59" i="1"/>
  <c r="AD59" i="1"/>
  <c r="AC59" i="1"/>
  <c r="Y59" i="1"/>
  <c r="S59" i="1"/>
  <c r="O59" i="1"/>
  <c r="K59" i="1"/>
  <c r="G59" i="1"/>
  <c r="D59" i="1"/>
  <c r="C59" i="1"/>
  <c r="AH58" i="1"/>
  <c r="AG58" i="1"/>
  <c r="AD58" i="1"/>
  <c r="AC58" i="1"/>
  <c r="Y58" i="1"/>
  <c r="S58" i="1"/>
  <c r="O58" i="1"/>
  <c r="K58" i="1"/>
  <c r="G58" i="1"/>
  <c r="D58" i="1"/>
  <c r="C58" i="1"/>
  <c r="AH57" i="1"/>
  <c r="AG57" i="1"/>
  <c r="AD57" i="1"/>
  <c r="AC57" i="1"/>
  <c r="Y57" i="1"/>
  <c r="S57" i="1"/>
  <c r="O57" i="1"/>
  <c r="K57" i="1"/>
  <c r="G57" i="1"/>
  <c r="D57" i="1"/>
  <c r="C57" i="1"/>
  <c r="AH56" i="1"/>
  <c r="AG56" i="1"/>
  <c r="AD56" i="1"/>
  <c r="AC56" i="1"/>
  <c r="Y56" i="1"/>
  <c r="S56" i="1"/>
  <c r="O56" i="1"/>
  <c r="K56" i="1"/>
  <c r="G56" i="1"/>
  <c r="D56" i="1"/>
  <c r="C56" i="1"/>
  <c r="AH55" i="1"/>
  <c r="AG55" i="1"/>
  <c r="AD55" i="1"/>
  <c r="AC55" i="1"/>
  <c r="Y55" i="1"/>
  <c r="S55" i="1"/>
  <c r="O55" i="1"/>
  <c r="K55" i="1"/>
  <c r="G55" i="1"/>
  <c r="D55" i="1"/>
  <c r="C55" i="1"/>
  <c r="AH54" i="1"/>
  <c r="AG54" i="1"/>
  <c r="AD54" i="1"/>
  <c r="AC54" i="1"/>
  <c r="Y54" i="1"/>
  <c r="S54" i="1"/>
  <c r="O54" i="1"/>
  <c r="K54" i="1"/>
  <c r="G54" i="1"/>
  <c r="D54" i="1"/>
  <c r="C54" i="1"/>
  <c r="AH53" i="1"/>
  <c r="AG53" i="1"/>
  <c r="AD53" i="1"/>
  <c r="AC53" i="1"/>
  <c r="Y53" i="1"/>
  <c r="S53" i="1"/>
  <c r="O53" i="1"/>
  <c r="K53" i="1"/>
  <c r="G53" i="1"/>
  <c r="D53" i="1"/>
  <c r="C53" i="1"/>
  <c r="AH52" i="1"/>
  <c r="AG52" i="1"/>
  <c r="AD52" i="1"/>
  <c r="AC52" i="1"/>
  <c r="Y52" i="1"/>
  <c r="S52" i="1"/>
  <c r="O52" i="1"/>
  <c r="K52" i="1"/>
  <c r="G52" i="1"/>
  <c r="D52" i="1"/>
  <c r="C52" i="1"/>
  <c r="AH51" i="1"/>
  <c r="AG51" i="1"/>
  <c r="AD51" i="1"/>
  <c r="AC51" i="1"/>
  <c r="Y51" i="1"/>
  <c r="S51" i="1"/>
  <c r="O51" i="1"/>
  <c r="K51" i="1"/>
  <c r="G51" i="1"/>
  <c r="D51" i="1"/>
  <c r="C51" i="1"/>
  <c r="AH50" i="1"/>
  <c r="AG50" i="1"/>
  <c r="AD50" i="1"/>
  <c r="AC50" i="1"/>
  <c r="Y50" i="1"/>
  <c r="S50" i="1"/>
  <c r="O50" i="1"/>
  <c r="K50" i="1"/>
  <c r="G50" i="1"/>
  <c r="D50" i="1"/>
  <c r="C50" i="1"/>
  <c r="AH49" i="1"/>
  <c r="AG49" i="1"/>
  <c r="AD49" i="1"/>
  <c r="AC49" i="1"/>
  <c r="Y49" i="1"/>
  <c r="S49" i="1"/>
  <c r="O49" i="1"/>
  <c r="K49" i="1"/>
  <c r="G49" i="1"/>
  <c r="D49" i="1"/>
  <c r="C49" i="1"/>
  <c r="AH48" i="1"/>
  <c r="AG48" i="1"/>
  <c r="AD48" i="1"/>
  <c r="AC48" i="1"/>
  <c r="Y48" i="1"/>
  <c r="S48" i="1"/>
  <c r="O48" i="1"/>
  <c r="K48" i="1"/>
  <c r="G48" i="1"/>
  <c r="D48" i="1"/>
  <c r="C48" i="1"/>
  <c r="AH47" i="1"/>
  <c r="AG47" i="1"/>
  <c r="AD47" i="1"/>
  <c r="AC47" i="1"/>
  <c r="Y47" i="1"/>
  <c r="S47" i="1"/>
  <c r="O47" i="1"/>
  <c r="K47" i="1"/>
  <c r="G47" i="1"/>
  <c r="D47" i="1"/>
  <c r="C47" i="1"/>
  <c r="AH46" i="1"/>
  <c r="AG46" i="1"/>
  <c r="AD46" i="1"/>
  <c r="AC46" i="1"/>
  <c r="Y46" i="1"/>
  <c r="S46" i="1"/>
  <c r="O46" i="1"/>
  <c r="K46" i="1"/>
  <c r="G46" i="1"/>
  <c r="D46" i="1"/>
  <c r="C46" i="1"/>
  <c r="AH45" i="1"/>
  <c r="AG45" i="1"/>
  <c r="AD45" i="1"/>
  <c r="AC45" i="1"/>
  <c r="Y45" i="1"/>
  <c r="S45" i="1"/>
  <c r="O45" i="1"/>
  <c r="K45" i="1"/>
  <c r="G45" i="1"/>
  <c r="D45" i="1"/>
  <c r="C45" i="1"/>
  <c r="AH44" i="1"/>
  <c r="AG44" i="1"/>
  <c r="AD44" i="1"/>
  <c r="AC44" i="1"/>
  <c r="Y44" i="1"/>
  <c r="S44" i="1"/>
  <c r="O44" i="1"/>
  <c r="K44" i="1"/>
  <c r="G44" i="1"/>
  <c r="D44" i="1"/>
  <c r="C44" i="1"/>
  <c r="AH43" i="1"/>
  <c r="AG43" i="1"/>
  <c r="AD43" i="1"/>
  <c r="AC43" i="1"/>
  <c r="Y43" i="1"/>
  <c r="S43" i="1"/>
  <c r="O43" i="1"/>
  <c r="K43" i="1"/>
  <c r="G43" i="1"/>
  <c r="D43" i="1"/>
  <c r="C43" i="1"/>
  <c r="AH42" i="1"/>
  <c r="AG42" i="1"/>
  <c r="AD42" i="1"/>
  <c r="AC42" i="1"/>
  <c r="Y42" i="1"/>
  <c r="S42" i="1"/>
  <c r="O42" i="1"/>
  <c r="K42" i="1"/>
  <c r="G42" i="1"/>
  <c r="D42" i="1"/>
  <c r="C42" i="1"/>
  <c r="AH41" i="1"/>
  <c r="AG41" i="1"/>
  <c r="AD41" i="1"/>
  <c r="AC41" i="1"/>
  <c r="Y41" i="1"/>
  <c r="S41" i="1"/>
  <c r="O41" i="1"/>
  <c r="K41" i="1"/>
  <c r="G41" i="1"/>
  <c r="D41" i="1"/>
  <c r="C41" i="1"/>
  <c r="AH40" i="1"/>
  <c r="AG40" i="1"/>
  <c r="AD40" i="1"/>
  <c r="AC40" i="1"/>
  <c r="Y40" i="1"/>
  <c r="S40" i="1"/>
  <c r="O40" i="1"/>
  <c r="K40" i="1"/>
  <c r="G40" i="1"/>
  <c r="D40" i="1"/>
  <c r="C40" i="1"/>
  <c r="AH39" i="1"/>
  <c r="AG39" i="1"/>
  <c r="AD39" i="1"/>
  <c r="AC39" i="1"/>
  <c r="Y39" i="1"/>
  <c r="S39" i="1"/>
  <c r="O39" i="1"/>
  <c r="K39" i="1"/>
  <c r="G39" i="1"/>
  <c r="D39" i="1"/>
  <c r="C39" i="1"/>
  <c r="AH38" i="1"/>
  <c r="AG38" i="1"/>
  <c r="AD38" i="1"/>
  <c r="AC38" i="1"/>
  <c r="Y38" i="1"/>
  <c r="S38" i="1"/>
  <c r="O38" i="1"/>
  <c r="K38" i="1"/>
  <c r="G38" i="1"/>
  <c r="D38" i="1"/>
  <c r="C38" i="1"/>
  <c r="AH37" i="1"/>
  <c r="AG37" i="1"/>
  <c r="AD37" i="1"/>
  <c r="AC37" i="1"/>
  <c r="Y37" i="1"/>
  <c r="S37" i="1"/>
  <c r="O37" i="1"/>
  <c r="K37" i="1"/>
  <c r="G37" i="1"/>
  <c r="D37" i="1"/>
  <c r="C37" i="1"/>
  <c r="AH36" i="1"/>
  <c r="AG36" i="1"/>
  <c r="AD36" i="1"/>
  <c r="AC36" i="1"/>
  <c r="Y36" i="1"/>
  <c r="S36" i="1"/>
  <c r="O36" i="1"/>
  <c r="K36" i="1"/>
  <c r="G36" i="1"/>
  <c r="D36" i="1"/>
  <c r="C36" i="1"/>
  <c r="AH35" i="1"/>
  <c r="AG35" i="1"/>
  <c r="AD35" i="1"/>
  <c r="AC35" i="1"/>
  <c r="Y35" i="1"/>
  <c r="S35" i="1"/>
  <c r="O35" i="1"/>
  <c r="K35" i="1"/>
  <c r="G35" i="1"/>
  <c r="D35" i="1"/>
  <c r="C35" i="1"/>
  <c r="AH34" i="1"/>
  <c r="AG34" i="1"/>
  <c r="AD34" i="1"/>
  <c r="AC34" i="1"/>
  <c r="Y34" i="1"/>
  <c r="S34" i="1"/>
  <c r="O34" i="1"/>
  <c r="K34" i="1"/>
  <c r="G34" i="1"/>
  <c r="D34" i="1"/>
  <c r="C34" i="1"/>
  <c r="AH33" i="1"/>
  <c r="AG33" i="1"/>
  <c r="AD33" i="1"/>
  <c r="AC33" i="1"/>
  <c r="Y33" i="1"/>
  <c r="S33" i="1"/>
  <c r="O33" i="1"/>
  <c r="K33" i="1"/>
  <c r="G33" i="1"/>
  <c r="D33" i="1"/>
  <c r="C33" i="1"/>
  <c r="AH32" i="1"/>
  <c r="AG32" i="1"/>
  <c r="AD32" i="1"/>
  <c r="AC32" i="1"/>
  <c r="Y32" i="1"/>
  <c r="S32" i="1"/>
  <c r="O32" i="1"/>
  <c r="K32" i="1"/>
  <c r="G32" i="1"/>
  <c r="D32" i="1"/>
  <c r="C32" i="1"/>
  <c r="AH31" i="1"/>
  <c r="AG31" i="1"/>
  <c r="AD31" i="1"/>
  <c r="AC31" i="1"/>
  <c r="Y31" i="1"/>
  <c r="S31" i="1"/>
  <c r="O31" i="1"/>
  <c r="K31" i="1"/>
  <c r="G31" i="1"/>
  <c r="D31" i="1"/>
  <c r="C31" i="1"/>
  <c r="AH30" i="1"/>
  <c r="AG30" i="1"/>
  <c r="AD30" i="1"/>
  <c r="AC30" i="1"/>
  <c r="Y30" i="1"/>
  <c r="S30" i="1"/>
  <c r="O30" i="1"/>
  <c r="K30" i="1"/>
  <c r="G30" i="1"/>
  <c r="D30" i="1"/>
  <c r="C30" i="1"/>
  <c r="AH29" i="1"/>
  <c r="AG29" i="1"/>
  <c r="AD29" i="1"/>
  <c r="AC29" i="1"/>
  <c r="Y29" i="1"/>
  <c r="S29" i="1"/>
  <c r="O29" i="1"/>
  <c r="K29" i="1"/>
  <c r="G29" i="1"/>
  <c r="D29" i="1"/>
  <c r="C29" i="1"/>
  <c r="AH28" i="1"/>
  <c r="AG28" i="1"/>
  <c r="AD28" i="1"/>
  <c r="AC28" i="1"/>
  <c r="Y28" i="1"/>
  <c r="S28" i="1"/>
  <c r="O28" i="1"/>
  <c r="K28" i="1"/>
  <c r="G28" i="1"/>
  <c r="D28" i="1"/>
  <c r="C28" i="1"/>
  <c r="AH27" i="1"/>
  <c r="AG27" i="1"/>
  <c r="AD27" i="1"/>
  <c r="AC27" i="1"/>
  <c r="Y27" i="1"/>
  <c r="S27" i="1"/>
  <c r="O27" i="1"/>
  <c r="K27" i="1"/>
  <c r="G27" i="1"/>
  <c r="D27" i="1"/>
  <c r="C27" i="1"/>
  <c r="AH26" i="1"/>
  <c r="AG26" i="1"/>
  <c r="AD26" i="1"/>
  <c r="AC26" i="1"/>
  <c r="Y26" i="1"/>
  <c r="S26" i="1"/>
  <c r="O26" i="1"/>
  <c r="K26" i="1"/>
  <c r="G26" i="1"/>
  <c r="D26" i="1"/>
  <c r="C26" i="1"/>
  <c r="AH25" i="1"/>
  <c r="AG25" i="1"/>
  <c r="AD25" i="1"/>
  <c r="AC25" i="1"/>
  <c r="Y25" i="1"/>
  <c r="S25" i="1"/>
  <c r="O25" i="1"/>
  <c r="K25" i="1"/>
  <c r="G25" i="1"/>
  <c r="D25" i="1"/>
  <c r="C25" i="1"/>
  <c r="AH24" i="1"/>
  <c r="AG24" i="1"/>
  <c r="AD24" i="1"/>
  <c r="AC24" i="1"/>
  <c r="Y24" i="1"/>
  <c r="S24" i="1"/>
  <c r="O24" i="1"/>
  <c r="K24" i="1"/>
  <c r="G24" i="1"/>
  <c r="D24" i="1"/>
  <c r="C24" i="1"/>
  <c r="AH23" i="1"/>
  <c r="AG23" i="1"/>
  <c r="AD23" i="1"/>
  <c r="AC23" i="1"/>
  <c r="Y23" i="1"/>
  <c r="S23" i="1"/>
  <c r="O23" i="1"/>
  <c r="K23" i="1"/>
  <c r="G23" i="1"/>
  <c r="D23" i="1"/>
  <c r="C23" i="1"/>
  <c r="AH22" i="1"/>
  <c r="AG22" i="1"/>
  <c r="AD22" i="1"/>
  <c r="AC22" i="1"/>
  <c r="Y22" i="1"/>
  <c r="S22" i="1"/>
  <c r="O22" i="1"/>
  <c r="K22" i="1"/>
  <c r="G22" i="1"/>
  <c r="D22" i="1"/>
  <c r="C22" i="1"/>
  <c r="AH21" i="1"/>
  <c r="AG21" i="1"/>
  <c r="AD21" i="1"/>
  <c r="AC21" i="1"/>
  <c r="Y21" i="1"/>
  <c r="S21" i="1"/>
  <c r="O21" i="1"/>
  <c r="K21" i="1"/>
  <c r="G21" i="1"/>
  <c r="D21" i="1"/>
  <c r="C21" i="1"/>
  <c r="AH20" i="1"/>
  <c r="AG20" i="1"/>
  <c r="AD20" i="1"/>
  <c r="AC20" i="1"/>
  <c r="Y20" i="1"/>
  <c r="S20" i="1"/>
  <c r="O20" i="1"/>
  <c r="K20" i="1"/>
  <c r="G20" i="1"/>
  <c r="D20" i="1"/>
  <c r="C20" i="1"/>
  <c r="AH19" i="1"/>
  <c r="AG19" i="1"/>
  <c r="AD19" i="1"/>
  <c r="AC19" i="1"/>
  <c r="Y19" i="1"/>
  <c r="S19" i="1"/>
  <c r="O19" i="1"/>
  <c r="K19" i="1"/>
  <c r="G19" i="1"/>
  <c r="D19" i="1"/>
  <c r="C19" i="1"/>
  <c r="AH18" i="1"/>
  <c r="AG18" i="1"/>
  <c r="AC18" i="1"/>
  <c r="Y18" i="1"/>
  <c r="D18" i="1"/>
  <c r="C18" i="1"/>
  <c r="AH17" i="1"/>
  <c r="AG17" i="1"/>
  <c r="AC17" i="1"/>
  <c r="Y17" i="1"/>
  <c r="D17" i="1"/>
  <c r="C17" i="1"/>
  <c r="AH16" i="1"/>
  <c r="AG16" i="1"/>
  <c r="AC16" i="1"/>
  <c r="Y16" i="1"/>
  <c r="D16" i="1"/>
  <c r="C16" i="1"/>
  <c r="AH15" i="1"/>
  <c r="AG15" i="1"/>
  <c r="AC15" i="1"/>
  <c r="Y15" i="1"/>
  <c r="D15" i="1"/>
  <c r="C15" i="1"/>
  <c r="AH14" i="1"/>
  <c r="AG14" i="1"/>
  <c r="AC14" i="1"/>
  <c r="Y14" i="1"/>
  <c r="D14" i="1"/>
  <c r="C14" i="1"/>
  <c r="AH13" i="1"/>
  <c r="AG13" i="1"/>
  <c r="AC13" i="1"/>
  <c r="Y13" i="1"/>
  <c r="D13" i="1"/>
  <c r="C13" i="1"/>
  <c r="C12" i="1"/>
  <c r="C11" i="1"/>
  <c r="C10" i="1"/>
  <c r="C9" i="1"/>
  <c r="C6" i="22"/>
  <c r="G2" i="6"/>
  <c r="G1" i="6"/>
  <c r="F2" i="8"/>
  <c r="F1" i="8"/>
  <c r="I1" i="5"/>
  <c r="H1" i="5"/>
  <c r="K1" i="4"/>
  <c r="J1" i="4"/>
  <c r="P31" i="4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J1" i="22"/>
  <c r="Q10" i="2"/>
  <c r="R10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Q46" i="2"/>
  <c r="R46" i="2"/>
  <c r="Q47" i="2"/>
  <c r="R47" i="2"/>
  <c r="Q48" i="2"/>
  <c r="R48" i="2"/>
  <c r="Q49" i="2"/>
  <c r="R49" i="2"/>
  <c r="Q50" i="2"/>
  <c r="R50" i="2"/>
  <c r="Q51" i="2"/>
  <c r="R51" i="2"/>
  <c r="Q52" i="2"/>
  <c r="R52" i="2"/>
  <c r="Q53" i="2"/>
  <c r="R53" i="2"/>
  <c r="Q54" i="2"/>
  <c r="R54" i="2"/>
  <c r="Q55" i="2"/>
  <c r="R55" i="2"/>
  <c r="Q56" i="2"/>
  <c r="R56" i="2"/>
  <c r="Q57" i="2"/>
  <c r="R57" i="2"/>
  <c r="Q58" i="2"/>
  <c r="R58" i="2"/>
  <c r="Q59" i="2"/>
  <c r="R59" i="2"/>
  <c r="Q60" i="2"/>
  <c r="R60" i="2"/>
  <c r="Q61" i="2"/>
  <c r="R61" i="2"/>
  <c r="Q62" i="2"/>
  <c r="R62" i="2"/>
  <c r="Q63" i="2"/>
  <c r="R63" i="2"/>
  <c r="Q64" i="2"/>
  <c r="R64" i="2"/>
  <c r="Q65" i="2"/>
  <c r="R65" i="2"/>
  <c r="Q66" i="2"/>
  <c r="R66" i="2"/>
  <c r="Q67" i="2"/>
  <c r="R67" i="2"/>
  <c r="Q68" i="2"/>
  <c r="R68" i="2"/>
  <c r="Q69" i="2"/>
  <c r="R69" i="2"/>
  <c r="Q70" i="2"/>
  <c r="R70" i="2"/>
  <c r="Q71" i="2"/>
  <c r="R71" i="2"/>
  <c r="Q72" i="2"/>
  <c r="R72" i="2"/>
  <c r="Q73" i="2"/>
  <c r="R73" i="2"/>
  <c r="Q74" i="2"/>
  <c r="R74" i="2"/>
  <c r="Q75" i="2"/>
  <c r="R75" i="2"/>
  <c r="Q76" i="2"/>
  <c r="R76" i="2"/>
  <c r="Q77" i="2"/>
  <c r="R77" i="2"/>
  <c r="Q78" i="2"/>
  <c r="R78" i="2"/>
  <c r="Q79" i="2"/>
  <c r="R79" i="2"/>
  <c r="Q80" i="2"/>
  <c r="R80" i="2"/>
  <c r="Q81" i="2"/>
  <c r="R81" i="2"/>
  <c r="Q82" i="2"/>
  <c r="R82" i="2"/>
  <c r="Q83" i="2"/>
  <c r="R83" i="2"/>
  <c r="Q84" i="2"/>
  <c r="R84" i="2"/>
  <c r="Q85" i="2"/>
  <c r="R85" i="2"/>
  <c r="Q86" i="2"/>
  <c r="R86" i="2"/>
  <c r="Q87" i="2"/>
  <c r="R87" i="2"/>
  <c r="Q88" i="2"/>
  <c r="R88" i="2"/>
  <c r="Q89" i="2"/>
  <c r="R89" i="2"/>
  <c r="Q90" i="2"/>
  <c r="R90" i="2"/>
  <c r="Q91" i="2"/>
  <c r="R91" i="2"/>
  <c r="Q92" i="2"/>
  <c r="R92" i="2"/>
  <c r="Q93" i="2"/>
  <c r="R93" i="2"/>
  <c r="Q94" i="2"/>
  <c r="R94" i="2"/>
  <c r="Q95" i="2"/>
  <c r="R95" i="2"/>
  <c r="Q96" i="2"/>
  <c r="R96" i="2"/>
  <c r="Q97" i="2"/>
  <c r="R97" i="2"/>
  <c r="Q98" i="2"/>
  <c r="R98" i="2"/>
  <c r="Q99" i="2"/>
  <c r="R99" i="2"/>
  <c r="Q100" i="2"/>
  <c r="R100" i="2"/>
  <c r="Q101" i="2"/>
  <c r="R101" i="2"/>
  <c r="Q102" i="2"/>
  <c r="R102" i="2"/>
  <c r="Q103" i="2"/>
  <c r="R103" i="2"/>
  <c r="Q104" i="2"/>
  <c r="R104" i="2"/>
  <c r="Q105" i="2"/>
  <c r="R105" i="2"/>
  <c r="Q106" i="2"/>
  <c r="R106" i="2"/>
  <c r="Q107" i="2"/>
  <c r="R107" i="2"/>
  <c r="Q108" i="2"/>
  <c r="R108" i="2"/>
  <c r="Q109" i="2"/>
  <c r="R109" i="2"/>
  <c r="Q110" i="2"/>
  <c r="R110" i="2"/>
  <c r="Q111" i="2"/>
  <c r="R111" i="2"/>
  <c r="Q112" i="2"/>
  <c r="R112" i="2"/>
  <c r="Q113" i="2"/>
  <c r="R113" i="2"/>
  <c r="Q114" i="2"/>
  <c r="R114" i="2"/>
  <c r="Q115" i="2"/>
  <c r="R115" i="2"/>
  <c r="Q116" i="2"/>
  <c r="R116" i="2"/>
  <c r="Q117" i="2"/>
  <c r="R117" i="2"/>
  <c r="Q118" i="2"/>
  <c r="R118" i="2"/>
  <c r="Q119" i="2"/>
  <c r="R119" i="2"/>
  <c r="Q120" i="2"/>
  <c r="R120" i="2"/>
  <c r="Q121" i="2"/>
  <c r="R121" i="2"/>
  <c r="Q122" i="2"/>
  <c r="R122" i="2"/>
  <c r="Q123" i="2"/>
  <c r="R123" i="2"/>
  <c r="Q124" i="2"/>
  <c r="R124" i="2"/>
  <c r="Q125" i="2"/>
  <c r="R125" i="2"/>
  <c r="Q126" i="2"/>
  <c r="R126" i="2"/>
  <c r="Q127" i="2"/>
  <c r="R127" i="2"/>
  <c r="Q128" i="2"/>
  <c r="R128" i="2"/>
  <c r="Q129" i="2"/>
  <c r="R129" i="2"/>
  <c r="Q130" i="2"/>
  <c r="R130" i="2"/>
  <c r="Q131" i="2"/>
  <c r="R131" i="2"/>
  <c r="Q132" i="2"/>
  <c r="R132" i="2"/>
  <c r="Q133" i="2"/>
  <c r="R133" i="2"/>
  <c r="Q134" i="2"/>
  <c r="R134" i="2"/>
  <c r="Q135" i="2"/>
  <c r="R135" i="2"/>
  <c r="Q136" i="2"/>
  <c r="R136" i="2"/>
  <c r="Q137" i="2"/>
  <c r="R137" i="2"/>
  <c r="Q138" i="2"/>
  <c r="R138" i="2"/>
  <c r="Q139" i="2"/>
  <c r="R139" i="2"/>
  <c r="Q140" i="2"/>
  <c r="R140" i="2"/>
  <c r="Q141" i="2"/>
  <c r="R141" i="2"/>
  <c r="Q142" i="2"/>
  <c r="R142" i="2"/>
  <c r="Q143" i="2"/>
  <c r="R143" i="2"/>
  <c r="Q144" i="2"/>
  <c r="R144" i="2"/>
  <c r="Q145" i="2"/>
  <c r="R145" i="2"/>
  <c r="Q146" i="2"/>
  <c r="R146" i="2"/>
  <c r="Q147" i="2"/>
  <c r="R147" i="2"/>
  <c r="Q148" i="2"/>
  <c r="R148" i="2"/>
  <c r="Q149" i="2"/>
  <c r="R149" i="2"/>
  <c r="Q150" i="2"/>
  <c r="R150" i="2"/>
  <c r="Q151" i="2"/>
  <c r="R151" i="2"/>
  <c r="Q152" i="2"/>
  <c r="R152" i="2"/>
  <c r="Q153" i="2"/>
  <c r="R153" i="2"/>
  <c r="Q154" i="2"/>
  <c r="R154" i="2"/>
  <c r="Q155" i="2"/>
  <c r="R155" i="2"/>
  <c r="Q156" i="2"/>
  <c r="R156" i="2"/>
  <c r="Q157" i="2"/>
  <c r="R157" i="2"/>
  <c r="Q158" i="2"/>
  <c r="R158" i="2"/>
  <c r="Q159" i="2"/>
  <c r="R159" i="2"/>
  <c r="Q160" i="2"/>
  <c r="R160" i="2"/>
  <c r="Q161" i="2"/>
  <c r="R161" i="2"/>
  <c r="Q162" i="2"/>
  <c r="R162" i="2"/>
  <c r="Q163" i="2"/>
  <c r="R163" i="2"/>
  <c r="Q164" i="2"/>
  <c r="R164" i="2"/>
  <c r="Q165" i="2"/>
  <c r="R165" i="2"/>
  <c r="Q166" i="2"/>
  <c r="R166" i="2"/>
  <c r="Q167" i="2"/>
  <c r="R167" i="2"/>
  <c r="Q168" i="2"/>
  <c r="R168" i="2"/>
  <c r="Q169" i="2"/>
  <c r="R169" i="2"/>
  <c r="Q170" i="2"/>
  <c r="R170" i="2"/>
  <c r="Q171" i="2"/>
  <c r="R171" i="2"/>
  <c r="Q172" i="2"/>
  <c r="R172" i="2"/>
  <c r="Q173" i="2"/>
  <c r="R173" i="2"/>
  <c r="Q174" i="2"/>
  <c r="R174" i="2"/>
  <c r="Q175" i="2"/>
  <c r="R175" i="2"/>
  <c r="Q176" i="2"/>
  <c r="R176" i="2"/>
  <c r="Q177" i="2"/>
  <c r="R177" i="2"/>
  <c r="Q178" i="2"/>
  <c r="R178" i="2"/>
  <c r="Q179" i="2"/>
  <c r="R179" i="2"/>
  <c r="Q180" i="2"/>
  <c r="R180" i="2"/>
  <c r="Q181" i="2"/>
  <c r="R181" i="2"/>
  <c r="Q182" i="2"/>
  <c r="R182" i="2"/>
  <c r="Q183" i="2"/>
  <c r="R183" i="2"/>
  <c r="Q184" i="2"/>
  <c r="R184" i="2"/>
  <c r="Q185" i="2"/>
  <c r="R185" i="2"/>
  <c r="Q186" i="2"/>
  <c r="R186" i="2"/>
  <c r="Q187" i="2"/>
  <c r="R187" i="2"/>
  <c r="Q188" i="2"/>
  <c r="R188" i="2"/>
  <c r="Q189" i="2"/>
  <c r="R189" i="2"/>
  <c r="Q190" i="2"/>
  <c r="R190" i="2"/>
  <c r="Q191" i="2"/>
  <c r="R191" i="2"/>
  <c r="Q192" i="2"/>
  <c r="R192" i="2"/>
  <c r="Q193" i="2"/>
  <c r="R193" i="2"/>
  <c r="Q194" i="2"/>
  <c r="R194" i="2"/>
  <c r="Q195" i="2"/>
  <c r="R195" i="2"/>
  <c r="Q196" i="2"/>
  <c r="R196" i="2"/>
  <c r="Q197" i="2"/>
  <c r="R197" i="2"/>
  <c r="Q198" i="2"/>
  <c r="R198" i="2"/>
  <c r="Q199" i="2"/>
  <c r="R199" i="2"/>
  <c r="Q200" i="2"/>
  <c r="R200" i="2"/>
  <c r="Q201" i="2"/>
  <c r="R201" i="2"/>
  <c r="Q202" i="2"/>
  <c r="R202" i="2"/>
  <c r="Q203" i="2"/>
  <c r="R203" i="2"/>
  <c r="Q204" i="2"/>
  <c r="R204" i="2"/>
  <c r="Q205" i="2"/>
  <c r="R205" i="2"/>
  <c r="Q206" i="2"/>
  <c r="R206" i="2"/>
  <c r="Q207" i="2"/>
  <c r="R207" i="2"/>
  <c r="Q208" i="2"/>
  <c r="R208" i="2"/>
  <c r="I205" i="8"/>
  <c r="J205" i="8"/>
  <c r="K205" i="8"/>
  <c r="I206" i="8"/>
  <c r="J206" i="8"/>
  <c r="K206" i="8"/>
  <c r="I207" i="8"/>
  <c r="J207" i="8"/>
  <c r="K207" i="8"/>
  <c r="I208" i="8"/>
  <c r="J208" i="8"/>
  <c r="K208" i="8"/>
  <c r="I209" i="8"/>
  <c r="J209" i="8"/>
  <c r="K209" i="8"/>
  <c r="I210" i="8"/>
  <c r="J210" i="8"/>
  <c r="K210" i="8"/>
  <c r="I211" i="8"/>
  <c r="J211" i="8"/>
  <c r="K211" i="8"/>
  <c r="I212" i="8"/>
  <c r="J212" i="8"/>
  <c r="K212" i="8"/>
  <c r="I213" i="8"/>
  <c r="J213" i="8"/>
  <c r="K213" i="8"/>
  <c r="I214" i="8"/>
  <c r="J214" i="8"/>
  <c r="K214" i="8"/>
  <c r="I215" i="8"/>
  <c r="J215" i="8"/>
  <c r="K215" i="8"/>
  <c r="I216" i="8"/>
  <c r="J216" i="8"/>
  <c r="K216" i="8"/>
  <c r="I217" i="8"/>
  <c r="J217" i="8"/>
  <c r="K217" i="8"/>
  <c r="I218" i="8"/>
  <c r="J218" i="8"/>
  <c r="K218" i="8"/>
  <c r="I219" i="8"/>
  <c r="J219" i="8"/>
  <c r="K219" i="8"/>
  <c r="I220" i="8"/>
  <c r="J220" i="8"/>
  <c r="K220" i="8"/>
  <c r="I221" i="8"/>
  <c r="J221" i="8"/>
  <c r="K221" i="8"/>
  <c r="I222" i="8"/>
  <c r="J222" i="8"/>
  <c r="K222" i="8"/>
  <c r="I223" i="8"/>
  <c r="J223" i="8"/>
  <c r="K223" i="8"/>
  <c r="I224" i="8"/>
  <c r="J224" i="8"/>
  <c r="K224" i="8"/>
  <c r="I225" i="8"/>
  <c r="J225" i="8"/>
  <c r="K225" i="8"/>
  <c r="I226" i="8"/>
  <c r="J226" i="8"/>
  <c r="K226" i="8"/>
  <c r="I227" i="8"/>
  <c r="J227" i="8"/>
  <c r="K227" i="8"/>
  <c r="I228" i="8"/>
  <c r="J228" i="8"/>
  <c r="K228" i="8"/>
  <c r="I229" i="8"/>
  <c r="J229" i="8"/>
  <c r="K229" i="8"/>
  <c r="I230" i="8"/>
  <c r="J230" i="8"/>
  <c r="K230" i="8"/>
  <c r="I231" i="8"/>
  <c r="J231" i="8"/>
  <c r="K231" i="8"/>
  <c r="I232" i="8"/>
  <c r="J232" i="8"/>
  <c r="K232" i="8"/>
  <c r="I233" i="8"/>
  <c r="J233" i="8"/>
  <c r="K233" i="8"/>
  <c r="I234" i="8"/>
  <c r="J234" i="8"/>
  <c r="K234" i="8"/>
  <c r="I235" i="8"/>
  <c r="J235" i="8"/>
  <c r="K235" i="8"/>
  <c r="I236" i="8"/>
  <c r="J236" i="8"/>
  <c r="K236" i="8"/>
  <c r="I237" i="8"/>
  <c r="J237" i="8"/>
  <c r="K237" i="8"/>
  <c r="I238" i="8"/>
  <c r="J238" i="8"/>
  <c r="K238" i="8"/>
  <c r="I239" i="8"/>
  <c r="J239" i="8"/>
  <c r="K239" i="8"/>
  <c r="I240" i="8"/>
  <c r="J240" i="8"/>
  <c r="K240" i="8"/>
  <c r="I241" i="8"/>
  <c r="J241" i="8"/>
  <c r="K241" i="8"/>
  <c r="I242" i="8"/>
  <c r="J242" i="8"/>
  <c r="K242" i="8"/>
  <c r="I243" i="8"/>
  <c r="J243" i="8"/>
  <c r="K243" i="8"/>
  <c r="I244" i="8"/>
  <c r="J244" i="8"/>
  <c r="K244" i="8"/>
  <c r="I245" i="8"/>
  <c r="J245" i="8"/>
  <c r="K245" i="8"/>
  <c r="I246" i="8"/>
  <c r="J246" i="8"/>
  <c r="K246" i="8"/>
  <c r="I247" i="8"/>
  <c r="J247" i="8"/>
  <c r="K247" i="8"/>
  <c r="I248" i="8"/>
  <c r="J248" i="8"/>
  <c r="K248" i="8"/>
  <c r="I249" i="8"/>
  <c r="J249" i="8"/>
  <c r="K249" i="8"/>
  <c r="I250" i="8"/>
  <c r="J250" i="8"/>
  <c r="K250" i="8"/>
  <c r="I251" i="8"/>
  <c r="J251" i="8"/>
  <c r="K251" i="8"/>
  <c r="I252" i="8"/>
  <c r="J252" i="8"/>
  <c r="K252" i="8"/>
  <c r="I253" i="8"/>
  <c r="J253" i="8"/>
  <c r="K253" i="8"/>
  <c r="I254" i="8"/>
  <c r="J254" i="8"/>
  <c r="K254" i="8"/>
  <c r="I255" i="8"/>
  <c r="J255" i="8"/>
  <c r="K255" i="8"/>
  <c r="I256" i="8"/>
  <c r="J256" i="8"/>
  <c r="K256" i="8"/>
  <c r="I257" i="8"/>
  <c r="J257" i="8"/>
  <c r="K257" i="8"/>
  <c r="I258" i="8"/>
  <c r="J258" i="8"/>
  <c r="K258" i="8"/>
  <c r="I259" i="8"/>
  <c r="J259" i="8"/>
  <c r="K259" i="8"/>
  <c r="I260" i="8"/>
  <c r="J260" i="8"/>
  <c r="K260" i="8"/>
  <c r="I261" i="8"/>
  <c r="J261" i="8"/>
  <c r="K261" i="8"/>
  <c r="I262" i="8"/>
  <c r="J262" i="8"/>
  <c r="K262" i="8"/>
  <c r="I263" i="8"/>
  <c r="J263" i="8"/>
  <c r="K263" i="8"/>
  <c r="I264" i="8"/>
  <c r="J264" i="8"/>
  <c r="K264" i="8"/>
  <c r="I265" i="8"/>
  <c r="J265" i="8"/>
  <c r="K265" i="8"/>
  <c r="I266" i="8"/>
  <c r="J266" i="8"/>
  <c r="K266" i="8"/>
  <c r="I267" i="8"/>
  <c r="J267" i="8"/>
  <c r="K267" i="8"/>
  <c r="I268" i="8"/>
  <c r="J268" i="8"/>
  <c r="K268" i="8"/>
  <c r="I269" i="8"/>
  <c r="J269" i="8"/>
  <c r="K269" i="8"/>
  <c r="I270" i="8"/>
  <c r="J270" i="8"/>
  <c r="K270" i="8"/>
  <c r="I271" i="8"/>
  <c r="J271" i="8"/>
  <c r="K271" i="8"/>
  <c r="I272" i="8"/>
  <c r="J272" i="8"/>
  <c r="K272" i="8"/>
  <c r="I273" i="8"/>
  <c r="J273" i="8"/>
  <c r="K273" i="8"/>
  <c r="I274" i="8"/>
  <c r="J274" i="8"/>
  <c r="K274" i="8"/>
  <c r="I275" i="8"/>
  <c r="J275" i="8"/>
  <c r="K275" i="8"/>
  <c r="I276" i="8"/>
  <c r="J276" i="8"/>
  <c r="K276" i="8"/>
  <c r="I277" i="8"/>
  <c r="J277" i="8"/>
  <c r="K277" i="8"/>
  <c r="I278" i="8"/>
  <c r="J278" i="8"/>
  <c r="K278" i="8"/>
  <c r="I279" i="8"/>
  <c r="J279" i="8"/>
  <c r="K279" i="8"/>
  <c r="I280" i="8"/>
  <c r="J280" i="8"/>
  <c r="K280" i="8"/>
  <c r="I281" i="8"/>
  <c r="J281" i="8"/>
  <c r="K281" i="8"/>
  <c r="I282" i="8"/>
  <c r="J282" i="8"/>
  <c r="K282" i="8"/>
  <c r="I283" i="8"/>
  <c r="J283" i="8"/>
  <c r="K283" i="8"/>
  <c r="I284" i="8"/>
  <c r="J284" i="8"/>
  <c r="K284" i="8"/>
  <c r="I285" i="8"/>
  <c r="J285" i="8"/>
  <c r="K285" i="8"/>
  <c r="I286" i="8"/>
  <c r="J286" i="8"/>
  <c r="K286" i="8"/>
  <c r="I287" i="8"/>
  <c r="J287" i="8"/>
  <c r="K287" i="8"/>
  <c r="I288" i="8"/>
  <c r="J288" i="8"/>
  <c r="K288" i="8"/>
  <c r="I289" i="8"/>
  <c r="J289" i="8"/>
  <c r="K289" i="8"/>
  <c r="I290" i="8"/>
  <c r="J290" i="8"/>
  <c r="K290" i="8"/>
  <c r="I291" i="8"/>
  <c r="J291" i="8"/>
  <c r="K291" i="8"/>
  <c r="I292" i="8"/>
  <c r="J292" i="8"/>
  <c r="K292" i="8"/>
  <c r="I293" i="8"/>
  <c r="J293" i="8"/>
  <c r="K293" i="8"/>
  <c r="I294" i="8"/>
  <c r="J294" i="8"/>
  <c r="K294" i="8"/>
  <c r="I295" i="8"/>
  <c r="J295" i="8"/>
  <c r="K295" i="8"/>
  <c r="I296" i="8"/>
  <c r="J296" i="8"/>
  <c r="K296" i="8"/>
  <c r="I297" i="8"/>
  <c r="J297" i="8"/>
  <c r="K297" i="8"/>
  <c r="I298" i="8"/>
  <c r="J298" i="8"/>
  <c r="K298" i="8"/>
  <c r="I299" i="8"/>
  <c r="J299" i="8"/>
  <c r="K299" i="8"/>
  <c r="I300" i="8"/>
  <c r="J300" i="8"/>
  <c r="K300" i="8"/>
  <c r="I301" i="8"/>
  <c r="J301" i="8"/>
  <c r="K301" i="8"/>
  <c r="I302" i="8"/>
  <c r="J302" i="8"/>
  <c r="K302" i="8"/>
  <c r="I303" i="8"/>
  <c r="J303" i="8"/>
  <c r="K303" i="8"/>
  <c r="I304" i="8"/>
  <c r="J304" i="8"/>
  <c r="K304" i="8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O85" i="5"/>
  <c r="P85" i="5"/>
  <c r="O86" i="5"/>
  <c r="P86" i="5"/>
  <c r="O87" i="5"/>
  <c r="P87" i="5"/>
  <c r="O88" i="5"/>
  <c r="P88" i="5"/>
  <c r="O89" i="5"/>
  <c r="P89" i="5"/>
  <c r="O90" i="5"/>
  <c r="P90" i="5"/>
  <c r="O91" i="5"/>
  <c r="P91" i="5"/>
  <c r="O92" i="5"/>
  <c r="P92" i="5"/>
  <c r="O93" i="5"/>
  <c r="P93" i="5"/>
  <c r="O94" i="5"/>
  <c r="P94" i="5"/>
  <c r="O95" i="5"/>
  <c r="P95" i="5"/>
  <c r="O96" i="5"/>
  <c r="P96" i="5"/>
  <c r="O97" i="5"/>
  <c r="P97" i="5"/>
  <c r="O98" i="5"/>
  <c r="P98" i="5"/>
  <c r="O99" i="5"/>
  <c r="P99" i="5"/>
  <c r="O100" i="5"/>
  <c r="P100" i="5"/>
  <c r="O101" i="5"/>
  <c r="P101" i="5"/>
  <c r="O102" i="5"/>
  <c r="P102" i="5"/>
  <c r="O103" i="5"/>
  <c r="P103" i="5"/>
  <c r="O104" i="5"/>
  <c r="P104" i="5"/>
  <c r="O105" i="5"/>
  <c r="P105" i="5"/>
  <c r="O106" i="5"/>
  <c r="P106" i="5"/>
  <c r="O107" i="5"/>
  <c r="P107" i="5"/>
  <c r="O108" i="5"/>
  <c r="P108" i="5"/>
  <c r="O109" i="5"/>
  <c r="P109" i="5"/>
  <c r="O110" i="5"/>
  <c r="P110" i="5"/>
  <c r="O111" i="5"/>
  <c r="P111" i="5"/>
  <c r="O112" i="5"/>
  <c r="P112" i="5"/>
  <c r="O113" i="5"/>
  <c r="P113" i="5"/>
  <c r="O114" i="5"/>
  <c r="P114" i="5"/>
  <c r="O115" i="5"/>
  <c r="P115" i="5"/>
  <c r="O116" i="5"/>
  <c r="P116" i="5"/>
  <c r="O117" i="5"/>
  <c r="P117" i="5"/>
  <c r="O118" i="5"/>
  <c r="P118" i="5"/>
  <c r="O119" i="5"/>
  <c r="P119" i="5"/>
  <c r="O120" i="5"/>
  <c r="P120" i="5"/>
  <c r="O121" i="5"/>
  <c r="P121" i="5"/>
  <c r="O122" i="5"/>
  <c r="P122" i="5"/>
  <c r="O123" i="5"/>
  <c r="P123" i="5"/>
  <c r="O124" i="5"/>
  <c r="P124" i="5"/>
  <c r="O125" i="5"/>
  <c r="P125" i="5"/>
  <c r="O126" i="5"/>
  <c r="P126" i="5"/>
  <c r="O127" i="5"/>
  <c r="P127" i="5"/>
  <c r="O128" i="5"/>
  <c r="P128" i="5"/>
  <c r="O129" i="5"/>
  <c r="P129" i="5"/>
  <c r="O130" i="5"/>
  <c r="P130" i="5"/>
  <c r="O131" i="5"/>
  <c r="P131" i="5"/>
  <c r="O132" i="5"/>
  <c r="P132" i="5"/>
  <c r="O133" i="5"/>
  <c r="P133" i="5"/>
  <c r="O134" i="5"/>
  <c r="P134" i="5"/>
  <c r="O135" i="5"/>
  <c r="P135" i="5"/>
  <c r="O136" i="5"/>
  <c r="P136" i="5"/>
  <c r="O137" i="5"/>
  <c r="P137" i="5"/>
  <c r="O138" i="5"/>
  <c r="P138" i="5"/>
  <c r="O139" i="5"/>
  <c r="P139" i="5"/>
  <c r="O140" i="5"/>
  <c r="P140" i="5"/>
  <c r="O141" i="5"/>
  <c r="P141" i="5"/>
  <c r="O142" i="5"/>
  <c r="P142" i="5"/>
  <c r="O143" i="5"/>
  <c r="P143" i="5"/>
  <c r="O144" i="5"/>
  <c r="P144" i="5"/>
  <c r="O145" i="5"/>
  <c r="P145" i="5"/>
  <c r="O146" i="5"/>
  <c r="P146" i="5"/>
  <c r="O147" i="5"/>
  <c r="P147" i="5"/>
  <c r="O148" i="5"/>
  <c r="P148" i="5"/>
  <c r="O149" i="5"/>
  <c r="P149" i="5"/>
  <c r="O150" i="5"/>
  <c r="P150" i="5"/>
  <c r="O151" i="5"/>
  <c r="P151" i="5"/>
  <c r="O152" i="5"/>
  <c r="P152" i="5"/>
  <c r="O153" i="5"/>
  <c r="P153" i="5"/>
  <c r="O154" i="5"/>
  <c r="P154" i="5"/>
  <c r="O155" i="5"/>
  <c r="P155" i="5"/>
  <c r="O156" i="5"/>
  <c r="P156" i="5"/>
  <c r="O157" i="5"/>
  <c r="P157" i="5"/>
  <c r="O158" i="5"/>
  <c r="P158" i="5"/>
  <c r="O159" i="5"/>
  <c r="P159" i="5"/>
  <c r="O160" i="5"/>
  <c r="P160" i="5"/>
  <c r="O161" i="5"/>
  <c r="P161" i="5"/>
  <c r="O162" i="5"/>
  <c r="P162" i="5"/>
  <c r="O163" i="5"/>
  <c r="P163" i="5"/>
  <c r="O164" i="5"/>
  <c r="P164" i="5"/>
  <c r="O165" i="5"/>
  <c r="P165" i="5"/>
  <c r="O166" i="5"/>
  <c r="P166" i="5"/>
  <c r="O167" i="5"/>
  <c r="P167" i="5"/>
  <c r="O168" i="5"/>
  <c r="P168" i="5"/>
  <c r="O169" i="5"/>
  <c r="P169" i="5"/>
  <c r="O170" i="5"/>
  <c r="P170" i="5"/>
  <c r="O171" i="5"/>
  <c r="P171" i="5"/>
  <c r="O172" i="5"/>
  <c r="P172" i="5"/>
  <c r="O173" i="5"/>
  <c r="P173" i="5"/>
  <c r="O174" i="5"/>
  <c r="P174" i="5"/>
  <c r="O175" i="5"/>
  <c r="P175" i="5"/>
  <c r="O176" i="5"/>
  <c r="P176" i="5"/>
  <c r="O177" i="5"/>
  <c r="P177" i="5"/>
  <c r="O178" i="5"/>
  <c r="P178" i="5"/>
  <c r="O179" i="5"/>
  <c r="P179" i="5"/>
  <c r="O180" i="5"/>
  <c r="P180" i="5"/>
  <c r="O181" i="5"/>
  <c r="P181" i="5"/>
  <c r="O182" i="5"/>
  <c r="P182" i="5"/>
  <c r="O183" i="5"/>
  <c r="P183" i="5"/>
  <c r="O184" i="5"/>
  <c r="P184" i="5"/>
  <c r="O185" i="5"/>
  <c r="P185" i="5"/>
  <c r="O186" i="5"/>
  <c r="P186" i="5"/>
  <c r="O187" i="5"/>
  <c r="P187" i="5"/>
  <c r="O188" i="5"/>
  <c r="P188" i="5"/>
  <c r="O189" i="5"/>
  <c r="P189" i="5"/>
  <c r="O190" i="5"/>
  <c r="P190" i="5"/>
  <c r="O191" i="5"/>
  <c r="P191" i="5"/>
  <c r="O192" i="5"/>
  <c r="P192" i="5"/>
  <c r="O193" i="5"/>
  <c r="P193" i="5"/>
  <c r="O194" i="5"/>
  <c r="P194" i="5"/>
  <c r="O195" i="5"/>
  <c r="P195" i="5"/>
  <c r="O196" i="5"/>
  <c r="P196" i="5"/>
  <c r="O197" i="5"/>
  <c r="P197" i="5"/>
  <c r="O198" i="5"/>
  <c r="P198" i="5"/>
  <c r="O199" i="5"/>
  <c r="P199" i="5"/>
  <c r="O200" i="5"/>
  <c r="P200" i="5"/>
  <c r="O201" i="5"/>
  <c r="P201" i="5"/>
  <c r="O202" i="5"/>
  <c r="P202" i="5"/>
  <c r="O203" i="5"/>
  <c r="P203" i="5"/>
  <c r="O204" i="5"/>
  <c r="P204" i="5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E34" i="2"/>
  <c r="F34" i="2"/>
  <c r="G34" i="2"/>
  <c r="H34" i="2"/>
  <c r="E35" i="2"/>
  <c r="F35" i="2"/>
  <c r="G35" i="2"/>
  <c r="H35" i="2"/>
  <c r="E36" i="2"/>
  <c r="F36" i="2"/>
  <c r="G36" i="2"/>
  <c r="H36" i="2"/>
  <c r="E37" i="2"/>
  <c r="F37" i="2"/>
  <c r="G37" i="2"/>
  <c r="H37" i="2"/>
  <c r="E38" i="2"/>
  <c r="F38" i="2"/>
  <c r="G38" i="2"/>
  <c r="H38" i="2"/>
  <c r="E39" i="2"/>
  <c r="F39" i="2"/>
  <c r="G39" i="2"/>
  <c r="H39" i="2"/>
  <c r="E40" i="2"/>
  <c r="F40" i="2"/>
  <c r="G40" i="2"/>
  <c r="H40" i="2"/>
  <c r="E41" i="2"/>
  <c r="F41" i="2"/>
  <c r="G41" i="2"/>
  <c r="H41" i="2"/>
  <c r="E42" i="2"/>
  <c r="F42" i="2"/>
  <c r="G42" i="2"/>
  <c r="H42" i="2"/>
  <c r="E43" i="2"/>
  <c r="F43" i="2"/>
  <c r="G43" i="2"/>
  <c r="H43" i="2"/>
  <c r="E44" i="2"/>
  <c r="F44" i="2"/>
  <c r="G44" i="2"/>
  <c r="H44" i="2"/>
  <c r="E45" i="2"/>
  <c r="F45" i="2"/>
  <c r="G45" i="2"/>
  <c r="H45" i="2"/>
  <c r="E46" i="2"/>
  <c r="F46" i="2"/>
  <c r="G46" i="2"/>
  <c r="H46" i="2"/>
  <c r="E47" i="2"/>
  <c r="F47" i="2"/>
  <c r="G47" i="2"/>
  <c r="H47" i="2"/>
  <c r="E48" i="2"/>
  <c r="F48" i="2"/>
  <c r="G48" i="2"/>
  <c r="H48" i="2"/>
  <c r="E49" i="2"/>
  <c r="F49" i="2"/>
  <c r="G49" i="2"/>
  <c r="H49" i="2"/>
  <c r="E50" i="2"/>
  <c r="F50" i="2"/>
  <c r="G50" i="2"/>
  <c r="H50" i="2"/>
  <c r="E51" i="2"/>
  <c r="F51" i="2"/>
  <c r="G51" i="2"/>
  <c r="H51" i="2"/>
  <c r="E52" i="2"/>
  <c r="F52" i="2"/>
  <c r="G52" i="2"/>
  <c r="H52" i="2"/>
  <c r="E53" i="2"/>
  <c r="F53" i="2"/>
  <c r="G53" i="2"/>
  <c r="H53" i="2"/>
  <c r="E54" i="2"/>
  <c r="F54" i="2"/>
  <c r="G54" i="2"/>
  <c r="H54" i="2"/>
  <c r="E55" i="2"/>
  <c r="F55" i="2"/>
  <c r="G55" i="2"/>
  <c r="H55" i="2"/>
  <c r="E56" i="2"/>
  <c r="F56" i="2"/>
  <c r="G56" i="2"/>
  <c r="H56" i="2"/>
  <c r="E57" i="2"/>
  <c r="F57" i="2"/>
  <c r="G57" i="2"/>
  <c r="H57" i="2"/>
  <c r="E58" i="2"/>
  <c r="F58" i="2"/>
  <c r="G58" i="2"/>
  <c r="H58" i="2"/>
  <c r="E59" i="2"/>
  <c r="F59" i="2"/>
  <c r="G59" i="2"/>
  <c r="H59" i="2"/>
  <c r="E60" i="2"/>
  <c r="F60" i="2"/>
  <c r="G60" i="2"/>
  <c r="H60" i="2"/>
  <c r="E61" i="2"/>
  <c r="F61" i="2"/>
  <c r="G61" i="2"/>
  <c r="H61" i="2"/>
  <c r="E62" i="2"/>
  <c r="F62" i="2"/>
  <c r="G62" i="2"/>
  <c r="H62" i="2"/>
  <c r="E63" i="2"/>
  <c r="F63" i="2"/>
  <c r="G63" i="2"/>
  <c r="H63" i="2"/>
  <c r="E64" i="2"/>
  <c r="F64" i="2"/>
  <c r="G64" i="2"/>
  <c r="H64" i="2"/>
  <c r="E65" i="2"/>
  <c r="F65" i="2"/>
  <c r="G65" i="2"/>
  <c r="H65" i="2"/>
  <c r="E66" i="2"/>
  <c r="F66" i="2"/>
  <c r="G66" i="2"/>
  <c r="H66" i="2"/>
  <c r="E67" i="2"/>
  <c r="F67" i="2"/>
  <c r="G67" i="2"/>
  <c r="H67" i="2"/>
  <c r="E68" i="2"/>
  <c r="F68" i="2"/>
  <c r="G68" i="2"/>
  <c r="H68" i="2"/>
  <c r="E69" i="2"/>
  <c r="F69" i="2"/>
  <c r="G69" i="2"/>
  <c r="H69" i="2"/>
  <c r="E70" i="2"/>
  <c r="F70" i="2"/>
  <c r="G70" i="2"/>
  <c r="H70" i="2"/>
  <c r="E71" i="2"/>
  <c r="F71" i="2"/>
  <c r="G71" i="2"/>
  <c r="H71" i="2"/>
  <c r="E72" i="2"/>
  <c r="F72" i="2"/>
  <c r="G72" i="2"/>
  <c r="H72" i="2"/>
  <c r="E73" i="2"/>
  <c r="F73" i="2"/>
  <c r="G73" i="2"/>
  <c r="H73" i="2"/>
  <c r="E74" i="2"/>
  <c r="F74" i="2"/>
  <c r="G74" i="2"/>
  <c r="H74" i="2"/>
  <c r="E75" i="2"/>
  <c r="F75" i="2"/>
  <c r="G75" i="2"/>
  <c r="H75" i="2"/>
  <c r="E76" i="2"/>
  <c r="F76" i="2"/>
  <c r="G76" i="2"/>
  <c r="H76" i="2"/>
  <c r="E77" i="2"/>
  <c r="F77" i="2"/>
  <c r="G77" i="2"/>
  <c r="H77" i="2"/>
  <c r="E78" i="2"/>
  <c r="F78" i="2"/>
  <c r="G78" i="2"/>
  <c r="H78" i="2"/>
  <c r="E79" i="2"/>
  <c r="F79" i="2"/>
  <c r="G79" i="2"/>
  <c r="H79" i="2"/>
  <c r="E80" i="2"/>
  <c r="F80" i="2"/>
  <c r="G80" i="2"/>
  <c r="H80" i="2"/>
  <c r="E81" i="2"/>
  <c r="F81" i="2"/>
  <c r="G81" i="2"/>
  <c r="H81" i="2"/>
  <c r="E82" i="2"/>
  <c r="F82" i="2"/>
  <c r="G82" i="2"/>
  <c r="H82" i="2"/>
  <c r="E83" i="2"/>
  <c r="F83" i="2"/>
  <c r="G83" i="2"/>
  <c r="H83" i="2"/>
  <c r="E84" i="2"/>
  <c r="F84" i="2"/>
  <c r="G84" i="2"/>
  <c r="H84" i="2"/>
  <c r="E85" i="2"/>
  <c r="F85" i="2"/>
  <c r="G85" i="2"/>
  <c r="H85" i="2"/>
  <c r="E86" i="2"/>
  <c r="F86" i="2"/>
  <c r="G86" i="2"/>
  <c r="H86" i="2"/>
  <c r="E87" i="2"/>
  <c r="F87" i="2"/>
  <c r="G87" i="2"/>
  <c r="H87" i="2"/>
  <c r="E88" i="2"/>
  <c r="F88" i="2"/>
  <c r="G88" i="2"/>
  <c r="H88" i="2"/>
  <c r="E89" i="2"/>
  <c r="F89" i="2"/>
  <c r="G89" i="2"/>
  <c r="H89" i="2"/>
  <c r="E90" i="2"/>
  <c r="F90" i="2"/>
  <c r="G90" i="2"/>
  <c r="H90" i="2"/>
  <c r="E91" i="2"/>
  <c r="F91" i="2"/>
  <c r="G91" i="2"/>
  <c r="H91" i="2"/>
  <c r="E92" i="2"/>
  <c r="F92" i="2"/>
  <c r="G92" i="2"/>
  <c r="H92" i="2"/>
  <c r="E93" i="2"/>
  <c r="F93" i="2"/>
  <c r="G93" i="2"/>
  <c r="H93" i="2"/>
  <c r="E94" i="2"/>
  <c r="F94" i="2"/>
  <c r="G94" i="2"/>
  <c r="H94" i="2"/>
  <c r="E95" i="2"/>
  <c r="F95" i="2"/>
  <c r="G95" i="2"/>
  <c r="H95" i="2"/>
  <c r="E96" i="2"/>
  <c r="F96" i="2"/>
  <c r="G96" i="2"/>
  <c r="H96" i="2"/>
  <c r="E97" i="2"/>
  <c r="F97" i="2"/>
  <c r="G97" i="2"/>
  <c r="H97" i="2"/>
  <c r="E98" i="2"/>
  <c r="F98" i="2"/>
  <c r="G98" i="2"/>
  <c r="H98" i="2"/>
  <c r="E99" i="2"/>
  <c r="F99" i="2"/>
  <c r="G99" i="2"/>
  <c r="H99" i="2"/>
  <c r="E100" i="2"/>
  <c r="F100" i="2"/>
  <c r="G100" i="2"/>
  <c r="H100" i="2"/>
  <c r="E101" i="2"/>
  <c r="F101" i="2"/>
  <c r="G101" i="2"/>
  <c r="H101" i="2"/>
  <c r="E102" i="2"/>
  <c r="F102" i="2"/>
  <c r="G102" i="2"/>
  <c r="H102" i="2"/>
  <c r="E103" i="2"/>
  <c r="F103" i="2"/>
  <c r="G103" i="2"/>
  <c r="H103" i="2"/>
  <c r="E104" i="2"/>
  <c r="F104" i="2"/>
  <c r="G104" i="2"/>
  <c r="H104" i="2"/>
  <c r="E105" i="2"/>
  <c r="F105" i="2"/>
  <c r="G105" i="2"/>
  <c r="H105" i="2"/>
  <c r="E106" i="2"/>
  <c r="F106" i="2"/>
  <c r="G106" i="2"/>
  <c r="H106" i="2"/>
  <c r="E107" i="2"/>
  <c r="F107" i="2"/>
  <c r="G107" i="2"/>
  <c r="H107" i="2"/>
  <c r="E108" i="2"/>
  <c r="F108" i="2"/>
  <c r="G108" i="2"/>
  <c r="H108" i="2"/>
  <c r="E109" i="2"/>
  <c r="F109" i="2"/>
  <c r="G109" i="2"/>
  <c r="H109" i="2"/>
  <c r="E110" i="2"/>
  <c r="F110" i="2"/>
  <c r="G110" i="2"/>
  <c r="H110" i="2"/>
  <c r="E111" i="2"/>
  <c r="F111" i="2"/>
  <c r="G111" i="2"/>
  <c r="H111" i="2"/>
  <c r="E112" i="2"/>
  <c r="F112" i="2"/>
  <c r="G112" i="2"/>
  <c r="H112" i="2"/>
  <c r="E113" i="2"/>
  <c r="F113" i="2"/>
  <c r="G113" i="2"/>
  <c r="H113" i="2"/>
  <c r="E114" i="2"/>
  <c r="F114" i="2"/>
  <c r="G114" i="2"/>
  <c r="H114" i="2"/>
  <c r="E115" i="2"/>
  <c r="F115" i="2"/>
  <c r="G115" i="2"/>
  <c r="H115" i="2"/>
  <c r="E116" i="2"/>
  <c r="F116" i="2"/>
  <c r="G116" i="2"/>
  <c r="H116" i="2"/>
  <c r="E117" i="2"/>
  <c r="F117" i="2"/>
  <c r="G117" i="2"/>
  <c r="H117" i="2"/>
  <c r="E118" i="2"/>
  <c r="F118" i="2"/>
  <c r="G118" i="2"/>
  <c r="H118" i="2"/>
  <c r="E119" i="2"/>
  <c r="F119" i="2"/>
  <c r="G119" i="2"/>
  <c r="H119" i="2"/>
  <c r="E120" i="2"/>
  <c r="F120" i="2"/>
  <c r="G120" i="2"/>
  <c r="H120" i="2"/>
  <c r="E121" i="2"/>
  <c r="F121" i="2"/>
  <c r="G121" i="2"/>
  <c r="H121" i="2"/>
  <c r="E122" i="2"/>
  <c r="F122" i="2"/>
  <c r="G122" i="2"/>
  <c r="H122" i="2"/>
  <c r="E123" i="2"/>
  <c r="F123" i="2"/>
  <c r="G123" i="2"/>
  <c r="H123" i="2"/>
  <c r="E124" i="2"/>
  <c r="F124" i="2"/>
  <c r="G124" i="2"/>
  <c r="H124" i="2"/>
  <c r="E125" i="2"/>
  <c r="F125" i="2"/>
  <c r="G125" i="2"/>
  <c r="H125" i="2"/>
  <c r="E126" i="2"/>
  <c r="F126" i="2"/>
  <c r="G126" i="2"/>
  <c r="H126" i="2"/>
  <c r="E127" i="2"/>
  <c r="F127" i="2"/>
  <c r="G127" i="2"/>
  <c r="H127" i="2"/>
  <c r="E128" i="2"/>
  <c r="F128" i="2"/>
  <c r="G128" i="2"/>
  <c r="H128" i="2"/>
  <c r="E129" i="2"/>
  <c r="F129" i="2"/>
  <c r="G129" i="2"/>
  <c r="H129" i="2"/>
  <c r="E130" i="2"/>
  <c r="F130" i="2"/>
  <c r="G130" i="2"/>
  <c r="H130" i="2"/>
  <c r="E131" i="2"/>
  <c r="F131" i="2"/>
  <c r="G131" i="2"/>
  <c r="H131" i="2"/>
  <c r="E132" i="2"/>
  <c r="F132" i="2"/>
  <c r="G132" i="2"/>
  <c r="H132" i="2"/>
  <c r="E133" i="2"/>
  <c r="F133" i="2"/>
  <c r="G133" i="2"/>
  <c r="H133" i="2"/>
  <c r="E134" i="2"/>
  <c r="F134" i="2"/>
  <c r="G134" i="2"/>
  <c r="H134" i="2"/>
  <c r="E135" i="2"/>
  <c r="F135" i="2"/>
  <c r="G135" i="2"/>
  <c r="H135" i="2"/>
  <c r="E136" i="2"/>
  <c r="F136" i="2"/>
  <c r="G136" i="2"/>
  <c r="H136" i="2"/>
  <c r="E137" i="2"/>
  <c r="F137" i="2"/>
  <c r="G137" i="2"/>
  <c r="H137" i="2"/>
  <c r="E138" i="2"/>
  <c r="F138" i="2"/>
  <c r="G138" i="2"/>
  <c r="H138" i="2"/>
  <c r="E139" i="2"/>
  <c r="F139" i="2"/>
  <c r="G139" i="2"/>
  <c r="H139" i="2"/>
  <c r="E140" i="2"/>
  <c r="F140" i="2"/>
  <c r="G140" i="2"/>
  <c r="H140" i="2"/>
  <c r="E141" i="2"/>
  <c r="F141" i="2"/>
  <c r="G141" i="2"/>
  <c r="H141" i="2"/>
  <c r="E142" i="2"/>
  <c r="F142" i="2"/>
  <c r="G142" i="2"/>
  <c r="H142" i="2"/>
  <c r="E143" i="2"/>
  <c r="F143" i="2"/>
  <c r="G143" i="2"/>
  <c r="H143" i="2"/>
  <c r="E144" i="2"/>
  <c r="F144" i="2"/>
  <c r="G144" i="2"/>
  <c r="H144" i="2"/>
  <c r="E145" i="2"/>
  <c r="F145" i="2"/>
  <c r="G145" i="2"/>
  <c r="H145" i="2"/>
  <c r="E146" i="2"/>
  <c r="F146" i="2"/>
  <c r="G146" i="2"/>
  <c r="H146" i="2"/>
  <c r="E147" i="2"/>
  <c r="F147" i="2"/>
  <c r="G147" i="2"/>
  <c r="H147" i="2"/>
  <c r="E148" i="2"/>
  <c r="F148" i="2"/>
  <c r="G148" i="2"/>
  <c r="H148" i="2"/>
  <c r="E149" i="2"/>
  <c r="F149" i="2"/>
  <c r="G149" i="2"/>
  <c r="H149" i="2"/>
  <c r="E150" i="2"/>
  <c r="F150" i="2"/>
  <c r="G150" i="2"/>
  <c r="H150" i="2"/>
  <c r="E151" i="2"/>
  <c r="F151" i="2"/>
  <c r="G151" i="2"/>
  <c r="H151" i="2"/>
  <c r="E152" i="2"/>
  <c r="F152" i="2"/>
  <c r="G152" i="2"/>
  <c r="H152" i="2"/>
  <c r="E153" i="2"/>
  <c r="F153" i="2"/>
  <c r="G153" i="2"/>
  <c r="H153" i="2"/>
  <c r="E154" i="2"/>
  <c r="F154" i="2"/>
  <c r="G154" i="2"/>
  <c r="H154" i="2"/>
  <c r="E155" i="2"/>
  <c r="F155" i="2"/>
  <c r="G155" i="2"/>
  <c r="H155" i="2"/>
  <c r="E156" i="2"/>
  <c r="F156" i="2"/>
  <c r="G156" i="2"/>
  <c r="H156" i="2"/>
  <c r="E157" i="2"/>
  <c r="F157" i="2"/>
  <c r="G157" i="2"/>
  <c r="H157" i="2"/>
  <c r="E158" i="2"/>
  <c r="F158" i="2"/>
  <c r="G158" i="2"/>
  <c r="H158" i="2"/>
  <c r="E159" i="2"/>
  <c r="F159" i="2"/>
  <c r="G159" i="2"/>
  <c r="H159" i="2"/>
  <c r="E160" i="2"/>
  <c r="F160" i="2"/>
  <c r="G160" i="2"/>
  <c r="H160" i="2"/>
  <c r="E161" i="2"/>
  <c r="F161" i="2"/>
  <c r="G161" i="2"/>
  <c r="H161" i="2"/>
  <c r="E162" i="2"/>
  <c r="F162" i="2"/>
  <c r="G162" i="2"/>
  <c r="H162" i="2"/>
  <c r="E163" i="2"/>
  <c r="F163" i="2"/>
  <c r="G163" i="2"/>
  <c r="H163" i="2"/>
  <c r="E164" i="2"/>
  <c r="F164" i="2"/>
  <c r="G164" i="2"/>
  <c r="H164" i="2"/>
  <c r="E165" i="2"/>
  <c r="F165" i="2"/>
  <c r="G165" i="2"/>
  <c r="H165" i="2"/>
  <c r="E166" i="2"/>
  <c r="F166" i="2"/>
  <c r="G166" i="2"/>
  <c r="H166" i="2"/>
  <c r="E167" i="2"/>
  <c r="F167" i="2"/>
  <c r="G167" i="2"/>
  <c r="H167" i="2"/>
  <c r="E168" i="2"/>
  <c r="F168" i="2"/>
  <c r="G168" i="2"/>
  <c r="H168" i="2"/>
  <c r="E169" i="2"/>
  <c r="F169" i="2"/>
  <c r="G169" i="2"/>
  <c r="H169" i="2"/>
  <c r="E170" i="2"/>
  <c r="F170" i="2"/>
  <c r="G170" i="2"/>
  <c r="H170" i="2"/>
  <c r="E171" i="2"/>
  <c r="F171" i="2"/>
  <c r="G171" i="2"/>
  <c r="H171" i="2"/>
  <c r="E172" i="2"/>
  <c r="F172" i="2"/>
  <c r="G172" i="2"/>
  <c r="H172" i="2"/>
  <c r="E173" i="2"/>
  <c r="F173" i="2"/>
  <c r="G173" i="2"/>
  <c r="H173" i="2"/>
  <c r="E174" i="2"/>
  <c r="F174" i="2"/>
  <c r="G174" i="2"/>
  <c r="H174" i="2"/>
  <c r="E175" i="2"/>
  <c r="F175" i="2"/>
  <c r="G175" i="2"/>
  <c r="H175" i="2"/>
  <c r="E176" i="2"/>
  <c r="F176" i="2"/>
  <c r="G176" i="2"/>
  <c r="H176" i="2"/>
  <c r="E177" i="2"/>
  <c r="F177" i="2"/>
  <c r="G177" i="2"/>
  <c r="H177" i="2"/>
  <c r="E178" i="2"/>
  <c r="F178" i="2"/>
  <c r="G178" i="2"/>
  <c r="H178" i="2"/>
  <c r="E179" i="2"/>
  <c r="F179" i="2"/>
  <c r="G179" i="2"/>
  <c r="H179" i="2"/>
  <c r="E180" i="2"/>
  <c r="F180" i="2"/>
  <c r="G180" i="2"/>
  <c r="H180" i="2"/>
  <c r="E181" i="2"/>
  <c r="F181" i="2"/>
  <c r="G181" i="2"/>
  <c r="H181" i="2"/>
  <c r="E182" i="2"/>
  <c r="F182" i="2"/>
  <c r="G182" i="2"/>
  <c r="H182" i="2"/>
  <c r="E183" i="2"/>
  <c r="F183" i="2"/>
  <c r="G183" i="2"/>
  <c r="H183" i="2"/>
  <c r="E184" i="2"/>
  <c r="F184" i="2"/>
  <c r="G184" i="2"/>
  <c r="H184" i="2"/>
  <c r="E185" i="2"/>
  <c r="F185" i="2"/>
  <c r="G185" i="2"/>
  <c r="H185" i="2"/>
  <c r="E186" i="2"/>
  <c r="F186" i="2"/>
  <c r="G186" i="2"/>
  <c r="H186" i="2"/>
  <c r="E187" i="2"/>
  <c r="F187" i="2"/>
  <c r="G187" i="2"/>
  <c r="H187" i="2"/>
  <c r="E188" i="2"/>
  <c r="F188" i="2"/>
  <c r="G188" i="2"/>
  <c r="H188" i="2"/>
  <c r="E189" i="2"/>
  <c r="F189" i="2"/>
  <c r="G189" i="2"/>
  <c r="H189" i="2"/>
  <c r="E190" i="2"/>
  <c r="F190" i="2"/>
  <c r="G190" i="2"/>
  <c r="H190" i="2"/>
  <c r="E191" i="2"/>
  <c r="F191" i="2"/>
  <c r="G191" i="2"/>
  <c r="H191" i="2"/>
  <c r="E192" i="2"/>
  <c r="F192" i="2"/>
  <c r="G192" i="2"/>
  <c r="H192" i="2"/>
  <c r="E193" i="2"/>
  <c r="F193" i="2"/>
  <c r="G193" i="2"/>
  <c r="H193" i="2"/>
  <c r="E194" i="2"/>
  <c r="F194" i="2"/>
  <c r="G194" i="2"/>
  <c r="H194" i="2"/>
  <c r="E195" i="2"/>
  <c r="F195" i="2"/>
  <c r="G195" i="2"/>
  <c r="H195" i="2"/>
  <c r="E196" i="2"/>
  <c r="F196" i="2"/>
  <c r="G196" i="2"/>
  <c r="H196" i="2"/>
  <c r="E197" i="2"/>
  <c r="F197" i="2"/>
  <c r="G197" i="2"/>
  <c r="H197" i="2"/>
  <c r="E198" i="2"/>
  <c r="F198" i="2"/>
  <c r="G198" i="2"/>
  <c r="H198" i="2"/>
  <c r="E199" i="2"/>
  <c r="F199" i="2"/>
  <c r="G199" i="2"/>
  <c r="H199" i="2"/>
  <c r="E200" i="2"/>
  <c r="F200" i="2"/>
  <c r="G200" i="2"/>
  <c r="H200" i="2"/>
  <c r="E201" i="2"/>
  <c r="F201" i="2"/>
  <c r="G201" i="2"/>
  <c r="H201" i="2"/>
  <c r="E202" i="2"/>
  <c r="F202" i="2"/>
  <c r="G202" i="2"/>
  <c r="H202" i="2"/>
  <c r="E203" i="2"/>
  <c r="F203" i="2"/>
  <c r="G203" i="2"/>
  <c r="H203" i="2"/>
  <c r="E204" i="2"/>
  <c r="F204" i="2"/>
  <c r="G204" i="2"/>
  <c r="H204" i="2"/>
  <c r="E205" i="2"/>
  <c r="F205" i="2"/>
  <c r="G205" i="2"/>
  <c r="H205" i="2"/>
  <c r="E206" i="2"/>
  <c r="F206" i="2"/>
  <c r="G206" i="2"/>
  <c r="H206" i="2"/>
  <c r="E207" i="2"/>
  <c r="F207" i="2"/>
  <c r="G207" i="2"/>
  <c r="H207" i="2"/>
  <c r="Q9" i="2"/>
  <c r="R9" i="2"/>
  <c r="J6" i="8"/>
  <c r="K6" i="8"/>
  <c r="J7" i="8"/>
  <c r="K7" i="8"/>
  <c r="J8" i="8"/>
  <c r="K8" i="8"/>
  <c r="J199" i="8"/>
  <c r="K199" i="8"/>
  <c r="J200" i="8"/>
  <c r="K200" i="8"/>
  <c r="J201" i="8"/>
  <c r="K201" i="8"/>
  <c r="J202" i="8"/>
  <c r="K202" i="8"/>
  <c r="J203" i="8"/>
  <c r="K203" i="8"/>
  <c r="J204" i="8"/>
  <c r="K204" i="8"/>
  <c r="J305" i="8"/>
  <c r="K305" i="8"/>
  <c r="AG9" i="1"/>
  <c r="AG10" i="1"/>
  <c r="AG11" i="1"/>
  <c r="AG12" i="1"/>
  <c r="AG8" i="1"/>
  <c r="AH10" i="1"/>
  <c r="D13" i="2"/>
  <c r="E9" i="2"/>
  <c r="O8" i="5"/>
  <c r="P8" i="5"/>
  <c r="O72" i="5"/>
  <c r="P72" i="5"/>
  <c r="O74" i="5"/>
  <c r="P74" i="5"/>
  <c r="O76" i="5"/>
  <c r="P76" i="5"/>
  <c r="O78" i="5"/>
  <c r="P78" i="5"/>
  <c r="O80" i="5"/>
  <c r="P80" i="5"/>
  <c r="O82" i="5"/>
  <c r="P82" i="5"/>
  <c r="O84" i="5"/>
  <c r="P84" i="5"/>
  <c r="O71" i="5"/>
  <c r="P71" i="5"/>
  <c r="O73" i="5"/>
  <c r="P73" i="5"/>
  <c r="O75" i="5"/>
  <c r="P75" i="5"/>
  <c r="O77" i="5"/>
  <c r="P77" i="5"/>
  <c r="O79" i="5"/>
  <c r="P79" i="5"/>
  <c r="O81" i="5"/>
  <c r="P81" i="5"/>
  <c r="O83" i="5"/>
  <c r="P83" i="5"/>
  <c r="O205" i="5"/>
  <c r="P205" i="5"/>
  <c r="T301" i="4"/>
  <c r="F9" i="2"/>
  <c r="G9" i="2"/>
  <c r="H9" i="2"/>
  <c r="E10" i="2"/>
  <c r="G10" i="2"/>
  <c r="H10" i="2"/>
  <c r="E11" i="2"/>
  <c r="G11" i="2"/>
  <c r="H11" i="2"/>
  <c r="E12" i="2"/>
  <c r="F12" i="2"/>
  <c r="G12" i="2"/>
  <c r="H12" i="2"/>
  <c r="E13" i="2"/>
  <c r="G13" i="2"/>
  <c r="H13" i="2"/>
  <c r="E14" i="2"/>
  <c r="G14" i="2"/>
  <c r="H14" i="2"/>
  <c r="E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E28" i="2"/>
  <c r="F28" i="2"/>
  <c r="G28" i="2"/>
  <c r="H28" i="2"/>
  <c r="E29" i="2"/>
  <c r="F29" i="2"/>
  <c r="G29" i="2"/>
  <c r="H29" i="2"/>
  <c r="E208" i="2"/>
  <c r="F208" i="2"/>
  <c r="G208" i="2"/>
  <c r="H208" i="2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9" i="4"/>
  <c r="AH11" i="1"/>
  <c r="AH12" i="1"/>
  <c r="AH9" i="1"/>
  <c r="AH7" i="1"/>
  <c r="AD7" i="1"/>
  <c r="K6" i="6"/>
  <c r="L6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5" i="6"/>
  <c r="L25" i="6"/>
  <c r="K26" i="6"/>
  <c r="L26" i="6"/>
  <c r="K27" i="6"/>
  <c r="L27" i="6"/>
  <c r="K28" i="6"/>
  <c r="L28" i="6"/>
  <c r="K29" i="6"/>
  <c r="L29" i="6"/>
  <c r="K30" i="6"/>
  <c r="L30" i="6"/>
  <c r="K31" i="6"/>
  <c r="L31" i="6"/>
  <c r="K32" i="6"/>
  <c r="L32" i="6"/>
  <c r="K33" i="6"/>
  <c r="L33" i="6"/>
  <c r="K34" i="6"/>
  <c r="L34" i="6"/>
  <c r="K35" i="6"/>
  <c r="L35" i="6"/>
  <c r="K36" i="6"/>
  <c r="L36" i="6"/>
  <c r="K37" i="6"/>
  <c r="L37" i="6"/>
  <c r="K38" i="6"/>
  <c r="L38" i="6"/>
  <c r="K39" i="6"/>
  <c r="L39" i="6"/>
  <c r="K40" i="6"/>
  <c r="L40" i="6"/>
  <c r="K41" i="6"/>
  <c r="L41" i="6"/>
  <c r="K42" i="6"/>
  <c r="L42" i="6"/>
  <c r="K43" i="6"/>
  <c r="L43" i="6"/>
  <c r="K44" i="6"/>
  <c r="L44" i="6"/>
  <c r="K45" i="6"/>
  <c r="L45" i="6"/>
  <c r="K46" i="6"/>
  <c r="L46" i="6"/>
  <c r="K47" i="6"/>
  <c r="L47" i="6"/>
  <c r="K48" i="6"/>
  <c r="L48" i="6"/>
  <c r="K49" i="6"/>
  <c r="L49" i="6"/>
  <c r="K50" i="6"/>
  <c r="L50" i="6"/>
  <c r="K51" i="6"/>
  <c r="L51" i="6"/>
  <c r="K52" i="6"/>
  <c r="L52" i="6"/>
  <c r="K53" i="6"/>
  <c r="L53" i="6"/>
  <c r="K54" i="6"/>
  <c r="L54" i="6"/>
  <c r="K55" i="6"/>
  <c r="L55" i="6"/>
  <c r="K56" i="6"/>
  <c r="L56" i="6"/>
  <c r="K57" i="6"/>
  <c r="L57" i="6"/>
  <c r="K58" i="6"/>
  <c r="L58" i="6"/>
  <c r="K59" i="6"/>
  <c r="L59" i="6"/>
  <c r="K60" i="6"/>
  <c r="L60" i="6"/>
  <c r="K61" i="6"/>
  <c r="L61" i="6"/>
  <c r="K62" i="6"/>
  <c r="L62" i="6"/>
  <c r="K63" i="6"/>
  <c r="L63" i="6"/>
  <c r="K64" i="6"/>
  <c r="L64" i="6"/>
  <c r="K65" i="6"/>
  <c r="L65" i="6"/>
  <c r="K66" i="6"/>
  <c r="L66" i="6"/>
  <c r="K67" i="6"/>
  <c r="L67" i="6"/>
  <c r="K68" i="6"/>
  <c r="L68" i="6"/>
  <c r="K69" i="6"/>
  <c r="L69" i="6"/>
  <c r="K70" i="6"/>
  <c r="L70" i="6"/>
  <c r="K71" i="6"/>
  <c r="L71" i="6"/>
  <c r="K72" i="6"/>
  <c r="L72" i="6"/>
  <c r="K73" i="6"/>
  <c r="L73" i="6"/>
  <c r="K74" i="6"/>
  <c r="L74" i="6"/>
  <c r="K75" i="6"/>
  <c r="L75" i="6"/>
  <c r="K76" i="6"/>
  <c r="L76" i="6"/>
  <c r="K77" i="6"/>
  <c r="L77" i="6"/>
  <c r="K78" i="6"/>
  <c r="L78" i="6"/>
  <c r="K79" i="6"/>
  <c r="L79" i="6"/>
  <c r="K80" i="6"/>
  <c r="L80" i="6"/>
  <c r="K81" i="6"/>
  <c r="L81" i="6"/>
  <c r="K82" i="6"/>
  <c r="L82" i="6"/>
  <c r="K83" i="6"/>
  <c r="L83" i="6"/>
  <c r="K84" i="6"/>
  <c r="L84" i="6"/>
  <c r="K85" i="6"/>
  <c r="L85" i="6"/>
  <c r="K86" i="6"/>
  <c r="L86" i="6"/>
  <c r="K87" i="6"/>
  <c r="L87" i="6"/>
  <c r="K88" i="6"/>
  <c r="L88" i="6"/>
  <c r="K89" i="6"/>
  <c r="L89" i="6"/>
  <c r="K90" i="6"/>
  <c r="L90" i="6"/>
  <c r="K91" i="6"/>
  <c r="L91" i="6"/>
  <c r="K92" i="6"/>
  <c r="L92" i="6"/>
  <c r="K93" i="6"/>
  <c r="L93" i="6"/>
  <c r="K94" i="6"/>
  <c r="L94" i="6"/>
  <c r="K95" i="6"/>
  <c r="L95" i="6"/>
  <c r="K96" i="6"/>
  <c r="L96" i="6"/>
  <c r="K97" i="6"/>
  <c r="L97" i="6"/>
  <c r="K98" i="6"/>
  <c r="L98" i="6"/>
  <c r="K99" i="6"/>
  <c r="L99" i="6"/>
  <c r="K100" i="6"/>
  <c r="L100" i="6"/>
  <c r="K101" i="6"/>
  <c r="L101" i="6"/>
  <c r="K102" i="6"/>
  <c r="L102" i="6"/>
  <c r="K103" i="6"/>
  <c r="L103" i="6"/>
  <c r="K104" i="6"/>
  <c r="L104" i="6"/>
  <c r="K105" i="6"/>
  <c r="L105" i="6"/>
  <c r="K106" i="6"/>
  <c r="L106" i="6"/>
  <c r="K107" i="6"/>
  <c r="L107" i="6"/>
  <c r="K108" i="6"/>
  <c r="L108" i="6"/>
  <c r="K109" i="6"/>
  <c r="L109" i="6"/>
  <c r="K110" i="6"/>
  <c r="L110" i="6"/>
  <c r="K111" i="6"/>
  <c r="L111" i="6"/>
  <c r="K112" i="6"/>
  <c r="L112" i="6"/>
  <c r="K113" i="6"/>
  <c r="L113" i="6"/>
  <c r="K114" i="6"/>
  <c r="L114" i="6"/>
  <c r="K115" i="6"/>
  <c r="L115" i="6"/>
  <c r="K116" i="6"/>
  <c r="L116" i="6"/>
  <c r="K117" i="6"/>
  <c r="L117" i="6"/>
  <c r="K118" i="6"/>
  <c r="L118" i="6"/>
  <c r="K119" i="6"/>
  <c r="L119" i="6"/>
  <c r="K120" i="6"/>
  <c r="L120" i="6"/>
  <c r="K121" i="6"/>
  <c r="L121" i="6"/>
  <c r="K122" i="6"/>
  <c r="L122" i="6"/>
  <c r="K123" i="6"/>
  <c r="L123" i="6"/>
  <c r="K124" i="6"/>
  <c r="L124" i="6"/>
  <c r="K125" i="6"/>
  <c r="L125" i="6"/>
  <c r="K126" i="6"/>
  <c r="L126" i="6"/>
  <c r="K127" i="6"/>
  <c r="L127" i="6"/>
  <c r="K128" i="6"/>
  <c r="L128" i="6"/>
  <c r="K129" i="6"/>
  <c r="L129" i="6"/>
  <c r="K130" i="6"/>
  <c r="L130" i="6"/>
  <c r="K131" i="6"/>
  <c r="L131" i="6"/>
  <c r="K132" i="6"/>
  <c r="L132" i="6"/>
  <c r="K133" i="6"/>
  <c r="L133" i="6"/>
  <c r="K134" i="6"/>
  <c r="L134" i="6"/>
  <c r="K135" i="6"/>
  <c r="L135" i="6"/>
  <c r="K136" i="6"/>
  <c r="L136" i="6"/>
  <c r="K137" i="6"/>
  <c r="L137" i="6"/>
  <c r="K138" i="6"/>
  <c r="L138" i="6"/>
  <c r="K139" i="6"/>
  <c r="L139" i="6"/>
  <c r="K140" i="6"/>
  <c r="L140" i="6"/>
  <c r="K141" i="6"/>
  <c r="L141" i="6"/>
  <c r="K142" i="6"/>
  <c r="L142" i="6"/>
  <c r="K143" i="6"/>
  <c r="L143" i="6"/>
  <c r="K144" i="6"/>
  <c r="L144" i="6"/>
  <c r="K145" i="6"/>
  <c r="L145" i="6"/>
  <c r="K146" i="6"/>
  <c r="L146" i="6"/>
  <c r="K147" i="6"/>
  <c r="L147" i="6"/>
  <c r="K148" i="6"/>
  <c r="L148" i="6"/>
  <c r="K149" i="6"/>
  <c r="L149" i="6"/>
  <c r="K150" i="6"/>
  <c r="L150" i="6"/>
  <c r="K151" i="6"/>
  <c r="L151" i="6"/>
  <c r="K152" i="6"/>
  <c r="L152" i="6"/>
  <c r="K153" i="6"/>
  <c r="L153" i="6"/>
  <c r="K154" i="6"/>
  <c r="L154" i="6"/>
  <c r="K155" i="6"/>
  <c r="L155" i="6"/>
  <c r="L3" i="6"/>
  <c r="M24" i="18"/>
  <c r="C12" i="20"/>
  <c r="C13" i="20"/>
  <c r="C14" i="20"/>
  <c r="C11" i="20"/>
  <c r="F10" i="2"/>
  <c r="F11" i="2"/>
  <c r="F13" i="2"/>
  <c r="F14" i="2"/>
  <c r="F15" i="2"/>
  <c r="C1" i="19"/>
  <c r="G1" i="8"/>
  <c r="H1" i="6"/>
  <c r="L1" i="5"/>
  <c r="N1" i="4"/>
  <c r="T1" i="1"/>
  <c r="J1" i="2"/>
  <c r="Y12" i="1"/>
  <c r="AC10" i="1"/>
  <c r="AC11" i="1"/>
  <c r="AC12" i="1"/>
  <c r="O7" i="5"/>
  <c r="P7" i="5"/>
  <c r="O9" i="5"/>
  <c r="P9" i="5"/>
  <c r="O10" i="5"/>
  <c r="P10" i="5"/>
  <c r="O12" i="5"/>
  <c r="P12" i="5"/>
  <c r="O13" i="5"/>
  <c r="P13" i="5"/>
  <c r="O14" i="5"/>
  <c r="P14" i="5"/>
  <c r="O16" i="5"/>
  <c r="P16" i="5"/>
  <c r="O17" i="5"/>
  <c r="P17" i="5"/>
  <c r="O18" i="5"/>
  <c r="P18" i="5"/>
  <c r="O19" i="5"/>
  <c r="P19" i="5"/>
  <c r="O20" i="5"/>
  <c r="P20" i="5"/>
  <c r="O21" i="5"/>
  <c r="P21" i="5"/>
  <c r="O22" i="5"/>
  <c r="P22" i="5"/>
  <c r="O23" i="5"/>
  <c r="P23" i="5"/>
  <c r="O24" i="5"/>
  <c r="P24" i="5"/>
  <c r="O25" i="5"/>
  <c r="P25" i="5"/>
  <c r="O26" i="5"/>
  <c r="P26" i="5"/>
  <c r="O27" i="5"/>
  <c r="P27" i="5"/>
  <c r="O28" i="5"/>
  <c r="P28" i="5"/>
  <c r="O29" i="5"/>
  <c r="P29" i="5"/>
  <c r="O30" i="5"/>
  <c r="P30" i="5"/>
  <c r="O31" i="5"/>
  <c r="P31" i="5"/>
  <c r="O32" i="5"/>
  <c r="P32" i="5"/>
  <c r="O33" i="5"/>
  <c r="P33" i="5"/>
  <c r="O34" i="5"/>
  <c r="P34" i="5"/>
  <c r="O35" i="5"/>
  <c r="P35" i="5"/>
  <c r="O36" i="5"/>
  <c r="P36" i="5"/>
  <c r="O37" i="5"/>
  <c r="P37" i="5"/>
  <c r="O38" i="5"/>
  <c r="P38" i="5"/>
  <c r="O39" i="5"/>
  <c r="P39" i="5"/>
  <c r="O40" i="5"/>
  <c r="P40" i="5"/>
  <c r="O41" i="5"/>
  <c r="P41" i="5"/>
  <c r="O42" i="5"/>
  <c r="P42" i="5"/>
  <c r="O43" i="5"/>
  <c r="P43" i="5"/>
  <c r="O44" i="5"/>
  <c r="P44" i="5"/>
  <c r="O45" i="5"/>
  <c r="P45" i="5"/>
  <c r="O46" i="5"/>
  <c r="P46" i="5"/>
  <c r="O47" i="5"/>
  <c r="P47" i="5"/>
  <c r="O48" i="5"/>
  <c r="P48" i="5"/>
  <c r="O49" i="5"/>
  <c r="P49" i="5"/>
  <c r="O50" i="5"/>
  <c r="P50" i="5"/>
  <c r="O51" i="5"/>
  <c r="P51" i="5"/>
  <c r="O52" i="5"/>
  <c r="P52" i="5"/>
  <c r="O53" i="5"/>
  <c r="P53" i="5"/>
  <c r="O54" i="5"/>
  <c r="P54" i="5"/>
  <c r="O55" i="5"/>
  <c r="P55" i="5"/>
  <c r="O56" i="5"/>
  <c r="P56" i="5"/>
  <c r="O57" i="5"/>
  <c r="P57" i="5"/>
  <c r="O58" i="5"/>
  <c r="P58" i="5"/>
  <c r="O59" i="5"/>
  <c r="P59" i="5"/>
  <c r="O60" i="5"/>
  <c r="P60" i="5"/>
  <c r="O61" i="5"/>
  <c r="P61" i="5"/>
  <c r="O62" i="5"/>
  <c r="P62" i="5"/>
  <c r="O63" i="5"/>
  <c r="P63" i="5"/>
  <c r="O64" i="5"/>
  <c r="P64" i="5"/>
  <c r="O65" i="5"/>
  <c r="P65" i="5"/>
  <c r="O66" i="5"/>
  <c r="P66" i="5"/>
  <c r="O67" i="5"/>
  <c r="P67" i="5"/>
  <c r="O68" i="5"/>
  <c r="P68" i="5"/>
  <c r="O69" i="5"/>
  <c r="P69" i="5"/>
  <c r="O70" i="5"/>
  <c r="P70" i="5"/>
  <c r="J11" i="8"/>
  <c r="K11" i="8"/>
  <c r="J9" i="8"/>
  <c r="K9" i="8"/>
  <c r="J10" i="8"/>
  <c r="K10" i="8"/>
  <c r="J12" i="8"/>
  <c r="K12" i="8"/>
  <c r="J13" i="8"/>
  <c r="K13" i="8"/>
  <c r="J14" i="8"/>
  <c r="K14" i="8"/>
  <c r="J15" i="8"/>
  <c r="K15" i="8"/>
  <c r="J16" i="8"/>
  <c r="K16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J25" i="8"/>
  <c r="K25" i="8"/>
  <c r="J26" i="8"/>
  <c r="K26" i="8"/>
  <c r="J27" i="8"/>
  <c r="K27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J40" i="8"/>
  <c r="K40" i="8"/>
  <c r="J41" i="8"/>
  <c r="K41" i="8"/>
  <c r="J42" i="8"/>
  <c r="K42" i="8"/>
  <c r="J43" i="8"/>
  <c r="K43" i="8"/>
  <c r="J44" i="8"/>
  <c r="K44" i="8"/>
  <c r="J45" i="8"/>
  <c r="K45" i="8"/>
  <c r="J46" i="8"/>
  <c r="K46" i="8"/>
  <c r="J47" i="8"/>
  <c r="K47" i="8"/>
  <c r="J48" i="8"/>
  <c r="K48" i="8"/>
  <c r="J49" i="8"/>
  <c r="K49" i="8"/>
  <c r="J50" i="8"/>
  <c r="K50" i="8"/>
  <c r="J51" i="8"/>
  <c r="K51" i="8"/>
  <c r="J52" i="8"/>
  <c r="K52" i="8"/>
  <c r="J53" i="8"/>
  <c r="K53" i="8"/>
  <c r="J54" i="8"/>
  <c r="K54" i="8"/>
  <c r="J55" i="8"/>
  <c r="K55" i="8"/>
  <c r="J56" i="8"/>
  <c r="K56" i="8"/>
  <c r="J57" i="8"/>
  <c r="K57" i="8"/>
  <c r="J58" i="8"/>
  <c r="K58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J118" i="8"/>
  <c r="K118" i="8"/>
  <c r="J119" i="8"/>
  <c r="K119" i="8"/>
  <c r="J120" i="8"/>
  <c r="K120" i="8"/>
  <c r="J121" i="8"/>
  <c r="K121" i="8"/>
  <c r="J122" i="8"/>
  <c r="K122" i="8"/>
  <c r="J123" i="8"/>
  <c r="K123" i="8"/>
  <c r="J124" i="8"/>
  <c r="K124" i="8"/>
  <c r="J125" i="8"/>
  <c r="K125" i="8"/>
  <c r="J126" i="8"/>
  <c r="K126" i="8"/>
  <c r="J127" i="8"/>
  <c r="K127" i="8"/>
  <c r="J128" i="8"/>
  <c r="K128" i="8"/>
  <c r="J129" i="8"/>
  <c r="K129" i="8"/>
  <c r="J130" i="8"/>
  <c r="K130" i="8"/>
  <c r="J131" i="8"/>
  <c r="K131" i="8"/>
  <c r="J132" i="8"/>
  <c r="K132" i="8"/>
  <c r="J133" i="8"/>
  <c r="K133" i="8"/>
  <c r="J134" i="8"/>
  <c r="K134" i="8"/>
  <c r="J135" i="8"/>
  <c r="K135" i="8"/>
  <c r="J136" i="8"/>
  <c r="K136" i="8"/>
  <c r="J137" i="8"/>
  <c r="K137" i="8"/>
  <c r="J138" i="8"/>
  <c r="K138" i="8"/>
  <c r="J139" i="8"/>
  <c r="K139" i="8"/>
  <c r="J140" i="8"/>
  <c r="K140" i="8"/>
  <c r="J141" i="8"/>
  <c r="K141" i="8"/>
  <c r="J142" i="8"/>
  <c r="K142" i="8"/>
  <c r="J143" i="8"/>
  <c r="K143" i="8"/>
  <c r="J144" i="8"/>
  <c r="K144" i="8"/>
  <c r="J145" i="8"/>
  <c r="K145" i="8"/>
  <c r="J146" i="8"/>
  <c r="K146" i="8"/>
  <c r="J147" i="8"/>
  <c r="K147" i="8"/>
  <c r="J148" i="8"/>
  <c r="K148" i="8"/>
  <c r="J149" i="8"/>
  <c r="K149" i="8"/>
  <c r="J150" i="8"/>
  <c r="K150" i="8"/>
  <c r="J151" i="8"/>
  <c r="K151" i="8"/>
  <c r="J152" i="8"/>
  <c r="K152" i="8"/>
  <c r="J153" i="8"/>
  <c r="K153" i="8"/>
  <c r="J154" i="8"/>
  <c r="K154" i="8"/>
  <c r="J155" i="8"/>
  <c r="K155" i="8"/>
  <c r="J156" i="8"/>
  <c r="K156" i="8"/>
  <c r="J157" i="8"/>
  <c r="K157" i="8"/>
  <c r="J158" i="8"/>
  <c r="K158" i="8"/>
  <c r="J159" i="8"/>
  <c r="K159" i="8"/>
  <c r="J160" i="8"/>
  <c r="K160" i="8"/>
  <c r="J161" i="8"/>
  <c r="K161" i="8"/>
  <c r="J162" i="8"/>
  <c r="K162" i="8"/>
  <c r="J163" i="8"/>
  <c r="K163" i="8"/>
  <c r="J164" i="8"/>
  <c r="K164" i="8"/>
  <c r="J165" i="8"/>
  <c r="K165" i="8"/>
  <c r="J166" i="8"/>
  <c r="K166" i="8"/>
  <c r="J167" i="8"/>
  <c r="K167" i="8"/>
  <c r="J168" i="8"/>
  <c r="K168" i="8"/>
  <c r="J169" i="8"/>
  <c r="K169" i="8"/>
  <c r="J170" i="8"/>
  <c r="K170" i="8"/>
  <c r="J171" i="8"/>
  <c r="K171" i="8"/>
  <c r="J172" i="8"/>
  <c r="K172" i="8"/>
  <c r="J173" i="8"/>
  <c r="K173" i="8"/>
  <c r="J174" i="8"/>
  <c r="K174" i="8"/>
  <c r="J175" i="8"/>
  <c r="K175" i="8"/>
  <c r="J176" i="8"/>
  <c r="K176" i="8"/>
  <c r="J177" i="8"/>
  <c r="K177" i="8"/>
  <c r="J178" i="8"/>
  <c r="K178" i="8"/>
  <c r="J179" i="8"/>
  <c r="K179" i="8"/>
  <c r="J180" i="8"/>
  <c r="K180" i="8"/>
  <c r="J181" i="8"/>
  <c r="K181" i="8"/>
  <c r="J182" i="8"/>
  <c r="K182" i="8"/>
  <c r="J183" i="8"/>
  <c r="K183" i="8"/>
  <c r="J184" i="8"/>
  <c r="K184" i="8"/>
  <c r="J185" i="8"/>
  <c r="K185" i="8"/>
  <c r="J186" i="8"/>
  <c r="K186" i="8"/>
  <c r="J187" i="8"/>
  <c r="K187" i="8"/>
  <c r="J188" i="8"/>
  <c r="K188" i="8"/>
  <c r="J189" i="8"/>
  <c r="K189" i="8"/>
  <c r="J190" i="8"/>
  <c r="K190" i="8"/>
  <c r="J191" i="8"/>
  <c r="K191" i="8"/>
  <c r="J192" i="8"/>
  <c r="K192" i="8"/>
  <c r="J193" i="8"/>
  <c r="K193" i="8"/>
  <c r="J194" i="8"/>
  <c r="K194" i="8"/>
  <c r="J195" i="8"/>
  <c r="K195" i="8"/>
  <c r="J196" i="8"/>
  <c r="K196" i="8"/>
  <c r="J197" i="8"/>
  <c r="K197" i="8"/>
  <c r="J198" i="8"/>
  <c r="K198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305" i="8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F7" i="19"/>
  <c r="F8" i="19"/>
  <c r="F81" i="19"/>
  <c r="F9" i="19"/>
  <c r="F10" i="19"/>
  <c r="F12" i="19"/>
  <c r="F14" i="19"/>
  <c r="F18" i="19"/>
  <c r="F22" i="19"/>
  <c r="F24" i="19"/>
  <c r="F25" i="19"/>
  <c r="F26" i="19"/>
  <c r="F28" i="19"/>
  <c r="F29" i="19"/>
  <c r="F30" i="19"/>
  <c r="F32" i="19"/>
  <c r="F33" i="19"/>
  <c r="F34" i="19"/>
  <c r="F36" i="19"/>
  <c r="F37" i="19"/>
  <c r="F38" i="19"/>
  <c r="F40" i="19"/>
  <c r="F41" i="19"/>
  <c r="F42" i="19"/>
  <c r="F44" i="19"/>
  <c r="F45" i="19"/>
  <c r="F46" i="19"/>
  <c r="F48" i="19"/>
  <c r="F49" i="19"/>
  <c r="F50" i="19"/>
  <c r="F52" i="19"/>
  <c r="F53" i="19"/>
  <c r="F54" i="19"/>
  <c r="F56" i="19"/>
  <c r="F57" i="19"/>
  <c r="F58" i="19"/>
  <c r="F60" i="19"/>
  <c r="F61" i="19"/>
  <c r="F62" i="19"/>
  <c r="F64" i="19"/>
  <c r="F65" i="19"/>
  <c r="F66" i="19"/>
  <c r="F68" i="19"/>
  <c r="F69" i="19"/>
  <c r="F70" i="19"/>
  <c r="F72" i="19"/>
  <c r="F73" i="19"/>
  <c r="F74" i="19"/>
  <c r="F76" i="19"/>
  <c r="F77" i="19"/>
  <c r="F78" i="19"/>
  <c r="F80" i="19"/>
  <c r="F82" i="19"/>
  <c r="F84" i="19"/>
  <c r="P39" i="18"/>
  <c r="F83" i="19"/>
  <c r="F79" i="19"/>
  <c r="F75" i="19"/>
  <c r="F71" i="19"/>
  <c r="F67" i="19"/>
  <c r="F63" i="19"/>
  <c r="F59" i="19"/>
  <c r="F55" i="19"/>
  <c r="F51" i="19"/>
  <c r="F47" i="19"/>
  <c r="F43" i="19"/>
  <c r="F39" i="19"/>
  <c r="F35" i="19"/>
  <c r="F31" i="19"/>
  <c r="F27" i="19"/>
  <c r="F23" i="19"/>
  <c r="F19" i="19"/>
  <c r="F15" i="19"/>
  <c r="C5" i="19"/>
  <c r="I6" i="8"/>
  <c r="J6" i="6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205" i="5"/>
  <c r="R7" i="1"/>
  <c r="N7" i="1"/>
  <c r="J7" i="1"/>
  <c r="F7" i="1"/>
  <c r="D9" i="1"/>
  <c r="D10" i="1"/>
  <c r="D11" i="1"/>
  <c r="D12" i="1"/>
  <c r="H8" i="1"/>
  <c r="L8" i="1"/>
  <c r="P8" i="1"/>
  <c r="T8" i="1"/>
  <c r="Y10" i="1"/>
  <c r="Y9" i="1"/>
  <c r="AK9" i="1"/>
  <c r="AC9" i="1"/>
  <c r="P8" i="4"/>
  <c r="P35" i="4"/>
  <c r="P27" i="4"/>
  <c r="P23" i="4"/>
  <c r="P19" i="4"/>
  <c r="P11" i="4"/>
  <c r="P7" i="4"/>
  <c r="P33" i="4"/>
  <c r="P29" i="4"/>
  <c r="P25" i="4"/>
  <c r="P21" i="4"/>
  <c r="P17" i="4"/>
  <c r="P36" i="4"/>
  <c r="P34" i="4"/>
  <c r="P32" i="4"/>
  <c r="P30" i="4"/>
  <c r="P28" i="4"/>
  <c r="P26" i="4"/>
  <c r="P24" i="4"/>
  <c r="P22" i="4"/>
  <c r="P20" i="4"/>
  <c r="P18" i="4"/>
  <c r="P16" i="4"/>
  <c r="P12" i="4"/>
  <c r="P10" i="4"/>
  <c r="C10" i="22"/>
  <c r="G36" i="20"/>
  <c r="Y11" i="1"/>
  <c r="Y8" i="1"/>
  <c r="F6" i="19"/>
  <c r="D10" i="22"/>
  <c r="D11" i="22"/>
  <c r="G35" i="18"/>
  <c r="F3" i="19"/>
  <c r="P35" i="18"/>
  <c r="L2" i="6"/>
  <c r="I183" i="2"/>
  <c r="J183" i="2"/>
  <c r="J25" i="18"/>
  <c r="K3" i="8"/>
  <c r="M25" i="18"/>
  <c r="O25" i="18"/>
  <c r="P25" i="18"/>
  <c r="H8" i="2"/>
  <c r="K2" i="8"/>
  <c r="I10" i="2"/>
  <c r="I190" i="2"/>
  <c r="J190" i="2"/>
  <c r="I70" i="2"/>
  <c r="J70" i="2"/>
  <c r="G8" i="2"/>
  <c r="F8" i="2"/>
  <c r="P6" i="5"/>
  <c r="P3" i="5"/>
  <c r="M23" i="18"/>
  <c r="P2" i="5"/>
  <c r="I200" i="2"/>
  <c r="J200" i="2"/>
  <c r="I178" i="2"/>
  <c r="J178" i="2"/>
  <c r="I169" i="2"/>
  <c r="J169" i="2"/>
  <c r="I111" i="2"/>
  <c r="J111" i="2"/>
  <c r="I105" i="2"/>
  <c r="J105" i="2"/>
  <c r="I86" i="2"/>
  <c r="J86" i="2"/>
  <c r="I51" i="2"/>
  <c r="J51" i="2"/>
  <c r="I46" i="2"/>
  <c r="J46" i="2"/>
  <c r="I34" i="2"/>
  <c r="J34" i="2"/>
  <c r="I11" i="2"/>
  <c r="I194" i="2"/>
  <c r="J194" i="2"/>
  <c r="I142" i="2"/>
  <c r="J142" i="2"/>
  <c r="I114" i="2"/>
  <c r="J114" i="2"/>
  <c r="I106" i="2"/>
  <c r="J106" i="2"/>
  <c r="I62" i="2"/>
  <c r="J62" i="2"/>
  <c r="I31" i="2"/>
  <c r="J31" i="2"/>
  <c r="I15" i="2"/>
  <c r="I19" i="2"/>
  <c r="J19" i="2"/>
  <c r="I23" i="2"/>
  <c r="J23" i="2"/>
  <c r="I27" i="2"/>
  <c r="J27" i="2"/>
  <c r="I35" i="2"/>
  <c r="J35" i="2"/>
  <c r="I39" i="2"/>
  <c r="J39" i="2"/>
  <c r="I43" i="2"/>
  <c r="J43" i="2"/>
  <c r="I47" i="2"/>
  <c r="J47" i="2"/>
  <c r="I55" i="2"/>
  <c r="J55" i="2"/>
  <c r="I59" i="2"/>
  <c r="J59" i="2"/>
  <c r="I63" i="2"/>
  <c r="J63" i="2"/>
  <c r="I67" i="2"/>
  <c r="J67" i="2"/>
  <c r="I71" i="2"/>
  <c r="J71" i="2"/>
  <c r="I75" i="2"/>
  <c r="J75" i="2"/>
  <c r="I79" i="2"/>
  <c r="J79" i="2"/>
  <c r="I83" i="2"/>
  <c r="J83" i="2"/>
  <c r="I87" i="2"/>
  <c r="J87" i="2"/>
  <c r="I91" i="2"/>
  <c r="J91" i="2"/>
  <c r="I95" i="2"/>
  <c r="J95" i="2"/>
  <c r="I99" i="2"/>
  <c r="J99" i="2"/>
  <c r="I103" i="2"/>
  <c r="J103" i="2"/>
  <c r="I107" i="2"/>
  <c r="J107" i="2"/>
  <c r="I115" i="2"/>
  <c r="J115" i="2"/>
  <c r="I119" i="2"/>
  <c r="J119" i="2"/>
  <c r="I123" i="2"/>
  <c r="J123" i="2"/>
  <c r="I127" i="2"/>
  <c r="J127" i="2"/>
  <c r="I131" i="2"/>
  <c r="J131" i="2"/>
  <c r="I135" i="2"/>
  <c r="J135" i="2"/>
  <c r="I139" i="2"/>
  <c r="J139" i="2"/>
  <c r="I143" i="2"/>
  <c r="J143" i="2"/>
  <c r="I147" i="2"/>
  <c r="J147" i="2"/>
  <c r="I151" i="2"/>
  <c r="J151" i="2"/>
  <c r="I155" i="2"/>
  <c r="J155" i="2"/>
  <c r="I159" i="2"/>
  <c r="J159" i="2"/>
  <c r="I163" i="2"/>
  <c r="J163" i="2"/>
  <c r="I167" i="2"/>
  <c r="J167" i="2"/>
  <c r="I171" i="2"/>
  <c r="J171" i="2"/>
  <c r="I175" i="2"/>
  <c r="J175" i="2"/>
  <c r="I179" i="2"/>
  <c r="J179" i="2"/>
  <c r="I187" i="2"/>
  <c r="J187" i="2"/>
  <c r="I191" i="2"/>
  <c r="J191" i="2"/>
  <c r="I195" i="2"/>
  <c r="J195" i="2"/>
  <c r="I199" i="2"/>
  <c r="J199" i="2"/>
  <c r="I203" i="2"/>
  <c r="J203" i="2"/>
  <c r="I207" i="2"/>
  <c r="J207" i="2"/>
  <c r="I16" i="2"/>
  <c r="I20" i="2"/>
  <c r="J20" i="2"/>
  <c r="I24" i="2"/>
  <c r="J24" i="2"/>
  <c r="I28" i="2"/>
  <c r="J28" i="2"/>
  <c r="I32" i="2"/>
  <c r="J32" i="2"/>
  <c r="I36" i="2"/>
  <c r="J36" i="2"/>
  <c r="I40" i="2"/>
  <c r="J40" i="2"/>
  <c r="I44" i="2"/>
  <c r="J44" i="2"/>
  <c r="I48" i="2"/>
  <c r="J48" i="2"/>
  <c r="I52" i="2"/>
  <c r="J52" i="2"/>
  <c r="I56" i="2"/>
  <c r="J56" i="2"/>
  <c r="I60" i="2"/>
  <c r="J60" i="2"/>
  <c r="I64" i="2"/>
  <c r="J64" i="2"/>
  <c r="I68" i="2"/>
  <c r="J68" i="2"/>
  <c r="I72" i="2"/>
  <c r="J72" i="2"/>
  <c r="I76" i="2"/>
  <c r="J76" i="2"/>
  <c r="I80" i="2"/>
  <c r="J80" i="2"/>
  <c r="I84" i="2"/>
  <c r="J84" i="2"/>
  <c r="I88" i="2"/>
  <c r="J88" i="2"/>
  <c r="I92" i="2"/>
  <c r="J92" i="2"/>
  <c r="I96" i="2"/>
  <c r="J96" i="2"/>
  <c r="I100" i="2"/>
  <c r="J100" i="2"/>
  <c r="I104" i="2"/>
  <c r="J104" i="2"/>
  <c r="I108" i="2"/>
  <c r="J108" i="2"/>
  <c r="I112" i="2"/>
  <c r="J112" i="2"/>
  <c r="I116" i="2"/>
  <c r="J116" i="2"/>
  <c r="I120" i="2"/>
  <c r="J120" i="2"/>
  <c r="I124" i="2"/>
  <c r="J124" i="2"/>
  <c r="I128" i="2"/>
  <c r="J128" i="2"/>
  <c r="I132" i="2"/>
  <c r="J132" i="2"/>
  <c r="I136" i="2"/>
  <c r="J136" i="2"/>
  <c r="I140" i="2"/>
  <c r="J140" i="2"/>
  <c r="I144" i="2"/>
  <c r="J144" i="2"/>
  <c r="I148" i="2"/>
  <c r="J148" i="2"/>
  <c r="I152" i="2"/>
  <c r="J152" i="2"/>
  <c r="I156" i="2"/>
  <c r="J156" i="2"/>
  <c r="I160" i="2"/>
  <c r="J160" i="2"/>
  <c r="I164" i="2"/>
  <c r="J164" i="2"/>
  <c r="I168" i="2"/>
  <c r="J168" i="2"/>
  <c r="I172" i="2"/>
  <c r="J172" i="2"/>
  <c r="I176" i="2"/>
  <c r="J176" i="2"/>
  <c r="I180" i="2"/>
  <c r="J180" i="2"/>
  <c r="I184" i="2"/>
  <c r="J184" i="2"/>
  <c r="I188" i="2"/>
  <c r="J188" i="2"/>
  <c r="I192" i="2"/>
  <c r="J192" i="2"/>
  <c r="I196" i="2"/>
  <c r="J196" i="2"/>
  <c r="I204" i="2"/>
  <c r="J204" i="2"/>
  <c r="I208" i="2"/>
  <c r="J208" i="2"/>
  <c r="T16" i="4"/>
  <c r="T18" i="4"/>
  <c r="R3" i="4"/>
  <c r="M22" i="18"/>
  <c r="R2" i="4"/>
  <c r="I13" i="2"/>
  <c r="I12" i="2"/>
  <c r="I17" i="2"/>
  <c r="I21" i="2"/>
  <c r="J21" i="2"/>
  <c r="I25" i="2"/>
  <c r="J25" i="2"/>
  <c r="I29" i="2"/>
  <c r="J29" i="2"/>
  <c r="I33" i="2"/>
  <c r="J33" i="2"/>
  <c r="I37" i="2"/>
  <c r="J37" i="2"/>
  <c r="I41" i="2"/>
  <c r="J41" i="2"/>
  <c r="I45" i="2"/>
  <c r="J45" i="2"/>
  <c r="I49" i="2"/>
  <c r="J49" i="2"/>
  <c r="I53" i="2"/>
  <c r="J53" i="2"/>
  <c r="I57" i="2"/>
  <c r="J57" i="2"/>
  <c r="I61" i="2"/>
  <c r="J61" i="2"/>
  <c r="I65" i="2"/>
  <c r="J65" i="2"/>
  <c r="I69" i="2"/>
  <c r="J69" i="2"/>
  <c r="I73" i="2"/>
  <c r="J73" i="2"/>
  <c r="I77" i="2"/>
  <c r="J77" i="2"/>
  <c r="I81" i="2"/>
  <c r="J81" i="2"/>
  <c r="I85" i="2"/>
  <c r="J85" i="2"/>
  <c r="I89" i="2"/>
  <c r="J89" i="2"/>
  <c r="I93" i="2"/>
  <c r="J93" i="2"/>
  <c r="I97" i="2"/>
  <c r="J97" i="2"/>
  <c r="I101" i="2"/>
  <c r="J101" i="2"/>
  <c r="I109" i="2"/>
  <c r="J109" i="2"/>
  <c r="I113" i="2"/>
  <c r="J113" i="2"/>
  <c r="I117" i="2"/>
  <c r="J117" i="2"/>
  <c r="I121" i="2"/>
  <c r="J121" i="2"/>
  <c r="I125" i="2"/>
  <c r="J125" i="2"/>
  <c r="I129" i="2"/>
  <c r="J129" i="2"/>
  <c r="I133" i="2"/>
  <c r="J133" i="2"/>
  <c r="I137" i="2"/>
  <c r="J137" i="2"/>
  <c r="I141" i="2"/>
  <c r="J141" i="2"/>
  <c r="I145" i="2"/>
  <c r="J145" i="2"/>
  <c r="I149" i="2"/>
  <c r="J149" i="2"/>
  <c r="I153" i="2"/>
  <c r="J153" i="2"/>
  <c r="I157" i="2"/>
  <c r="J157" i="2"/>
  <c r="I161" i="2"/>
  <c r="J161" i="2"/>
  <c r="I165" i="2"/>
  <c r="J165" i="2"/>
  <c r="I173" i="2"/>
  <c r="J173" i="2"/>
  <c r="I177" i="2"/>
  <c r="J177" i="2"/>
  <c r="I181" i="2"/>
  <c r="J181" i="2"/>
  <c r="I185" i="2"/>
  <c r="J185" i="2"/>
  <c r="I189" i="2"/>
  <c r="J189" i="2"/>
  <c r="I193" i="2"/>
  <c r="J193" i="2"/>
  <c r="I197" i="2"/>
  <c r="J197" i="2"/>
  <c r="I201" i="2"/>
  <c r="J201" i="2"/>
  <c r="I205" i="2"/>
  <c r="J205" i="2"/>
  <c r="I9" i="2"/>
  <c r="I14" i="2"/>
  <c r="I18" i="2"/>
  <c r="I22" i="2"/>
  <c r="J22" i="2"/>
  <c r="I26" i="2"/>
  <c r="J26" i="2"/>
  <c r="I30" i="2"/>
  <c r="J30" i="2"/>
  <c r="I38" i="2"/>
  <c r="J38" i="2"/>
  <c r="I42" i="2"/>
  <c r="J42" i="2"/>
  <c r="I50" i="2"/>
  <c r="J50" i="2"/>
  <c r="I54" i="2"/>
  <c r="J54" i="2"/>
  <c r="I58" i="2"/>
  <c r="J58" i="2"/>
  <c r="I66" i="2"/>
  <c r="J66" i="2"/>
  <c r="I74" i="2"/>
  <c r="J74" i="2"/>
  <c r="I78" i="2"/>
  <c r="J78" i="2"/>
  <c r="I82" i="2"/>
  <c r="J82" i="2"/>
  <c r="I90" i="2"/>
  <c r="J90" i="2"/>
  <c r="I94" i="2"/>
  <c r="J94" i="2"/>
  <c r="I98" i="2"/>
  <c r="J98" i="2"/>
  <c r="I102" i="2"/>
  <c r="J102" i="2"/>
  <c r="I110" i="2"/>
  <c r="J110" i="2"/>
  <c r="I118" i="2"/>
  <c r="J118" i="2"/>
  <c r="I122" i="2"/>
  <c r="J122" i="2"/>
  <c r="I126" i="2"/>
  <c r="J126" i="2"/>
  <c r="I130" i="2"/>
  <c r="J130" i="2"/>
  <c r="I134" i="2"/>
  <c r="J134" i="2"/>
  <c r="I138" i="2"/>
  <c r="J138" i="2"/>
  <c r="I146" i="2"/>
  <c r="J146" i="2"/>
  <c r="I150" i="2"/>
  <c r="J150" i="2"/>
  <c r="I154" i="2"/>
  <c r="J154" i="2"/>
  <c r="I158" i="2"/>
  <c r="J158" i="2"/>
  <c r="I162" i="2"/>
  <c r="J162" i="2"/>
  <c r="I166" i="2"/>
  <c r="J166" i="2"/>
  <c r="I170" i="2"/>
  <c r="J170" i="2"/>
  <c r="I174" i="2"/>
  <c r="J174" i="2"/>
  <c r="I182" i="2"/>
  <c r="J182" i="2"/>
  <c r="I186" i="2"/>
  <c r="J186" i="2"/>
  <c r="I198" i="2"/>
  <c r="J198" i="2"/>
  <c r="I202" i="2"/>
  <c r="J202" i="2"/>
  <c r="I206" i="2"/>
  <c r="J206" i="2"/>
  <c r="AK8" i="1"/>
  <c r="D7" i="1"/>
  <c r="D8" i="2"/>
  <c r="AC8" i="1"/>
  <c r="AB8" i="1"/>
  <c r="W2" i="1"/>
  <c r="Q4" i="2"/>
  <c r="M30" i="18"/>
  <c r="D36" i="18"/>
  <c r="D34" i="18"/>
  <c r="P15" i="4"/>
  <c r="P14" i="4"/>
  <c r="P13" i="4"/>
  <c r="C11" i="22"/>
  <c r="C209" i="22"/>
  <c r="M207" i="2"/>
  <c r="C205" i="22"/>
  <c r="M203" i="2"/>
  <c r="C201" i="22"/>
  <c r="M199" i="2"/>
  <c r="C197" i="22"/>
  <c r="M195" i="2"/>
  <c r="C193" i="22"/>
  <c r="M191" i="2"/>
  <c r="C189" i="22"/>
  <c r="M187" i="2"/>
  <c r="C185" i="22"/>
  <c r="M183" i="2"/>
  <c r="C181" i="22"/>
  <c r="M179" i="2"/>
  <c r="C177" i="22"/>
  <c r="M175" i="2"/>
  <c r="C173" i="22"/>
  <c r="M171" i="2"/>
  <c r="C169" i="22"/>
  <c r="M167" i="2"/>
  <c r="C165" i="22"/>
  <c r="M163" i="2"/>
  <c r="C161" i="22"/>
  <c r="M159" i="2"/>
  <c r="C157" i="22"/>
  <c r="M155" i="2"/>
  <c r="C153" i="22"/>
  <c r="M151" i="2"/>
  <c r="C149" i="22"/>
  <c r="M147" i="2"/>
  <c r="C145" i="22"/>
  <c r="M143" i="2"/>
  <c r="C141" i="22"/>
  <c r="M139" i="2"/>
  <c r="C137" i="22"/>
  <c r="M135" i="2"/>
  <c r="C133" i="22"/>
  <c r="M131" i="2"/>
  <c r="C129" i="22"/>
  <c r="M127" i="2"/>
  <c r="C125" i="22"/>
  <c r="M123" i="2"/>
  <c r="C121" i="22"/>
  <c r="M119" i="2"/>
  <c r="C117" i="22"/>
  <c r="M115" i="2"/>
  <c r="C113" i="22"/>
  <c r="M111" i="2"/>
  <c r="C109" i="22"/>
  <c r="M107" i="2"/>
  <c r="C105" i="22"/>
  <c r="M103" i="2"/>
  <c r="C101" i="22"/>
  <c r="M99" i="2"/>
  <c r="C97" i="22"/>
  <c r="M95" i="2"/>
  <c r="C93" i="22"/>
  <c r="M91" i="2"/>
  <c r="C89" i="22"/>
  <c r="M87" i="2"/>
  <c r="C85" i="22"/>
  <c r="M83" i="2"/>
  <c r="C81" i="22"/>
  <c r="M79" i="2"/>
  <c r="C77" i="22"/>
  <c r="M75" i="2"/>
  <c r="C73" i="22"/>
  <c r="M71" i="2"/>
  <c r="C69" i="22"/>
  <c r="M67" i="2"/>
  <c r="C65" i="22"/>
  <c r="M63" i="2"/>
  <c r="C61" i="22"/>
  <c r="M59" i="2"/>
  <c r="C57" i="22"/>
  <c r="M55" i="2"/>
  <c r="C53" i="22"/>
  <c r="M51" i="2"/>
  <c r="C49" i="22"/>
  <c r="M47" i="2"/>
  <c r="C45" i="22"/>
  <c r="M43" i="2"/>
  <c r="C41" i="22"/>
  <c r="M39" i="2"/>
  <c r="C37" i="22"/>
  <c r="M35" i="2"/>
  <c r="C33" i="22"/>
  <c r="M31" i="2"/>
  <c r="C29" i="22"/>
  <c r="M27" i="2"/>
  <c r="C25" i="22"/>
  <c r="M23" i="2"/>
  <c r="C21" i="22"/>
  <c r="M19" i="2"/>
  <c r="C17" i="22"/>
  <c r="M15" i="2"/>
  <c r="C13" i="22"/>
  <c r="M11" i="2"/>
  <c r="C207" i="22"/>
  <c r="M205" i="2"/>
  <c r="C203" i="22"/>
  <c r="M201" i="2"/>
  <c r="C199" i="22"/>
  <c r="M197" i="2"/>
  <c r="C195" i="22"/>
  <c r="M193" i="2"/>
  <c r="C191" i="22"/>
  <c r="M189" i="2"/>
  <c r="C187" i="22"/>
  <c r="M185" i="2"/>
  <c r="C183" i="22"/>
  <c r="M181" i="2"/>
  <c r="C179" i="22"/>
  <c r="M177" i="2"/>
  <c r="C175" i="22"/>
  <c r="M173" i="2"/>
  <c r="C171" i="22"/>
  <c r="M169" i="2"/>
  <c r="C167" i="22"/>
  <c r="M165" i="2"/>
  <c r="C163" i="22"/>
  <c r="M161" i="2"/>
  <c r="C159" i="22"/>
  <c r="M157" i="2"/>
  <c r="C155" i="22"/>
  <c r="M153" i="2"/>
  <c r="C151" i="22"/>
  <c r="M149" i="2"/>
  <c r="C147" i="22"/>
  <c r="M145" i="2"/>
  <c r="C143" i="22"/>
  <c r="M141" i="2"/>
  <c r="C139" i="22"/>
  <c r="M137" i="2"/>
  <c r="C135" i="22"/>
  <c r="M133" i="2"/>
  <c r="C131" i="22"/>
  <c r="M129" i="2"/>
  <c r="C127" i="22"/>
  <c r="M125" i="2"/>
  <c r="C123" i="22"/>
  <c r="M121" i="2"/>
  <c r="C119" i="22"/>
  <c r="M117" i="2"/>
  <c r="C115" i="22"/>
  <c r="M113" i="2"/>
  <c r="C111" i="22"/>
  <c r="M109" i="2"/>
  <c r="C107" i="22"/>
  <c r="M105" i="2"/>
  <c r="C103" i="22"/>
  <c r="M101" i="2"/>
  <c r="C99" i="22"/>
  <c r="M97" i="2"/>
  <c r="C95" i="22"/>
  <c r="M93" i="2"/>
  <c r="C91" i="22"/>
  <c r="M89" i="2"/>
  <c r="C87" i="22"/>
  <c r="M85" i="2"/>
  <c r="C83" i="22"/>
  <c r="M81" i="2"/>
  <c r="C79" i="22"/>
  <c r="M77" i="2"/>
  <c r="C75" i="22"/>
  <c r="M73" i="2"/>
  <c r="C71" i="22"/>
  <c r="M69" i="2"/>
  <c r="C67" i="22"/>
  <c r="M65" i="2"/>
  <c r="C63" i="22"/>
  <c r="M61" i="2"/>
  <c r="C59" i="22"/>
  <c r="M57" i="2"/>
  <c r="C55" i="22"/>
  <c r="M53" i="2"/>
  <c r="C51" i="22"/>
  <c r="M49" i="2"/>
  <c r="C47" i="22"/>
  <c r="M45" i="2"/>
  <c r="C43" i="22"/>
  <c r="M41" i="2"/>
  <c r="C39" i="22"/>
  <c r="M37" i="2"/>
  <c r="C35" i="22"/>
  <c r="M33" i="2"/>
  <c r="C31" i="22"/>
  <c r="M29" i="2"/>
  <c r="C27" i="22"/>
  <c r="M25" i="2"/>
  <c r="C23" i="22"/>
  <c r="M21" i="2"/>
  <c r="C19" i="22"/>
  <c r="M17" i="2"/>
  <c r="C15" i="22"/>
  <c r="M13" i="2"/>
  <c r="C206" i="22"/>
  <c r="M204" i="2"/>
  <c r="C198" i="22"/>
  <c r="M196" i="2"/>
  <c r="C190" i="22"/>
  <c r="M188" i="2"/>
  <c r="C182" i="22"/>
  <c r="M180" i="2"/>
  <c r="C174" i="22"/>
  <c r="M172" i="2"/>
  <c r="C166" i="22"/>
  <c r="M164" i="2"/>
  <c r="C158" i="22"/>
  <c r="M156" i="2"/>
  <c r="C150" i="22"/>
  <c r="M148" i="2"/>
  <c r="C142" i="22"/>
  <c r="M140" i="2"/>
  <c r="C134" i="22"/>
  <c r="M132" i="2"/>
  <c r="C126" i="22"/>
  <c r="M124" i="2"/>
  <c r="C118" i="22"/>
  <c r="M116" i="2"/>
  <c r="C110" i="22"/>
  <c r="M108" i="2"/>
  <c r="C102" i="22"/>
  <c r="M100" i="2"/>
  <c r="C94" i="22"/>
  <c r="M92" i="2"/>
  <c r="C86" i="22"/>
  <c r="M84" i="2"/>
  <c r="C78" i="22"/>
  <c r="M76" i="2"/>
  <c r="C70" i="22"/>
  <c r="M68" i="2"/>
  <c r="C62" i="22"/>
  <c r="M60" i="2"/>
  <c r="C54" i="22"/>
  <c r="M52" i="2"/>
  <c r="C46" i="22"/>
  <c r="M44" i="2"/>
  <c r="C38" i="22"/>
  <c r="M36" i="2"/>
  <c r="C30" i="22"/>
  <c r="M28" i="2"/>
  <c r="C22" i="22"/>
  <c r="M20" i="2"/>
  <c r="C14" i="22"/>
  <c r="M12" i="2"/>
  <c r="C204" i="22"/>
  <c r="M202" i="2"/>
  <c r="C196" i="22"/>
  <c r="M194" i="2"/>
  <c r="C188" i="22"/>
  <c r="M186" i="2"/>
  <c r="C180" i="22"/>
  <c r="M178" i="2"/>
  <c r="C172" i="22"/>
  <c r="M170" i="2"/>
  <c r="C164" i="22"/>
  <c r="M162" i="2"/>
  <c r="C156" i="22"/>
  <c r="M154" i="2"/>
  <c r="C148" i="22"/>
  <c r="M146" i="2"/>
  <c r="C140" i="22"/>
  <c r="M138" i="2"/>
  <c r="C132" i="22"/>
  <c r="M130" i="2"/>
  <c r="C124" i="22"/>
  <c r="M122" i="2"/>
  <c r="C116" i="22"/>
  <c r="M114" i="2"/>
  <c r="C108" i="22"/>
  <c r="M106" i="2"/>
  <c r="C100" i="22"/>
  <c r="M98" i="2"/>
  <c r="C92" i="22"/>
  <c r="M90" i="2"/>
  <c r="C84" i="22"/>
  <c r="M82" i="2"/>
  <c r="C76" i="22"/>
  <c r="M74" i="2"/>
  <c r="C68" i="22"/>
  <c r="M66" i="2"/>
  <c r="C60" i="22"/>
  <c r="M58" i="2"/>
  <c r="C52" i="22"/>
  <c r="M50" i="2"/>
  <c r="C44" i="22"/>
  <c r="M42" i="2"/>
  <c r="C36" i="22"/>
  <c r="M34" i="2"/>
  <c r="C28" i="22"/>
  <c r="M26" i="2"/>
  <c r="C20" i="22"/>
  <c r="M18" i="2"/>
  <c r="C12" i="22"/>
  <c r="M10" i="2"/>
  <c r="C210" i="22"/>
  <c r="M208" i="2"/>
  <c r="C202" i="22"/>
  <c r="M200" i="2"/>
  <c r="C194" i="22"/>
  <c r="M192" i="2"/>
  <c r="C186" i="22"/>
  <c r="M184" i="2"/>
  <c r="C178" i="22"/>
  <c r="M176" i="2"/>
  <c r="C170" i="22"/>
  <c r="M168" i="2"/>
  <c r="C162" i="22"/>
  <c r="M160" i="2"/>
  <c r="C154" i="22"/>
  <c r="M152" i="2"/>
  <c r="C138" i="22"/>
  <c r="M136" i="2"/>
  <c r="C130" i="22"/>
  <c r="M128" i="2"/>
  <c r="C122" i="22"/>
  <c r="M120" i="2"/>
  <c r="C114" i="22"/>
  <c r="M112" i="2"/>
  <c r="C106" i="22"/>
  <c r="M104" i="2"/>
  <c r="C98" i="22"/>
  <c r="M96" i="2"/>
  <c r="C90" i="22"/>
  <c r="M88" i="2"/>
  <c r="C82" i="22"/>
  <c r="M80" i="2"/>
  <c r="C74" i="22"/>
  <c r="M72" i="2"/>
  <c r="C66" i="22"/>
  <c r="M64" i="2"/>
  <c r="C58" i="22"/>
  <c r="M56" i="2"/>
  <c r="C50" i="22"/>
  <c r="M48" i="2"/>
  <c r="C42" i="22"/>
  <c r="M40" i="2"/>
  <c r="C34" i="22"/>
  <c r="M32" i="2"/>
  <c r="C26" i="22"/>
  <c r="M24" i="2"/>
  <c r="C18" i="22"/>
  <c r="M16" i="2"/>
  <c r="C192" i="22"/>
  <c r="M190" i="2"/>
  <c r="C160" i="22"/>
  <c r="M158" i="2"/>
  <c r="C136" i="22"/>
  <c r="M134" i="2"/>
  <c r="C104" i="22"/>
  <c r="M102" i="2"/>
  <c r="C72" i="22"/>
  <c r="M70" i="2"/>
  <c r="C40" i="22"/>
  <c r="M38" i="2"/>
  <c r="C208" i="22"/>
  <c r="M206" i="2"/>
  <c r="C146" i="22"/>
  <c r="M144" i="2"/>
  <c r="C88" i="22"/>
  <c r="M86" i="2"/>
  <c r="C24" i="22"/>
  <c r="M22" i="2"/>
  <c r="C200" i="22"/>
  <c r="M198" i="2"/>
  <c r="C112" i="22"/>
  <c r="M110" i="2"/>
  <c r="C16" i="22"/>
  <c r="M14" i="2"/>
  <c r="C184" i="22"/>
  <c r="M182" i="2"/>
  <c r="C152" i="22"/>
  <c r="M150" i="2"/>
  <c r="C128" i="22"/>
  <c r="M126" i="2"/>
  <c r="C96" i="22"/>
  <c r="M94" i="2"/>
  <c r="C64" i="22"/>
  <c r="M62" i="2"/>
  <c r="C32" i="22"/>
  <c r="M30" i="2"/>
  <c r="C176" i="22"/>
  <c r="M174" i="2"/>
  <c r="C120" i="22"/>
  <c r="M118" i="2"/>
  <c r="C56" i="22"/>
  <c r="M54" i="2"/>
  <c r="C168" i="22"/>
  <c r="M166" i="2"/>
  <c r="C144" i="22"/>
  <c r="M142" i="2"/>
  <c r="C80" i="22"/>
  <c r="M78" i="2"/>
  <c r="C48" i="22"/>
  <c r="M46" i="2"/>
  <c r="M9" i="2"/>
  <c r="G35" i="20"/>
  <c r="M26" i="18"/>
  <c r="O22" i="18"/>
  <c r="E8" i="2"/>
  <c r="I8" i="2"/>
  <c r="D7" i="2"/>
  <c r="G22" i="18"/>
  <c r="W3" i="1"/>
  <c r="M20" i="18"/>
  <c r="G20" i="18"/>
  <c r="J20" i="18"/>
  <c r="C9" i="22"/>
  <c r="M8" i="2"/>
  <c r="J22" i="18"/>
  <c r="P22" i="18"/>
  <c r="G26" i="18"/>
  <c r="G28" i="18"/>
  <c r="P20" i="18"/>
  <c r="R20" i="18"/>
  <c r="J13" i="2"/>
  <c r="J16" i="2"/>
  <c r="H7" i="2"/>
  <c r="F7" i="2"/>
  <c r="G7" i="2"/>
  <c r="E7" i="2"/>
  <c r="J14" i="2"/>
  <c r="J15" i="2"/>
  <c r="J17" i="2"/>
  <c r="J9" i="2"/>
  <c r="J12" i="2"/>
  <c r="J11" i="2"/>
  <c r="J10" i="2"/>
  <c r="J18" i="2"/>
  <c r="N20" i="18"/>
  <c r="O20" i="18"/>
  <c r="P30" i="18"/>
  <c r="G30" i="18"/>
  <c r="G32" i="18"/>
  <c r="N24" i="18"/>
  <c r="O24" i="18"/>
  <c r="P24" i="18"/>
  <c r="K26" i="18"/>
  <c r="J8" i="2"/>
  <c r="N23" i="18"/>
  <c r="O23" i="18"/>
  <c r="P23" i="18"/>
  <c r="O30" i="18"/>
  <c r="N26" i="18"/>
  <c r="O26" i="18"/>
  <c r="J26" i="18"/>
  <c r="K27" i="18"/>
  <c r="P26" i="18"/>
  <c r="J27" i="18"/>
  <c r="J28" i="18"/>
  <c r="J30" i="18"/>
  <c r="J32" i="18"/>
  <c r="G37" i="18"/>
  <c r="G40" i="18"/>
  <c r="Q27" i="18"/>
  <c r="Q26" i="18"/>
  <c r="G36" i="18"/>
  <c r="G34" i="18"/>
  <c r="J37" i="18"/>
  <c r="R27" i="18"/>
  <c r="P28" i="18"/>
  <c r="Q3" i="2"/>
  <c r="O28" i="18"/>
  <c r="O32" i="18"/>
  <c r="R30" i="18"/>
  <c r="R24" i="18"/>
  <c r="P32" i="18"/>
  <c r="P37" i="18"/>
  <c r="P40" i="18"/>
  <c r="P36" i="18"/>
</calcChain>
</file>

<file path=xl/comments1.xml><?xml version="1.0" encoding="utf-8"?>
<comments xmlns="http://schemas.openxmlformats.org/spreadsheetml/2006/main">
  <authors>
    <author>hengver</author>
  </authors>
  <commentList>
    <comment ref="R24" authorId="0" shapeId="0">
      <text>
        <r>
          <rPr>
            <b/>
            <sz val="6"/>
            <color indexed="81"/>
            <rFont val="Tahoma"/>
            <family val="2"/>
          </rPr>
          <t>hengver:</t>
        </r>
        <r>
          <rPr>
            <sz val="6"/>
            <color indexed="81"/>
            <rFont val="Tahoma"/>
            <family val="2"/>
          </rPr>
          <t xml:space="preserve">
if &gt;30%, replace the formula in N27 by the amount that will make R27=30%</t>
        </r>
      </text>
    </comment>
  </commentList>
</comments>
</file>

<file path=xl/sharedStrings.xml><?xml version="1.0" encoding="utf-8"?>
<sst xmlns="http://schemas.openxmlformats.org/spreadsheetml/2006/main" count="1124" uniqueCount="808">
  <si>
    <t>Total</t>
  </si>
  <si>
    <t>P2</t>
  </si>
  <si>
    <t>P3</t>
  </si>
  <si>
    <t>All figures in Euro</t>
  </si>
  <si>
    <t>P1</t>
  </si>
  <si>
    <t>P4</t>
  </si>
  <si>
    <t>P5</t>
  </si>
  <si>
    <t> </t>
  </si>
  <si>
    <t>Description</t>
  </si>
  <si>
    <t>Total staff cost by category</t>
  </si>
  <si>
    <t>%</t>
  </si>
  <si>
    <t>Direct costs</t>
  </si>
  <si>
    <t xml:space="preserve">3. Technical </t>
  </si>
  <si>
    <t xml:space="preserve">4. Administrative </t>
  </si>
  <si>
    <t>AT</t>
  </si>
  <si>
    <t>CZ</t>
  </si>
  <si>
    <t>CY</t>
  </si>
  <si>
    <t>BE</t>
  </si>
  <si>
    <t>DK</t>
  </si>
  <si>
    <t>DE</t>
  </si>
  <si>
    <t>EE</t>
  </si>
  <si>
    <t>ES</t>
  </si>
  <si>
    <t>FR</t>
  </si>
  <si>
    <t>IE</t>
  </si>
  <si>
    <t>IT</t>
  </si>
  <si>
    <t>LT</t>
  </si>
  <si>
    <t>LU</t>
  </si>
  <si>
    <t>HU</t>
  </si>
  <si>
    <t>MT</t>
  </si>
  <si>
    <t>NL</t>
  </si>
  <si>
    <t>PL</t>
  </si>
  <si>
    <t>PT</t>
  </si>
  <si>
    <t>SI</t>
  </si>
  <si>
    <t>SK</t>
  </si>
  <si>
    <t>FI</t>
  </si>
  <si>
    <t>SE</t>
  </si>
  <si>
    <t>IS</t>
  </si>
  <si>
    <t>LI</t>
  </si>
  <si>
    <t>NO</t>
  </si>
  <si>
    <t>BG</t>
  </si>
  <si>
    <t>RO</t>
  </si>
  <si>
    <t>Country</t>
  </si>
  <si>
    <t>Total working days</t>
  </si>
  <si>
    <t>Cost per day</t>
  </si>
  <si>
    <t xml:space="preserve">1. Manager </t>
  </si>
  <si>
    <t xml:space="preserve">2. Researcher, teacher and / or trainer </t>
  </si>
  <si>
    <t>Total staff costs</t>
  </si>
  <si>
    <t xml:space="preserve">Total costs </t>
  </si>
  <si>
    <t xml:space="preserve"> Staff by category</t>
  </si>
  <si>
    <t>Overall total number of working days</t>
  </si>
  <si>
    <t>Belgique/Belgie - BE</t>
  </si>
  <si>
    <t>Ceska Republika - CZ</t>
  </si>
  <si>
    <t>Danmark - DK</t>
  </si>
  <si>
    <t>Deutschland - DE</t>
  </si>
  <si>
    <t>Eesti - EE</t>
  </si>
  <si>
    <t>Ellas - EL</t>
  </si>
  <si>
    <t>France - FR</t>
  </si>
  <si>
    <t>Ireland - IE</t>
  </si>
  <si>
    <t>Italia - IT</t>
  </si>
  <si>
    <t>Kypros - CY</t>
  </si>
  <si>
    <t>Latvija - LV</t>
  </si>
  <si>
    <t>Lithuania - LT</t>
  </si>
  <si>
    <t>Luxembourg - LU</t>
  </si>
  <si>
    <t>Magyarorszag - HU</t>
  </si>
  <si>
    <t>Malta - MT</t>
  </si>
  <si>
    <t>Nederland - NL</t>
  </si>
  <si>
    <t>Oesterreich - AT</t>
  </si>
  <si>
    <t>Polska - PL</t>
  </si>
  <si>
    <t>Portugal - PT</t>
  </si>
  <si>
    <t>Suomi - FI</t>
  </si>
  <si>
    <t>Sverige - SE</t>
  </si>
  <si>
    <t>United Kingdom - UK</t>
  </si>
  <si>
    <t>Island - IS</t>
  </si>
  <si>
    <t>Liechtenstein - LI</t>
  </si>
  <si>
    <t>Norge - NO</t>
  </si>
  <si>
    <t>MS</t>
  </si>
  <si>
    <t>GB</t>
  </si>
  <si>
    <t>TR</t>
  </si>
  <si>
    <t>AI</t>
  </si>
  <si>
    <t xml:space="preserve">Anguilla </t>
  </si>
  <si>
    <t>AN</t>
  </si>
  <si>
    <t>AN Bonaire</t>
  </si>
  <si>
    <t>AN Saint Eustatius</t>
  </si>
  <si>
    <t>AN Saba</t>
  </si>
  <si>
    <t>AN Saint Martin</t>
  </si>
  <si>
    <t>AN Curaçao</t>
  </si>
  <si>
    <t>Netherlands Antilles</t>
  </si>
  <si>
    <t>AW</t>
  </si>
  <si>
    <t xml:space="preserve">Aruba </t>
  </si>
  <si>
    <t>FK</t>
  </si>
  <si>
    <t>Falkland Islands (Malvinas)</t>
  </si>
  <si>
    <t>GS</t>
  </si>
  <si>
    <t>South Georgia And The South Sandwich Islands</t>
  </si>
  <si>
    <t>IO</t>
  </si>
  <si>
    <t xml:space="preserve">British Indian Ocean Territory </t>
  </si>
  <si>
    <t>KY</t>
  </si>
  <si>
    <t xml:space="preserve">Cayman Islands </t>
  </si>
  <si>
    <t xml:space="preserve">Montserrat </t>
  </si>
  <si>
    <t>PM</t>
  </si>
  <si>
    <t xml:space="preserve">Saint Pierre And Miquelon </t>
  </si>
  <si>
    <t>PN</t>
  </si>
  <si>
    <t>Pitcairn</t>
  </si>
  <si>
    <t>SH</t>
  </si>
  <si>
    <t>TC</t>
  </si>
  <si>
    <t xml:space="preserve">Turks And Caicos Islands </t>
  </si>
  <si>
    <t>VG</t>
  </si>
  <si>
    <t>Virgin Islands, British</t>
  </si>
  <si>
    <t>YT</t>
  </si>
  <si>
    <t xml:space="preserve">Mayotte </t>
  </si>
  <si>
    <t>Country 
Code</t>
  </si>
  <si>
    <t>EL</t>
  </si>
  <si>
    <t>LV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</si>
  <si>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</si>
  <si>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</si>
  <si>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</si>
  <si>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</si>
  <si>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</si>
  <si>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</si>
  <si>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</si>
  <si>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</si>
  <si>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</si>
  <si>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</si>
  <si>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</si>
  <si>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</si>
  <si>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</si>
  <si>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</si>
  <si>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</si>
  <si>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</si>
  <si>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</si>
  <si>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A. Staff 
costs</t>
  </si>
  <si>
    <t>Overall 
total staff costs</t>
  </si>
  <si>
    <t>Ineligible</t>
  </si>
  <si>
    <t>Total direct costs
(A + B)</t>
  </si>
  <si>
    <t>Project Title</t>
  </si>
  <si>
    <t>Agreement number</t>
  </si>
  <si>
    <t>Beneficiary name</t>
  </si>
  <si>
    <t>and Legal address</t>
  </si>
  <si>
    <t>AGREED BUDGET</t>
  </si>
  <si>
    <t>EXPENDITURES</t>
  </si>
  <si>
    <t>STAFF COSTS</t>
  </si>
  <si>
    <t>TRAVEL AND SUBSISTENCE</t>
  </si>
  <si>
    <t>OTHER COSTS</t>
  </si>
  <si>
    <t>(all figures in EURO)</t>
  </si>
  <si>
    <t>SOURCES OF FINANCING</t>
  </si>
  <si>
    <t>OTHER SOURCES</t>
  </si>
  <si>
    <t>OWN FUNDS OF PARTNERSHIP</t>
  </si>
  <si>
    <t>to</t>
  </si>
  <si>
    <t>Eligible</t>
  </si>
  <si>
    <t>Days accepted</t>
  </si>
  <si>
    <t>Days Accepted</t>
  </si>
  <si>
    <t>Total Eligible</t>
  </si>
  <si>
    <t>Total Ineligible</t>
  </si>
  <si>
    <t>FINANCIAL ASSESSMENT</t>
  </si>
  <si>
    <t>Daily cost accepted</t>
  </si>
  <si>
    <t xml:space="preserve"> FINANCIAL ASSESSMENT</t>
  </si>
  <si>
    <t>days on the project</t>
  </si>
  <si>
    <t>FINAL ELIGIBLE</t>
  </si>
  <si>
    <t>Name of the person (one per line please)</t>
  </si>
  <si>
    <t>Purpose of the trip</t>
  </si>
  <si>
    <t>Ref.
 Item</t>
  </si>
  <si>
    <t>City and Country of destination</t>
  </si>
  <si>
    <t>Travel costs</t>
  </si>
  <si>
    <t>Subsistence costs</t>
  </si>
  <si>
    <t>Travel accepted</t>
  </si>
  <si>
    <t>Accepted</t>
  </si>
  <si>
    <t>Total Accepted</t>
  </si>
  <si>
    <t>Ineligible
costs</t>
  </si>
  <si>
    <t>Total
Cost</t>
  </si>
  <si>
    <t>Purchase or
Rent/Lease ?</t>
  </si>
  <si>
    <t>Eligible costs</t>
  </si>
  <si>
    <t>Degree of use in the project (%)</t>
  </si>
  <si>
    <t>Date ?</t>
  </si>
  <si>
    <t>Period of Use in the project (months)</t>
  </si>
  <si>
    <t>Ineligle</t>
  </si>
  <si>
    <t>REALISED Other sources of financing</t>
  </si>
  <si>
    <t>Specification of each other source of financing
(Don't declare here own funds of the partnership)</t>
  </si>
  <si>
    <t>ASSESSMENT</t>
  </si>
  <si>
    <t>STATEMENT OF ACCOUNTS - COST CLAIM (FINAL REPORT)</t>
  </si>
  <si>
    <t>HAS 70% OF FIRST PRE-FINANCING BEEN SPENT ?</t>
  </si>
  <si>
    <t>STATEMENT OF ACCOUNTS - PROGRESS REPORT</t>
  </si>
  <si>
    <t>Name of contracting party</t>
  </si>
  <si>
    <t>FIRST PREFINANCING AMOUNT RECEIVED</t>
  </si>
  <si>
    <t>Comments</t>
  </si>
  <si>
    <t>City and Country of departure</t>
  </si>
  <si>
    <t>Justification (&amp; reference to Work package)</t>
  </si>
  <si>
    <t>Annual
Depreciation
 rate (%)</t>
  </si>
  <si>
    <t xml:space="preserve">Project number </t>
  </si>
  <si>
    <r>
      <t>Action</t>
    </r>
    <r>
      <rPr>
        <b/>
        <sz val="9"/>
        <rFont val="Arial Narrow"/>
        <family val="2"/>
      </rPr>
      <t xml:space="preserve"> (select from list)</t>
    </r>
  </si>
  <si>
    <t>Period covered from</t>
  </si>
  <si>
    <t>Travel
 and subsistence</t>
  </si>
  <si>
    <t>Other</t>
  </si>
  <si>
    <t>ACTUAL COSTS</t>
  </si>
  <si>
    <t>BALANCE PAYMENT or RECOVERY</t>
  </si>
  <si>
    <t>ACTUAL equipment costs</t>
  </si>
  <si>
    <t>ACTUAL Subcontracting costs</t>
  </si>
  <si>
    <t>ACTUAL Other costs</t>
  </si>
  <si>
    <t>TOTAL INELIGIBLE</t>
  </si>
  <si>
    <r>
      <t xml:space="preserve">INELIGIBLE </t>
    </r>
    <r>
      <rPr>
        <b/>
        <sz val="8"/>
        <rFont val="Arial Narrow"/>
        <family val="2"/>
      </rPr>
      <t>(financial analysis)</t>
    </r>
  </si>
  <si>
    <t>ACTUAL travel and subsistence costs (only for staff members taking part in the project)</t>
  </si>
  <si>
    <t>Start
Date dd/mm/yyyy</t>
  </si>
  <si>
    <t>End
Date dd/mm/yyyy</t>
  </si>
  <si>
    <t>Cost
Date dd/mm/yyyy</t>
  </si>
  <si>
    <t>Eligibility period from</t>
  </si>
  <si>
    <t>TOTAL DIRECT COSTS (I)</t>
  </si>
  <si>
    <t>INDIRECT COSTS (II) (max 7% of I)</t>
  </si>
  <si>
    <t>TOTAL COSTS (I+II)</t>
  </si>
  <si>
    <t>Heading A: Direct costs (staff costs)</t>
  </si>
  <si>
    <t>Heading B: Direct costs (operational costs)</t>
  </si>
  <si>
    <t>Sub-total Heading B</t>
  </si>
  <si>
    <t xml:space="preserve">Heading B after deduction </t>
  </si>
  <si>
    <t>of cell D29</t>
  </si>
  <si>
    <t>of cell D23</t>
  </si>
  <si>
    <t>formula in Cell N26 (for Cell N27, replace 26 by 27):</t>
  </si>
  <si>
    <t>=IF(($G$26-$M$26)&lt;=$J$26; 0; ($G$26-$J$26-$M$26))</t>
  </si>
  <si>
    <t>French Southern and Antartic Territories</t>
  </si>
  <si>
    <t>TF</t>
  </si>
  <si>
    <t xml:space="preserve">Saint Helena, Ascension Island, Tristan da Cunha </t>
  </si>
  <si>
    <t>British Antartic Territories</t>
  </si>
  <si>
    <t>BAT</t>
  </si>
  <si>
    <t>B. Operational costs</t>
  </si>
  <si>
    <t>dd/mm/yyyy</t>
  </si>
  <si>
    <t>PREFINANCING AMOUNT(S) RECEIVED</t>
  </si>
  <si>
    <t xml:space="preserve">DATE, CITY? </t>
  </si>
  <si>
    <t xml:space="preserve">Description (for travel and subsistence costs, please specify here, also start and end dates) </t>
  </si>
  <si>
    <t>Nb of months of the action grant</t>
  </si>
  <si>
    <t>% of deduction on prorata temporis</t>
  </si>
  <si>
    <t>Legal address</t>
  </si>
  <si>
    <t>P200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</si>
  <si>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</si>
  <si>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</si>
  <si>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</si>
  <si>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</si>
  <si>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</si>
  <si>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</si>
  <si>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</si>
  <si>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</si>
  <si>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</si>
  <si>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</si>
  <si>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</si>
  <si>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</si>
  <si>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</si>
  <si>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</si>
  <si>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</si>
  <si>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</si>
  <si>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</si>
  <si>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</si>
  <si>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</si>
  <si>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</si>
  <si>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</si>
  <si>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</si>
  <si>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</si>
  <si>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</si>
  <si>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</si>
  <si>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</si>
  <si>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</si>
  <si>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</si>
  <si>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</si>
  <si>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</si>
  <si>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</si>
  <si>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</si>
  <si>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</si>
  <si>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</si>
  <si>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</si>
  <si>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</si>
  <si>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</si>
  <si>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</si>
  <si>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</si>
  <si>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</si>
  <si>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</si>
  <si>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</si>
  <si>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</si>
  <si>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</si>
  <si>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</si>
  <si>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</si>
  <si>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</si>
  <si>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</si>
  <si>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</si>
  <si>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</si>
  <si>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</si>
  <si>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</si>
  <si>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</si>
  <si>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</si>
  <si>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</si>
  <si>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</si>
  <si>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</si>
  <si>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</si>
  <si>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</si>
  <si>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</si>
  <si>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</si>
  <si>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</si>
  <si>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</si>
  <si>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</si>
  <si>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</si>
  <si>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</si>
  <si>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</si>
  <si>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</si>
  <si>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</si>
  <si>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</si>
  <si>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</si>
  <si>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</si>
  <si>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</si>
  <si>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</si>
  <si>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</si>
  <si>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</si>
  <si>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</si>
  <si>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</si>
  <si>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</si>
  <si>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</si>
  <si>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</si>
  <si>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</si>
  <si>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</si>
  <si>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</si>
  <si>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</si>
  <si>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</si>
  <si>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</si>
  <si>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</si>
  <si>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</si>
  <si>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</si>
  <si>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</si>
  <si>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</si>
  <si>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</si>
  <si>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</si>
  <si>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</si>
  <si>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</si>
  <si>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</si>
  <si>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</si>
  <si>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</si>
  <si>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</si>
  <si>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</si>
  <si>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</si>
  <si>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</si>
  <si>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</si>
  <si>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</si>
  <si>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</si>
  <si>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</si>
  <si>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</si>
  <si>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</si>
  <si>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</si>
  <si>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</si>
  <si>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</si>
  <si>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</si>
  <si>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</si>
  <si>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</si>
  <si>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</si>
  <si>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</si>
  <si>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</si>
  <si>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</si>
  <si>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</si>
  <si>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</si>
  <si>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</si>
  <si>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</si>
  <si>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</si>
  <si>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</si>
  <si>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</si>
  <si>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</si>
  <si>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</si>
  <si>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</si>
  <si>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</si>
  <si>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</si>
  <si>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</si>
  <si>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</si>
  <si>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</si>
  <si>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</si>
  <si>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</si>
  <si>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</si>
  <si>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</si>
  <si>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</si>
  <si>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</si>
  <si>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</si>
  <si>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</si>
  <si>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</si>
  <si>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</si>
  <si>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</si>
  <si>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</si>
  <si>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</si>
  <si>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</si>
  <si>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</si>
  <si>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</si>
  <si>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</si>
  <si>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</si>
  <si>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</si>
  <si>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</si>
  <si>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</si>
  <si>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</si>
  <si>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</si>
  <si>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</si>
  <si>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</si>
  <si>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</si>
  <si>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</si>
  <si>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</si>
  <si>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</si>
  <si>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</si>
  <si>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</si>
  <si>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</si>
  <si>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</si>
  <si>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</si>
  <si>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</si>
  <si>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</si>
  <si>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</si>
  <si>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</si>
  <si>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</si>
  <si>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</si>
  <si>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</si>
  <si>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</si>
  <si>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</si>
  <si>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Start Date</t>
  </si>
  <si>
    <t>End Date</t>
  </si>
  <si>
    <r>
      <t>Enter nb of months of the action grant covered by (an) operating grant(s)</t>
    </r>
    <r>
      <rPr>
        <b/>
        <sz val="8"/>
        <color indexed="10"/>
        <rFont val="Arial Narrow"/>
        <family val="2"/>
      </rPr>
      <t>*</t>
    </r>
  </si>
  <si>
    <r>
      <rPr>
        <sz val="8"/>
        <color indexed="10"/>
        <rFont val="Arial Narrow"/>
        <family val="2"/>
      </rPr>
      <t>*</t>
    </r>
    <r>
      <rPr>
        <sz val="8"/>
        <rFont val="Arial Narrow"/>
        <family val="2"/>
      </rPr>
      <t xml:space="preserve"> check if not already deducted by the IF to calculate the eligible budget at the application stage</t>
    </r>
  </si>
  <si>
    <t>REQUESTED EU GRANT</t>
  </si>
  <si>
    <t>CO-BENEFICIARY NAME</t>
  </si>
  <si>
    <t>CO-BENEFICIARY
 COUNTRY
(select from list)</t>
  </si>
  <si>
    <t>% direct costs by co-beneficiary</t>
  </si>
  <si>
    <t>Deduction of INDIRECT costs for co-beneficiaries receiving EU operating grant(s)</t>
  </si>
  <si>
    <t>EXPENDITURES  by TYPE OF COSTS and by CO-BENEFICIARY</t>
  </si>
  <si>
    <t>ACTUAL staff costs by co-beneficiary</t>
  </si>
  <si>
    <t>Co-beneficiary</t>
  </si>
  <si>
    <t>Ineligible based on dedution prorata temporis (applied to % direct costs by co-beneficiary)</t>
  </si>
  <si>
    <t>DISTRIBUTION of EU FUNDS  by CO-BENEFICIARY</t>
  </si>
  <si>
    <t>SECOND PREFINANCING RECEIVED (IF ANY)</t>
  </si>
  <si>
    <t>TOTAL AMOUNT(S) RECEIVED UNTIL DATE OF REPORT</t>
  </si>
  <si>
    <t>Distribution of EU funds by co-beneficiary</t>
  </si>
  <si>
    <t>Received by the Co-ordinator on</t>
  </si>
  <si>
    <t>(dd/mm/yyy)</t>
  </si>
  <si>
    <t>Date of transfer 1</t>
  </si>
  <si>
    <t>Date of transfer 2</t>
  </si>
  <si>
    <t>Date of transfer 3</t>
  </si>
  <si>
    <t>Date of transfer 4</t>
  </si>
  <si>
    <t>Date of transfer 5</t>
  </si>
  <si>
    <t>Date of transfer 6</t>
  </si>
  <si>
    <t>Date of transfer 7</t>
  </si>
  <si>
    <t>Date of transfer 8</t>
  </si>
  <si>
    <t>Cumulative EU funds transferred to the co-beneficiary Px</t>
  </si>
  <si>
    <t>% distribution of EU funds by co-beneficiary (only for info)</t>
  </si>
  <si>
    <r>
      <t xml:space="preserve">If beneficiary Px has received an </t>
    </r>
    <r>
      <rPr>
        <b/>
        <sz val="10"/>
        <rFont val="Arial Narrow"/>
        <family val="2"/>
      </rPr>
      <t>EU operating grant</t>
    </r>
    <r>
      <rPr>
        <sz val="9"/>
        <rFont val="Arial Narrow"/>
        <family val="2"/>
      </rPr>
      <t>, specify the period it was received (leave blank if not applicable)</t>
    </r>
  </si>
  <si>
    <t>Distribution report updated on (dd/mm/yyy):</t>
  </si>
  <si>
    <t>HR</t>
  </si>
  <si>
    <t>CH</t>
  </si>
  <si>
    <t>Schweiz / Suisse / Svizzera / Svizra - CH</t>
  </si>
  <si>
    <t>Hrvatska - HR</t>
  </si>
  <si>
    <t>Türkiye - TR</t>
  </si>
  <si>
    <t>Albania - AL</t>
  </si>
  <si>
    <t>AL</t>
  </si>
  <si>
    <t>Fyrom - FYR</t>
  </si>
  <si>
    <t>MK</t>
  </si>
  <si>
    <t>Serbia - SER</t>
  </si>
  <si>
    <t>RS</t>
  </si>
  <si>
    <t>Afghanistan</t>
  </si>
  <si>
    <t>AF</t>
  </si>
  <si>
    <t>Algeria</t>
  </si>
  <si>
    <t>DZ</t>
  </si>
  <si>
    <t>American Samoa</t>
  </si>
  <si>
    <t>AS</t>
  </si>
  <si>
    <t>Angola</t>
  </si>
  <si>
    <t>AO</t>
  </si>
  <si>
    <t>Antigua And Barbuda</t>
  </si>
  <si>
    <t>AG</t>
  </si>
  <si>
    <t>Argentina</t>
  </si>
  <si>
    <t>AR</t>
  </si>
  <si>
    <t>Armenia</t>
  </si>
  <si>
    <t>AM</t>
  </si>
  <si>
    <t>Australia</t>
  </si>
  <si>
    <t>AU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</si>
  <si>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</si>
  <si>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</si>
  <si>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</si>
  <si>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</si>
  <si>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</si>
  <si>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</si>
  <si>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</si>
  <si>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</si>
  <si>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</si>
  <si>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</si>
  <si>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Belarus</t>
  </si>
  <si>
    <t>BY</t>
  </si>
  <si>
    <t>Belize</t>
  </si>
  <si>
    <t>BZ</t>
  </si>
  <si>
    <t>Benin</t>
  </si>
  <si>
    <t>BJ</t>
  </si>
  <si>
    <t>Bhutan</t>
  </si>
  <si>
    <t>BT</t>
  </si>
  <si>
    <t>Bolivia, Plurinational State Of</t>
  </si>
  <si>
    <t>BO</t>
  </si>
  <si>
    <t>Bosnia Herzegovina</t>
  </si>
  <si>
    <t>BA</t>
  </si>
  <si>
    <t>Botswana</t>
  </si>
  <si>
    <t>BW</t>
  </si>
  <si>
    <t>Brazil</t>
  </si>
  <si>
    <t>BR</t>
  </si>
  <si>
    <t>Brunei Darussalam</t>
  </si>
  <si>
    <t>BN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</si>
  <si>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</si>
  <si>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</si>
  <si>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</si>
  <si>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</si>
  <si>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</si>
  <si>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</si>
  <si>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</si>
  <si>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</si>
  <si>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</si>
  <si>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</si>
  <si>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</si>
  <si>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</si>
  <si>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</si>
  <si>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</si>
  <si>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</si>
  <si>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</si>
  <si>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</si>
  <si>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</si>
  <si>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</si>
  <si>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</si>
  <si>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Colombia</t>
  </si>
  <si>
    <t>CO</t>
  </si>
  <si>
    <t>Comoros</t>
  </si>
  <si>
    <t>KM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</si>
  <si>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</si>
  <si>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</si>
  <si>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</si>
  <si>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</si>
  <si>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</si>
  <si>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</si>
  <si>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</si>
  <si>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</si>
  <si>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Côte D'ivoire</t>
  </si>
  <si>
    <t>CI</t>
  </si>
  <si>
    <t>Cuba</t>
  </si>
  <si>
    <t>CU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</si>
  <si>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</si>
  <si>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</si>
  <si>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</si>
  <si>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</si>
  <si>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</si>
  <si>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</si>
  <si>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</si>
  <si>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</si>
  <si>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</si>
  <si>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</si>
  <si>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</si>
  <si>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</si>
  <si>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</si>
  <si>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</si>
  <si>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</si>
  <si>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</si>
  <si>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Ethiopia</t>
  </si>
  <si>
    <t>ET</t>
  </si>
  <si>
    <t>Fiji</t>
  </si>
  <si>
    <t>FJ</t>
  </si>
  <si>
    <t>Gabon</t>
  </si>
  <si>
    <t>GA</t>
  </si>
  <si>
    <t>Gambia</t>
  </si>
  <si>
    <t>GM</t>
  </si>
  <si>
    <t>Georgia</t>
  </si>
  <si>
    <t>GE</t>
  </si>
  <si>
    <t>Ghana</t>
  </si>
  <si>
    <t>GH</t>
  </si>
  <si>
    <t>Grenada</t>
  </si>
  <si>
    <t>GD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</si>
  <si>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</si>
  <si>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</si>
  <si>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</si>
  <si>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</si>
  <si>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</si>
  <si>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</si>
  <si>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</si>
  <si>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</si>
  <si>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</si>
  <si>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</si>
  <si>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</si>
  <si>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</si>
  <si>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Honduras</t>
  </si>
  <si>
    <t>HN</t>
  </si>
  <si>
    <t>Hong Kong</t>
  </si>
  <si>
    <t>HK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</si>
  <si>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</si>
  <si>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</si>
  <si>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</si>
  <si>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</si>
  <si>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</si>
  <si>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</si>
  <si>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</si>
  <si>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</si>
  <si>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Israel</t>
  </si>
  <si>
    <t>IL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</si>
  <si>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</si>
  <si>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</si>
  <si>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</si>
  <si>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</si>
  <si>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</si>
  <si>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</si>
  <si>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</si>
  <si>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</si>
  <si>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</si>
  <si>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</si>
  <si>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</si>
  <si>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</si>
  <si>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</si>
  <si>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</si>
  <si>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</si>
  <si>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</si>
  <si>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</si>
  <si>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</si>
  <si>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</si>
  <si>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</si>
  <si>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Laos People's Democratic Republic</t>
  </si>
  <si>
    <t>LA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</si>
  <si>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</si>
  <si>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</si>
  <si>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</si>
  <si>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</si>
  <si>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</si>
  <si>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</si>
  <si>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</si>
  <si>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</si>
  <si>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Macao</t>
  </si>
  <si>
    <t>MO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</si>
  <si>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</si>
  <si>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</si>
  <si>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</si>
  <si>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</si>
  <si>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</si>
  <si>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</si>
  <si>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</si>
  <si>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</si>
  <si>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</si>
  <si>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</si>
  <si>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Marshall Islands</t>
  </si>
  <si>
    <t>MH</t>
  </si>
  <si>
    <t>Mauritania</t>
  </si>
  <si>
    <t>MR</t>
  </si>
  <si>
    <t>Mauritius</t>
  </si>
  <si>
    <t>MU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</si>
  <si>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</si>
  <si>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</si>
  <si>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</si>
  <si>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</si>
  <si>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</si>
  <si>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</si>
  <si>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</si>
  <si>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</si>
  <si>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</si>
  <si>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</si>
  <si>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Montenegro</t>
  </si>
  <si>
    <t>ME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</si>
  <si>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</si>
  <si>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</si>
  <si>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</si>
  <si>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</si>
  <si>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</si>
  <si>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</si>
  <si>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</si>
  <si>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</si>
  <si>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</si>
  <si>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</si>
  <si>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</si>
  <si>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</si>
  <si>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</si>
  <si>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</si>
  <si>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</si>
  <si>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</si>
  <si>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</si>
  <si>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</si>
  <si>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</si>
  <si>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</si>
  <si>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</si>
  <si>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</si>
  <si>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Oman</t>
  </si>
  <si>
    <t>OM</t>
  </si>
  <si>
    <t>Pakistan</t>
  </si>
  <si>
    <t>PK</t>
  </si>
  <si>
    <t>Palau</t>
  </si>
  <si>
    <t>PW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</si>
  <si>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</si>
  <si>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</si>
  <si>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</si>
  <si>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</si>
  <si>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</si>
  <si>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</si>
  <si>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</si>
  <si>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</si>
  <si>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</si>
  <si>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</si>
  <si>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Puerto Rico</t>
  </si>
  <si>
    <t>PR</t>
  </si>
  <si>
    <t>Qatar</t>
  </si>
  <si>
    <t>QA</t>
  </si>
  <si>
    <t>Russian Federation</t>
  </si>
  <si>
    <t>RU</t>
  </si>
  <si>
    <t>Rwanda</t>
  </si>
  <si>
    <t>RW</t>
  </si>
  <si>
    <t>Saint Kitts And Nevis</t>
  </si>
  <si>
    <t>KN</t>
  </si>
  <si>
    <t>Saint Lucia</t>
  </si>
  <si>
    <t>LC</t>
  </si>
  <si>
    <t>Saint Vincent And The Grenadines</t>
  </si>
  <si>
    <t>VC</t>
  </si>
  <si>
    <t>Samoa</t>
  </si>
  <si>
    <t>WS</t>
  </si>
  <si>
    <t>Sao Tome And Principe</t>
  </si>
  <si>
    <t>ST</t>
  </si>
  <si>
    <t>Saudi Arabia</t>
  </si>
  <si>
    <t>SA</t>
  </si>
  <si>
    <t>Senegal</t>
  </si>
  <si>
    <t>SN</t>
  </si>
  <si>
    <t>Seychelles</t>
  </si>
  <si>
    <t>SC</t>
  </si>
  <si>
    <t>Sierra Leone</t>
  </si>
  <si>
    <t>SL</t>
  </si>
  <si>
    <t>Singapore</t>
  </si>
  <si>
    <t>SG</t>
  </si>
  <si>
    <t>Solomon Islands</t>
  </si>
  <si>
    <t>SB</t>
  </si>
  <si>
    <t>Somalia</t>
  </si>
  <si>
    <t>SO</t>
  </si>
  <si>
    <t>South Africa</t>
  </si>
  <si>
    <t>ZA</t>
  </si>
  <si>
    <t>Sri Lanka</t>
  </si>
  <si>
    <t>LK</t>
  </si>
  <si>
    <t>Sudan</t>
  </si>
  <si>
    <t>SD</t>
  </si>
  <si>
    <t>Suriname</t>
  </si>
  <si>
    <t>SR</t>
  </si>
  <si>
    <t>Swaziland</t>
  </si>
  <si>
    <t>SZ</t>
  </si>
  <si>
    <t>Syrian Arab Republic</t>
  </si>
  <si>
    <t>SY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</si>
  <si>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</si>
  <si>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</si>
  <si>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</si>
  <si>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</si>
  <si>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</si>
  <si>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</si>
  <si>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</si>
  <si>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</si>
  <si>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</si>
  <si>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</si>
  <si>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</si>
  <si>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</si>
  <si>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</si>
  <si>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</si>
  <si>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</si>
  <si>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</si>
  <si>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</si>
  <si>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</si>
  <si>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Turkmenistan</t>
  </si>
  <si>
    <t>TM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</si>
  <si>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</si>
  <si>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</si>
  <si>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</si>
  <si>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</si>
  <si>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</si>
  <si>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</si>
  <si>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</si>
  <si>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</si>
  <si>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States of America</t>
  </si>
  <si>
    <t>US</t>
  </si>
  <si>
    <t>Uruguay</t>
  </si>
  <si>
    <t>UY</t>
  </si>
  <si>
    <t>Uzbekistan</t>
  </si>
  <si>
    <t>UZ</t>
  </si>
  <si>
    <t>Vanuatu</t>
  </si>
  <si>
    <t>VU</t>
  </si>
  <si>
    <t>Venezuela, Bolivarian Republic Of</t>
  </si>
  <si>
    <t>VE</t>
  </si>
  <si>
    <t>Viet Nam</t>
  </si>
  <si>
    <t>VN</t>
  </si>
  <si>
    <t>Virgin Islands, U.S.</t>
  </si>
  <si>
    <t>VI</t>
  </si>
  <si>
    <t>Yemen</t>
  </si>
  <si>
    <t>YE</t>
  </si>
  <si>
    <t>Zambia</t>
  </si>
  <si>
    <t>ZM</t>
  </si>
  <si>
    <t>Zimbabwe</t>
  </si>
  <si>
    <t>OT</t>
  </si>
  <si>
    <r>
      <t>Action</t>
    </r>
    <r>
      <rPr>
        <b/>
        <sz val="9"/>
        <rFont val="Arial Narrow"/>
        <family val="2"/>
      </rPr>
      <t xml:space="preserve"> </t>
    </r>
  </si>
  <si>
    <t>Name of the person (one per line)</t>
  </si>
  <si>
    <t>Bulgaria - BG</t>
  </si>
  <si>
    <t>Espana - ES</t>
  </si>
  <si>
    <t>Rumania - RO</t>
  </si>
  <si>
    <t>Slovenija - SI</t>
  </si>
  <si>
    <t>Slovensko - SK</t>
  </si>
  <si>
    <t>French Polynesia</t>
  </si>
  <si>
    <t>PF</t>
  </si>
  <si>
    <t>Greenland</t>
  </si>
  <si>
    <t>GL</t>
  </si>
  <si>
    <t>New Caledonia and Dependencies</t>
  </si>
  <si>
    <t>NC</t>
  </si>
  <si>
    <t>Wallis and Futuna Islands</t>
  </si>
  <si>
    <t>WF</t>
  </si>
  <si>
    <t>West Bank and Gaza Strip</t>
  </si>
  <si>
    <t>PS</t>
  </si>
  <si>
    <t>Invoice number/ Internal Id Number</t>
  </si>
  <si>
    <t>ERASMUS +</t>
  </si>
  <si>
    <t xml:space="preserve">E+ limits applied to calculate the grant </t>
  </si>
  <si>
    <r>
      <t xml:space="preserve">INELIGIBLE </t>
    </r>
    <r>
      <rPr>
        <b/>
        <sz val="8"/>
        <rFont val="Arial Narrow"/>
        <family val="2"/>
      </rPr>
      <t>as exceeds 10% (art. XXX) and/or (10%, 30%: Annex II)</t>
    </r>
  </si>
  <si>
    <t>Subsistence Accepted</t>
  </si>
  <si>
    <t xml:space="preserve">deduction  on Heading B </t>
  </si>
  <si>
    <t xml:space="preserve">EQUIPMENT </t>
  </si>
  <si>
    <t xml:space="preserve">SECOND PREFINANCING TO BE RECEIVED IF FORESEEN IN THE AGREEMENT </t>
  </si>
  <si>
    <t>EQUIPMENT</t>
  </si>
  <si>
    <t>Key Action 3 – Prospective Initiatives – European Policy Experimentation</t>
  </si>
  <si>
    <t>Key Action 3 - Support for Policy Reform</t>
  </si>
  <si>
    <t>Key Action 3 – Prospective Initiatives – Forward Looking Cooperation Projects</t>
  </si>
  <si>
    <t>Equipment</t>
  </si>
  <si>
    <t>XXX</t>
  </si>
  <si>
    <t>Version 25/10/2016 following errors corrected: table Progress: cell C9 linked to C9 of Summary. Table Distribution of Funds: cell B11 formula adapted. Table subcontracting : column "implementation contracts" has been deleted.</t>
  </si>
  <si>
    <t xml:space="preserve">SUBCONTRACTING </t>
  </si>
  <si>
    <t>version 22-10-2018</t>
  </si>
  <si>
    <t xml:space="preserve">Subcontracting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</si>
</sst>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;\-0;;@"/>
  </numFmts>
  <fonts count="45" x14ac:knownFonts="1">
    <font>
      <sz val="10"/>
      <name val="Arial"/>
    </font>
    <font>
      <sz val="10"/>
      <name val="Arial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 Narrow"/>
      <family val="2"/>
    </font>
    <font>
      <b/>
      <sz val="8"/>
      <name val="Arial Narrow"/>
      <family val="2"/>
    </font>
    <font>
      <sz val="10"/>
      <color indexed="9"/>
      <name val="Arial Narrow"/>
      <family val="2"/>
    </font>
    <font>
      <b/>
      <sz val="12"/>
      <color indexed="18"/>
      <name val="Arial Narrow"/>
      <family val="2"/>
    </font>
    <font>
      <sz val="11"/>
      <name val="Arial Narrow"/>
      <family val="2"/>
    </font>
    <font>
      <b/>
      <sz val="9"/>
      <color indexed="10"/>
      <name val="Arial"/>
      <family val="2"/>
    </font>
    <font>
      <b/>
      <sz val="12"/>
      <color indexed="10"/>
      <name val="Arial Narrow"/>
      <family val="2"/>
    </font>
    <font>
      <b/>
      <sz val="10"/>
      <color indexed="10"/>
      <name val="Arial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sz val="11"/>
      <color indexed="9"/>
      <name val="Arial Narrow"/>
      <family val="2"/>
    </font>
    <font>
      <u/>
      <sz val="1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2"/>
      <color indexed="9"/>
      <name val="Arial Narrow"/>
      <family val="2"/>
    </font>
    <font>
      <b/>
      <sz val="10"/>
      <color indexed="8"/>
      <name val="Arial"/>
      <family val="2"/>
    </font>
    <font>
      <b/>
      <sz val="11"/>
      <color indexed="9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i/>
      <sz val="8"/>
      <name val="Arial Narrow"/>
      <family val="2"/>
    </font>
    <font>
      <sz val="8"/>
      <color indexed="22"/>
      <name val="Arial Narrow"/>
      <family val="2"/>
    </font>
    <font>
      <b/>
      <sz val="6"/>
      <color indexed="81"/>
      <name val="Tahoma"/>
      <family val="2"/>
    </font>
    <font>
      <sz val="6"/>
      <color indexed="81"/>
      <name val="Tahoma"/>
      <family val="2"/>
    </font>
    <font>
      <b/>
      <i/>
      <u/>
      <sz val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color indexed="10"/>
      <name val="Arial Narrow"/>
      <family val="2"/>
    </font>
    <font>
      <sz val="8"/>
      <color indexed="10"/>
      <name val="Arial Narrow"/>
      <family val="2"/>
    </font>
    <font>
      <b/>
      <sz val="7"/>
      <name val="Arial Narrow"/>
      <family val="2"/>
    </font>
    <font>
      <b/>
      <i/>
      <sz val="14"/>
      <name val="Arial Narrow"/>
      <family val="2"/>
    </font>
    <font>
      <sz val="8"/>
      <color rgb="FF0000CC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darkDown">
        <fgColor indexed="8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69">
    <xf numFmtId="0" fontId="0" fillId="0" borderId="0" xfId="0"/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2" xfId="1" applyFont="1" applyFill="1" applyBorder="1" applyAlignment="1" applyProtection="1">
      <alignment horizontal="center" vertical="top" wrapText="1"/>
    </xf>
    <xf numFmtId="0" fontId="5" fillId="0" borderId="2" xfId="0" applyFont="1" applyFill="1" applyBorder="1" applyAlignment="1" applyProtection="1">
      <alignment horizontal="center" vertical="top" wrapText="1"/>
    </xf>
    <xf numFmtId="0" fontId="5" fillId="0" borderId="3" xfId="0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wrapText="1"/>
    </xf>
    <xf numFmtId="0" fontId="5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5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3" fillId="0" borderId="7" xfId="0" applyFont="1" applyBorder="1" applyAlignment="1" applyProtection="1">
      <alignment horizontal="left"/>
    </xf>
    <xf numFmtId="1" fontId="5" fillId="0" borderId="8" xfId="0" applyNumberFormat="1" applyFont="1" applyBorder="1" applyProtection="1">
      <protection locked="0"/>
    </xf>
    <xf numFmtId="0" fontId="2" fillId="0" borderId="0" xfId="0" applyFont="1" applyFill="1" applyBorder="1" applyAlignment="1" applyProtection="1">
      <alignment horizontal="left" vertical="top"/>
    </xf>
    <xf numFmtId="0" fontId="3" fillId="0" borderId="0" xfId="0" applyFont="1" applyFill="1" applyProtection="1"/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top"/>
    </xf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6" fillId="0" borderId="0" xfId="0" applyFont="1" applyProtection="1"/>
    <xf numFmtId="0" fontId="4" fillId="0" borderId="0" xfId="0" applyFont="1" applyFill="1" applyAlignment="1" applyProtection="1">
      <alignment vertical="top" wrapText="1"/>
    </xf>
    <xf numFmtId="0" fontId="3" fillId="0" borderId="0" xfId="0" applyFont="1" applyProtection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4" fillId="0" borderId="0" xfId="0" applyFont="1" applyBorder="1" applyAlignment="1">
      <alignment wrapText="1"/>
    </xf>
    <xf numFmtId="0" fontId="14" fillId="0" borderId="0" xfId="0" applyFont="1" applyFill="1" applyAlignment="1" applyProtection="1">
      <alignment horizontal="left"/>
    </xf>
    <xf numFmtId="0" fontId="0" fillId="0" borderId="0" xfId="0" applyBorder="1" applyAlignment="1">
      <alignment horizontal="center" wrapText="1"/>
    </xf>
    <xf numFmtId="10" fontId="5" fillId="2" borderId="9" xfId="0" applyNumberFormat="1" applyFont="1" applyFill="1" applyBorder="1" applyAlignment="1" applyProtection="1">
      <alignment vertical="center"/>
    </xf>
    <xf numFmtId="10" fontId="5" fillId="2" borderId="3" xfId="0" applyNumberFormat="1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top" wrapText="1"/>
    </xf>
    <xf numFmtId="0" fontId="3" fillId="0" borderId="12" xfId="0" applyFont="1" applyFill="1" applyBorder="1" applyAlignment="1" applyProtection="1">
      <alignment horizontal="left" vertical="top" wrapText="1"/>
    </xf>
    <xf numFmtId="0" fontId="5" fillId="0" borderId="13" xfId="0" applyFont="1" applyFill="1" applyBorder="1" applyAlignment="1" applyProtection="1">
      <alignment vertical="top" wrapText="1"/>
      <protection locked="0"/>
    </xf>
    <xf numFmtId="0" fontId="15" fillId="0" borderId="0" xfId="0" applyFont="1" applyAlignment="1"/>
    <xf numFmtId="0" fontId="5" fillId="0" borderId="0" xfId="0" applyFont="1" applyFill="1" applyBorder="1" applyAlignment="1" applyProtection="1">
      <alignment horizontal="center"/>
    </xf>
    <xf numFmtId="0" fontId="5" fillId="0" borderId="8" xfId="0" applyFont="1" applyBorder="1" applyProtection="1">
      <protection locked="0"/>
    </xf>
    <xf numFmtId="0" fontId="5" fillId="0" borderId="0" xfId="0" applyFont="1" applyFill="1" applyBorder="1" applyAlignment="1">
      <alignment horizontal="right" vertical="center" wrapText="1"/>
    </xf>
    <xf numFmtId="0" fontId="14" fillId="0" borderId="0" xfId="0" applyFo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1" fillId="0" borderId="0" xfId="0" applyFont="1"/>
    <xf numFmtId="0" fontId="5" fillId="0" borderId="8" xfId="0" applyFont="1" applyFill="1" applyBorder="1" applyProtection="1"/>
    <xf numFmtId="4" fontId="5" fillId="3" borderId="8" xfId="0" applyNumberFormat="1" applyFont="1" applyFill="1" applyBorder="1" applyProtection="1"/>
    <xf numFmtId="4" fontId="5" fillId="3" borderId="15" xfId="0" applyNumberFormat="1" applyFont="1" applyFill="1" applyBorder="1" applyAlignment="1" applyProtection="1">
      <alignment horizontal="right"/>
    </xf>
    <xf numFmtId="2" fontId="5" fillId="0" borderId="8" xfId="0" applyNumberFormat="1" applyFont="1" applyFill="1" applyBorder="1" applyProtection="1">
      <protection locked="0"/>
    </xf>
    <xf numFmtId="2" fontId="5" fillId="3" borderId="8" xfId="0" applyNumberFormat="1" applyFont="1" applyFill="1" applyBorder="1" applyProtection="1"/>
    <xf numFmtId="4" fontId="3" fillId="4" borderId="9" xfId="0" applyNumberFormat="1" applyFont="1" applyFill="1" applyBorder="1" applyProtection="1"/>
    <xf numFmtId="4" fontId="5" fillId="3" borderId="18" xfId="0" applyNumberFormat="1" applyFont="1" applyFill="1" applyBorder="1" applyProtection="1"/>
    <xf numFmtId="4" fontId="3" fillId="4" borderId="8" xfId="0" applyNumberFormat="1" applyFont="1" applyFill="1" applyBorder="1" applyProtection="1"/>
    <xf numFmtId="2" fontId="3" fillId="0" borderId="20" xfId="0" applyNumberFormat="1" applyFont="1" applyFill="1" applyBorder="1" applyAlignment="1" applyProtection="1">
      <alignment horizontal="center" vertical="center" wrapText="1"/>
    </xf>
    <xf numFmtId="2" fontId="3" fillId="0" borderId="21" xfId="0" applyNumberFormat="1" applyFont="1" applyFill="1" applyBorder="1" applyAlignment="1" applyProtection="1">
      <alignment horizontal="center" vertical="center" wrapText="1"/>
    </xf>
    <xf numFmtId="2" fontId="3" fillId="0" borderId="22" xfId="0" applyNumberFormat="1" applyFont="1" applyFill="1" applyBorder="1" applyAlignment="1" applyProtection="1">
      <alignment horizontal="center" vertical="center" wrapText="1"/>
    </xf>
    <xf numFmtId="2" fontId="3" fillId="0" borderId="23" xfId="0" applyNumberFormat="1" applyFont="1" applyFill="1" applyBorder="1" applyAlignment="1" applyProtection="1">
      <alignment horizontal="center" vertical="center" wrapText="1"/>
    </xf>
    <xf numFmtId="2" fontId="3" fillId="0" borderId="24" xfId="0" applyNumberFormat="1" applyFont="1" applyFill="1" applyBorder="1" applyAlignment="1" applyProtection="1">
      <alignment horizontal="center" vertical="center" wrapText="1"/>
    </xf>
    <xf numFmtId="2" fontId="5" fillId="0" borderId="13" xfId="0" applyNumberFormat="1" applyFont="1" applyFill="1" applyBorder="1" applyProtection="1"/>
    <xf numFmtId="2" fontId="5" fillId="0" borderId="25" xfId="0" applyNumberFormat="1" applyFont="1" applyFill="1" applyBorder="1" applyProtection="1"/>
    <xf numFmtId="2" fontId="5" fillId="5" borderId="25" xfId="0" applyNumberFormat="1" applyFont="1" applyFill="1" applyBorder="1" applyProtection="1"/>
    <xf numFmtId="2" fontId="5" fillId="5" borderId="27" xfId="0" applyNumberFormat="1" applyFont="1" applyFill="1" applyBorder="1" applyProtection="1"/>
    <xf numFmtId="2" fontId="3" fillId="5" borderId="2" xfId="0" applyNumberFormat="1" applyFont="1" applyFill="1" applyBorder="1" applyProtection="1"/>
    <xf numFmtId="2" fontId="3" fillId="0" borderId="2" xfId="0" applyNumberFormat="1" applyFont="1" applyFill="1" applyBorder="1" applyProtection="1"/>
    <xf numFmtId="2" fontId="3" fillId="0" borderId="3" xfId="0" applyNumberFormat="1" applyFont="1" applyFill="1" applyBorder="1" applyProtection="1"/>
    <xf numFmtId="2" fontId="5" fillId="0" borderId="30" xfId="0" applyNumberFormat="1" applyFont="1" applyFill="1" applyBorder="1" applyProtection="1"/>
    <xf numFmtId="2" fontId="5" fillId="0" borderId="31" xfId="0" applyNumberFormat="1" applyFont="1" applyFill="1" applyBorder="1" applyProtection="1"/>
    <xf numFmtId="2" fontId="3" fillId="5" borderId="25" xfId="0" applyNumberFormat="1" applyFont="1" applyFill="1" applyBorder="1" applyProtection="1"/>
    <xf numFmtId="2" fontId="3" fillId="0" borderId="13" xfId="0" applyNumberFormat="1" applyFont="1" applyFill="1" applyBorder="1" applyProtection="1"/>
    <xf numFmtId="0" fontId="19" fillId="0" borderId="32" xfId="0" applyFont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left"/>
    </xf>
    <xf numFmtId="0" fontId="0" fillId="0" borderId="0" xfId="0" applyFill="1" applyAlignment="1" applyProtection="1">
      <alignment vertical="center" wrapText="1"/>
    </xf>
    <xf numFmtId="0" fontId="0" fillId="0" borderId="33" xfId="0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34" xfId="0" applyFont="1" applyBorder="1" applyAlignment="1" applyProtection="1">
      <alignment wrapText="1"/>
      <protection locked="0"/>
    </xf>
    <xf numFmtId="0" fontId="5" fillId="0" borderId="8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/>
    </xf>
    <xf numFmtId="14" fontId="5" fillId="0" borderId="13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vertical="top"/>
    </xf>
    <xf numFmtId="0" fontId="3" fillId="0" borderId="13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wrapText="1"/>
      <protection locked="0"/>
    </xf>
    <xf numFmtId="0" fontId="16" fillId="0" borderId="0" xfId="0" applyFont="1" applyBorder="1" applyAlignment="1" applyProtection="1">
      <alignment shrinkToFit="1"/>
    </xf>
    <xf numFmtId="0" fontId="17" fillId="0" borderId="0" xfId="0" applyFont="1" applyBorder="1" applyAlignment="1">
      <alignment shrinkToFit="1"/>
    </xf>
    <xf numFmtId="0" fontId="6" fillId="0" borderId="0" xfId="0" applyFont="1" applyAlignment="1" applyProtection="1">
      <alignment horizontal="left"/>
    </xf>
    <xf numFmtId="4" fontId="5" fillId="0" borderId="13" xfId="0" applyNumberFormat="1" applyFont="1" applyFill="1" applyBorder="1" applyProtection="1">
      <protection locked="0"/>
    </xf>
    <xf numFmtId="4" fontId="5" fillId="0" borderId="13" xfId="0" applyNumberFormat="1" applyFont="1" applyBorder="1" applyProtection="1">
      <protection locked="0"/>
    </xf>
    <xf numFmtId="4" fontId="5" fillId="3" borderId="31" xfId="0" applyNumberFormat="1" applyFont="1" applyFill="1" applyBorder="1" applyProtection="1"/>
    <xf numFmtId="10" fontId="5" fillId="3" borderId="8" xfId="0" applyNumberFormat="1" applyFont="1" applyFill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 wrapText="1"/>
    </xf>
    <xf numFmtId="10" fontId="5" fillId="3" borderId="4" xfId="0" applyNumberFormat="1" applyFont="1" applyFill="1" applyBorder="1" applyAlignment="1" applyProtection="1">
      <alignment horizontal="center" vertical="center"/>
    </xf>
    <xf numFmtId="4" fontId="25" fillId="3" borderId="32" xfId="0" applyNumberFormat="1" applyFont="1" applyFill="1" applyBorder="1" applyAlignment="1">
      <alignment shrinkToFit="1"/>
    </xf>
    <xf numFmtId="4" fontId="5" fillId="0" borderId="8" xfId="0" applyNumberFormat="1" applyFont="1" applyBorder="1" applyProtection="1"/>
    <xf numFmtId="4" fontId="3" fillId="0" borderId="8" xfId="0" applyNumberFormat="1" applyFont="1" applyBorder="1" applyProtection="1"/>
    <xf numFmtId="0" fontId="3" fillId="0" borderId="26" xfId="0" applyFont="1" applyBorder="1" applyProtection="1"/>
    <xf numFmtId="4" fontId="3" fillId="0" borderId="5" xfId="0" applyNumberFormat="1" applyFont="1" applyBorder="1" applyProtection="1"/>
    <xf numFmtId="0" fontId="3" fillId="0" borderId="28" xfId="0" applyFont="1" applyBorder="1" applyProtection="1"/>
    <xf numFmtId="14" fontId="24" fillId="0" borderId="0" xfId="0" applyNumberFormat="1" applyFont="1" applyProtection="1"/>
    <xf numFmtId="4" fontId="25" fillId="0" borderId="0" xfId="0" applyNumberFormat="1" applyFont="1" applyFill="1" applyBorder="1" applyAlignment="1">
      <alignment shrinkToFit="1"/>
    </xf>
    <xf numFmtId="4" fontId="5" fillId="0" borderId="0" xfId="0" applyNumberFormat="1" applyFont="1" applyFill="1" applyBorder="1" applyProtection="1"/>
    <xf numFmtId="0" fontId="6" fillId="0" borderId="0" xfId="0" applyFont="1" applyAlignment="1" applyProtection="1"/>
    <xf numFmtId="14" fontId="12" fillId="0" borderId="0" xfId="0" applyNumberFormat="1" applyFont="1" applyProtection="1"/>
    <xf numFmtId="0" fontId="6" fillId="0" borderId="0" xfId="0" applyFont="1" applyFill="1" applyAlignment="1" applyProtection="1"/>
    <xf numFmtId="2" fontId="5" fillId="6" borderId="8" xfId="0" applyNumberFormat="1" applyFont="1" applyFill="1" applyBorder="1" applyProtection="1"/>
    <xf numFmtId="4" fontId="3" fillId="6" borderId="8" xfId="0" applyNumberFormat="1" applyFont="1" applyFill="1" applyBorder="1" applyProtection="1"/>
    <xf numFmtId="0" fontId="5" fillId="6" borderId="8" xfId="0" applyFont="1" applyFill="1" applyBorder="1" applyProtection="1"/>
    <xf numFmtId="14" fontId="5" fillId="0" borderId="8" xfId="0" applyNumberFormat="1" applyFont="1" applyBorder="1" applyProtection="1">
      <protection locked="0"/>
    </xf>
    <xf numFmtId="10" fontId="5" fillId="0" borderId="15" xfId="0" applyNumberFormat="1" applyFont="1" applyBorder="1" applyProtection="1">
      <protection locked="0"/>
    </xf>
    <xf numFmtId="4" fontId="5" fillId="3" borderId="36" xfId="0" applyNumberFormat="1" applyFont="1" applyFill="1" applyBorder="1" applyProtection="1"/>
    <xf numFmtId="0" fontId="3" fillId="0" borderId="28" xfId="0" applyFont="1" applyFill="1" applyBorder="1" applyAlignment="1" applyProtection="1"/>
    <xf numFmtId="0" fontId="24" fillId="0" borderId="0" xfId="0" applyFont="1" applyFill="1" applyAlignment="1" applyProtection="1"/>
    <xf numFmtId="0" fontId="3" fillId="0" borderId="26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/>
    </xf>
    <xf numFmtId="0" fontId="5" fillId="0" borderId="26" xfId="0" applyFont="1" applyBorder="1" applyProtection="1">
      <protection locked="0"/>
    </xf>
    <xf numFmtId="0" fontId="5" fillId="0" borderId="25" xfId="0" applyFont="1" applyBorder="1" applyProtection="1">
      <protection locked="0"/>
    </xf>
    <xf numFmtId="14" fontId="5" fillId="0" borderId="5" xfId="0" applyNumberFormat="1" applyFont="1" applyBorder="1" applyProtection="1">
      <protection locked="0"/>
    </xf>
    <xf numFmtId="14" fontId="5" fillId="0" borderId="9" xfId="0" applyNumberFormat="1" applyFont="1" applyBorder="1" applyProtection="1">
      <protection locked="0"/>
    </xf>
    <xf numFmtId="14" fontId="5" fillId="0" borderId="3" xfId="0" applyNumberFormat="1" applyFont="1" applyBorder="1" applyProtection="1">
      <protection locked="0"/>
    </xf>
    <xf numFmtId="2" fontId="5" fillId="0" borderId="6" xfId="0" applyNumberFormat="1" applyFont="1" applyBorder="1" applyProtection="1">
      <protection locked="0"/>
    </xf>
    <xf numFmtId="2" fontId="5" fillId="0" borderId="38" xfId="0" applyNumberFormat="1" applyFont="1" applyBorder="1" applyProtection="1">
      <protection locked="0"/>
    </xf>
    <xf numFmtId="2" fontId="5" fillId="0" borderId="39" xfId="0" applyNumberFormat="1" applyFont="1" applyBorder="1" applyProtection="1">
      <protection locked="0"/>
    </xf>
    <xf numFmtId="0" fontId="3" fillId="0" borderId="25" xfId="0" applyFont="1" applyFill="1" applyBorder="1" applyAlignment="1" applyProtection="1">
      <alignment horizontal="center" vertical="top" wrapText="1"/>
    </xf>
    <xf numFmtId="2" fontId="5" fillId="7" borderId="8" xfId="0" applyNumberFormat="1" applyFont="1" applyFill="1" applyBorder="1" applyProtection="1">
      <protection locked="0"/>
    </xf>
    <xf numFmtId="0" fontId="5" fillId="0" borderId="15" xfId="0" applyFont="1" applyBorder="1" applyProtection="1">
      <protection locked="0"/>
    </xf>
    <xf numFmtId="0" fontId="14" fillId="0" borderId="0" xfId="0" applyFont="1" applyProtection="1"/>
    <xf numFmtId="0" fontId="2" fillId="0" borderId="0" xfId="0" applyFont="1" applyProtection="1"/>
    <xf numFmtId="0" fontId="14" fillId="0" borderId="0" xfId="0" applyFont="1" applyBorder="1" applyAlignment="1" applyProtection="1">
      <alignment horizontal="center"/>
    </xf>
    <xf numFmtId="0" fontId="2" fillId="7" borderId="40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2" fillId="0" borderId="0" xfId="0" applyFont="1" applyBorder="1" applyAlignment="1" applyProtection="1">
      <alignment horizontal="center"/>
    </xf>
    <xf numFmtId="0" fontId="14" fillId="0" borderId="41" xfId="0" applyFont="1" applyBorder="1" applyProtection="1"/>
    <xf numFmtId="0" fontId="14" fillId="0" borderId="42" xfId="0" applyFont="1" applyBorder="1" applyProtection="1"/>
    <xf numFmtId="0" fontId="14" fillId="0" borderId="0" xfId="0" applyFont="1" applyBorder="1" applyProtection="1"/>
    <xf numFmtId="0" fontId="14" fillId="0" borderId="22" xfId="0" applyFont="1" applyBorder="1" applyProtection="1"/>
    <xf numFmtId="0" fontId="14" fillId="0" borderId="43" xfId="0" applyFont="1" applyBorder="1" applyProtection="1"/>
    <xf numFmtId="0" fontId="14" fillId="0" borderId="34" xfId="0" applyFont="1" applyBorder="1" applyProtection="1"/>
    <xf numFmtId="2" fontId="2" fillId="8" borderId="0" xfId="0" applyNumberFormat="1" applyFont="1" applyFill="1" applyAlignment="1" applyProtection="1">
      <alignment horizontal="right"/>
    </xf>
    <xf numFmtId="2" fontId="14" fillId="8" borderId="0" xfId="0" applyNumberFormat="1" applyFont="1" applyFill="1" applyAlignment="1" applyProtection="1">
      <alignment horizontal="right"/>
    </xf>
    <xf numFmtId="10" fontId="2" fillId="3" borderId="8" xfId="0" applyNumberFormat="1" applyFont="1" applyFill="1" applyBorder="1" applyProtection="1"/>
    <xf numFmtId="2" fontId="2" fillId="8" borderId="15" xfId="0" applyNumberFormat="1" applyFont="1" applyFill="1" applyBorder="1" applyAlignment="1" applyProtection="1">
      <alignment horizontal="right"/>
    </xf>
    <xf numFmtId="2" fontId="2" fillId="8" borderId="18" xfId="0" applyNumberFormat="1" applyFont="1" applyFill="1" applyBorder="1" applyAlignment="1" applyProtection="1">
      <alignment horizontal="right"/>
    </xf>
    <xf numFmtId="2" fontId="14" fillId="8" borderId="15" xfId="0" applyNumberFormat="1" applyFont="1" applyFill="1" applyBorder="1" applyAlignment="1" applyProtection="1">
      <alignment horizontal="right"/>
    </xf>
    <xf numFmtId="2" fontId="14" fillId="8" borderId="18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/>
    <xf numFmtId="10" fontId="2" fillId="3" borderId="8" xfId="0" applyNumberFormat="1" applyFont="1" applyFill="1" applyBorder="1" applyAlignment="1" applyProtection="1"/>
    <xf numFmtId="10" fontId="2" fillId="0" borderId="0" xfId="0" applyNumberFormat="1" applyFont="1" applyBorder="1" applyProtection="1"/>
    <xf numFmtId="0" fontId="19" fillId="0" borderId="0" xfId="0" applyFont="1" applyBorder="1" applyAlignment="1" applyProtection="1">
      <alignment vertical="center"/>
    </xf>
    <xf numFmtId="0" fontId="14" fillId="0" borderId="0" xfId="0" applyFont="1" applyFill="1" applyBorder="1" applyProtection="1"/>
    <xf numFmtId="2" fontId="14" fillId="0" borderId="0" xfId="0" applyNumberFormat="1" applyFont="1" applyFill="1" applyBorder="1" applyAlignment="1" applyProtection="1">
      <alignment horizontal="right"/>
    </xf>
    <xf numFmtId="2" fontId="2" fillId="3" borderId="8" xfId="0" applyNumberFormat="1" applyFont="1" applyFill="1" applyBorder="1" applyAlignment="1" applyProtection="1"/>
    <xf numFmtId="0" fontId="5" fillId="0" borderId="1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28" xfId="0" applyFont="1" applyBorder="1" applyProtection="1">
      <protection locked="0"/>
    </xf>
    <xf numFmtId="0" fontId="5" fillId="0" borderId="2" xfId="0" applyFont="1" applyBorder="1" applyProtection="1">
      <protection locked="0"/>
    </xf>
    <xf numFmtId="2" fontId="5" fillId="7" borderId="6" xfId="0" applyNumberFormat="1" applyFont="1" applyFill="1" applyBorder="1" applyProtection="1">
      <protection locked="0"/>
    </xf>
    <xf numFmtId="2" fontId="5" fillId="7" borderId="38" xfId="0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vertical="center"/>
    </xf>
    <xf numFmtId="0" fontId="5" fillId="0" borderId="13" xfId="0" applyFont="1" applyBorder="1" applyProtection="1">
      <protection locked="0"/>
    </xf>
    <xf numFmtId="2" fontId="5" fillId="0" borderId="13" xfId="0" applyNumberFormat="1" applyFont="1" applyBorder="1" applyProtection="1">
      <protection locked="0"/>
    </xf>
    <xf numFmtId="14" fontId="5" fillId="0" borderId="13" xfId="0" applyNumberFormat="1" applyFont="1" applyBorder="1" applyProtection="1">
      <protection locked="0"/>
    </xf>
    <xf numFmtId="1" fontId="5" fillId="0" borderId="13" xfId="0" applyNumberFormat="1" applyFont="1" applyBorder="1" applyProtection="1">
      <protection locked="0"/>
    </xf>
    <xf numFmtId="9" fontId="5" fillId="0" borderId="13" xfId="0" applyNumberFormat="1" applyFont="1" applyBorder="1" applyProtection="1">
      <protection locked="0"/>
    </xf>
    <xf numFmtId="0" fontId="3" fillId="0" borderId="0" xfId="0" applyFont="1" applyFill="1" applyAlignment="1" applyProtection="1">
      <alignment horizontal="right"/>
    </xf>
    <xf numFmtId="0" fontId="16" fillId="7" borderId="33" xfId="0" applyFont="1" applyFill="1" applyBorder="1" applyAlignment="1" applyProtection="1"/>
    <xf numFmtId="0" fontId="0" fillId="0" borderId="33" xfId="0" applyBorder="1" applyAlignment="1"/>
    <xf numFmtId="0" fontId="3" fillId="0" borderId="6" xfId="0" applyFont="1" applyBorder="1" applyAlignment="1" applyProtection="1">
      <alignment horizontal="center" vertical="center" wrapText="1"/>
    </xf>
    <xf numFmtId="2" fontId="3" fillId="0" borderId="39" xfId="0" applyNumberFormat="1" applyFont="1" applyBorder="1" applyAlignment="1" applyProtection="1">
      <alignment horizontal="center" vertical="center" wrapText="1"/>
    </xf>
    <xf numFmtId="0" fontId="5" fillId="0" borderId="8" xfId="0" applyFont="1" applyBorder="1" applyProtection="1"/>
    <xf numFmtId="0" fontId="24" fillId="9" borderId="45" xfId="0" applyFont="1" applyFill="1" applyBorder="1" applyAlignment="1" applyProtection="1"/>
    <xf numFmtId="0" fontId="24" fillId="9" borderId="0" xfId="0" applyFont="1" applyFill="1" applyBorder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14" fontId="14" fillId="7" borderId="0" xfId="0" applyNumberFormat="1" applyFont="1" applyFill="1" applyBorder="1" applyAlignment="1" applyProtection="1">
      <alignment horizontal="center"/>
      <protection locked="0"/>
    </xf>
    <xf numFmtId="0" fontId="2" fillId="7" borderId="0" xfId="0" applyFont="1" applyFill="1" applyBorder="1" applyAlignment="1" applyProtection="1">
      <alignment horizontal="center"/>
    </xf>
    <xf numFmtId="2" fontId="5" fillId="7" borderId="39" xfId="0" applyNumberFormat="1" applyFont="1" applyFill="1" applyBorder="1" applyProtection="1">
      <protection locked="0"/>
    </xf>
    <xf numFmtId="164" fontId="3" fillId="0" borderId="3" xfId="0" applyNumberFormat="1" applyFont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/>
    </xf>
    <xf numFmtId="2" fontId="7" fillId="3" borderId="4" xfId="0" applyNumberFormat="1" applyFont="1" applyFill="1" applyBorder="1" applyAlignment="1" applyProtection="1">
      <alignment horizontal="right" vertical="center" wrapText="1"/>
    </xf>
    <xf numFmtId="2" fontId="3" fillId="3" borderId="8" xfId="0" applyNumberFormat="1" applyFont="1" applyFill="1" applyBorder="1" applyAlignment="1" applyProtection="1">
      <alignment horizontal="right" vertical="center"/>
    </xf>
    <xf numFmtId="2" fontId="23" fillId="3" borderId="8" xfId="0" applyNumberFormat="1" applyFont="1" applyFill="1" applyBorder="1" applyAlignment="1" applyProtection="1">
      <alignment horizontal="right" vertical="center"/>
    </xf>
    <xf numFmtId="2" fontId="7" fillId="3" borderId="28" xfId="0" applyNumberFormat="1" applyFont="1" applyFill="1" applyBorder="1" applyAlignment="1" applyProtection="1">
      <alignment horizontal="right" vertical="center" wrapText="1"/>
    </xf>
    <xf numFmtId="2" fontId="23" fillId="3" borderId="2" xfId="0" applyNumberFormat="1" applyFont="1" applyFill="1" applyBorder="1" applyAlignment="1" applyProtection="1">
      <alignment horizontal="right" vertical="center"/>
    </xf>
    <xf numFmtId="2" fontId="3" fillId="3" borderId="2" xfId="0" applyNumberFormat="1" applyFont="1" applyFill="1" applyBorder="1" applyAlignment="1" applyProtection="1">
      <alignment horizontal="right" vertical="center"/>
    </xf>
    <xf numFmtId="0" fontId="27" fillId="0" borderId="46" xfId="0" applyFont="1" applyFill="1" applyBorder="1" applyAlignment="1" applyProtection="1">
      <alignment horizontal="center" vertical="center" wrapText="1"/>
    </xf>
    <xf numFmtId="0" fontId="27" fillId="0" borderId="16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14" fillId="0" borderId="0" xfId="0" applyNumberFormat="1" applyFont="1" applyBorder="1"/>
    <xf numFmtId="0" fontId="2" fillId="0" borderId="8" xfId="0" applyFont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right"/>
    </xf>
    <xf numFmtId="0" fontId="14" fillId="10" borderId="0" xfId="0" applyFont="1" applyFill="1"/>
    <xf numFmtId="2" fontId="14" fillId="10" borderId="0" xfId="0" applyNumberFormat="1" applyFont="1" applyFill="1"/>
    <xf numFmtId="2" fontId="2" fillId="10" borderId="0" xfId="0" applyNumberFormat="1" applyFont="1" applyFill="1" applyAlignment="1">
      <alignment horizontal="right"/>
    </xf>
    <xf numFmtId="2" fontId="2" fillId="10" borderId="8" xfId="0" applyNumberFormat="1" applyFont="1" applyFill="1" applyBorder="1" applyAlignment="1">
      <alignment horizontal="right"/>
    </xf>
    <xf numFmtId="2" fontId="2" fillId="3" borderId="40" xfId="0" applyNumberFormat="1" applyFont="1" applyFill="1" applyBorder="1" applyAlignment="1">
      <alignment horizontal="right"/>
    </xf>
    <xf numFmtId="10" fontId="14" fillId="0" borderId="0" xfId="2" applyNumberFormat="1" applyFont="1"/>
    <xf numFmtId="0" fontId="3" fillId="0" borderId="17" xfId="0" applyFont="1" applyBorder="1" applyProtection="1"/>
    <xf numFmtId="0" fontId="3" fillId="0" borderId="23" xfId="0" applyFont="1" applyBorder="1" applyProtection="1"/>
    <xf numFmtId="0" fontId="5" fillId="0" borderId="0" xfId="0" applyFont="1" applyBorder="1" applyProtection="1"/>
    <xf numFmtId="0" fontId="5" fillId="0" borderId="22" xfId="0" applyFont="1" applyBorder="1" applyProtection="1"/>
    <xf numFmtId="0" fontId="3" fillId="0" borderId="30" xfId="0" applyFont="1" applyBorder="1" applyProtection="1"/>
    <xf numFmtId="0" fontId="5" fillId="0" borderId="43" xfId="0" applyFont="1" applyBorder="1" applyProtection="1"/>
    <xf numFmtId="0" fontId="5" fillId="0" borderId="34" xfId="0" applyFont="1" applyBorder="1" applyProtection="1"/>
    <xf numFmtId="0" fontId="3" fillId="0" borderId="15" xfId="0" applyFont="1" applyBorder="1" applyProtection="1"/>
    <xf numFmtId="0" fontId="5" fillId="0" borderId="40" xfId="0" applyFont="1" applyBorder="1" applyProtection="1"/>
    <xf numFmtId="0" fontId="5" fillId="0" borderId="18" xfId="0" applyFont="1" applyBorder="1" applyProtection="1"/>
    <xf numFmtId="10" fontId="5" fillId="0" borderId="0" xfId="0" applyNumberFormat="1" applyFont="1" applyBorder="1" applyProtection="1"/>
    <xf numFmtId="2" fontId="2" fillId="10" borderId="0" xfId="0" applyNumberFormat="1" applyFont="1" applyFill="1" applyAlignment="1" applyProtection="1">
      <alignment horizontal="right"/>
    </xf>
    <xf numFmtId="2" fontId="14" fillId="10" borderId="0" xfId="0" applyNumberFormat="1" applyFont="1" applyFill="1" applyAlignment="1" applyProtection="1">
      <alignment horizontal="right"/>
    </xf>
    <xf numFmtId="2" fontId="30" fillId="10" borderId="0" xfId="0" applyNumberFormat="1" applyFont="1" applyFill="1" applyAlignment="1" applyProtection="1">
      <alignment horizontal="right"/>
    </xf>
    <xf numFmtId="2" fontId="11" fillId="10" borderId="0" xfId="0" applyNumberFormat="1" applyFont="1" applyFill="1" applyAlignment="1" applyProtection="1">
      <alignment horizontal="right"/>
    </xf>
    <xf numFmtId="2" fontId="2" fillId="10" borderId="15" xfId="0" applyNumberFormat="1" applyFont="1" applyFill="1" applyBorder="1" applyAlignment="1" applyProtection="1">
      <alignment horizontal="right"/>
    </xf>
    <xf numFmtId="2" fontId="2" fillId="10" borderId="18" xfId="0" applyNumberFormat="1" applyFont="1" applyFill="1" applyBorder="1" applyAlignment="1" applyProtection="1">
      <alignment horizontal="right"/>
    </xf>
    <xf numFmtId="2" fontId="14" fillId="10" borderId="15" xfId="0" applyNumberFormat="1" applyFont="1" applyFill="1" applyBorder="1" applyAlignment="1" applyProtection="1">
      <alignment horizontal="right"/>
    </xf>
    <xf numFmtId="2" fontId="14" fillId="10" borderId="18" xfId="0" applyNumberFormat="1" applyFont="1" applyFill="1" applyBorder="1" applyAlignment="1" applyProtection="1">
      <alignment horizontal="right"/>
    </xf>
    <xf numFmtId="2" fontId="32" fillId="3" borderId="0" xfId="0" applyNumberFormat="1" applyFont="1" applyFill="1" applyBorder="1" applyAlignment="1" applyProtection="1">
      <alignment horizontal="right"/>
    </xf>
    <xf numFmtId="2" fontId="11" fillId="10" borderId="0" xfId="0" applyNumberFormat="1" applyFont="1" applyFill="1" applyAlignment="1">
      <alignment horizontal="right"/>
    </xf>
    <xf numFmtId="0" fontId="31" fillId="0" borderId="0" xfId="0" applyFont="1"/>
    <xf numFmtId="10" fontId="14" fillId="3" borderId="32" xfId="0" applyNumberFormat="1" applyFont="1" applyFill="1" applyBorder="1"/>
    <xf numFmtId="0" fontId="2" fillId="0" borderId="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35" fillId="0" borderId="23" xfId="0" applyFont="1" applyBorder="1" applyAlignment="1" applyProtection="1">
      <alignment horizontal="left"/>
    </xf>
    <xf numFmtId="0" fontId="36" fillId="0" borderId="0" xfId="0" applyFont="1" applyFill="1"/>
    <xf numFmtId="10" fontId="36" fillId="0" borderId="0" xfId="0" applyNumberFormat="1" applyFont="1" applyFill="1" applyBorder="1"/>
    <xf numFmtId="2" fontId="29" fillId="3" borderId="18" xfId="0" applyNumberFormat="1" applyFont="1" applyFill="1" applyBorder="1" applyAlignment="1">
      <alignment horizontal="center"/>
    </xf>
    <xf numFmtId="0" fontId="37" fillId="0" borderId="0" xfId="0" applyFont="1"/>
    <xf numFmtId="0" fontId="37" fillId="0" borderId="0" xfId="0" quotePrefix="1" applyFont="1"/>
    <xf numFmtId="0" fontId="4" fillId="0" borderId="0" xfId="0" applyFont="1"/>
    <xf numFmtId="0" fontId="13" fillId="0" borderId="3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</xf>
    <xf numFmtId="0" fontId="5" fillId="3" borderId="13" xfId="0" applyFont="1" applyFill="1" applyBorder="1" applyAlignment="1" applyProtection="1">
      <alignment vertical="top" wrapText="1"/>
    </xf>
    <xf numFmtId="4" fontId="5" fillId="3" borderId="13" xfId="0" applyNumberFormat="1" applyFont="1" applyFill="1" applyBorder="1" applyProtection="1"/>
    <xf numFmtId="4" fontId="5" fillId="3" borderId="30" xfId="0" applyNumberFormat="1" applyFont="1" applyFill="1" applyBorder="1" applyAlignment="1" applyProtection="1">
      <alignment horizontal="right"/>
    </xf>
    <xf numFmtId="2" fontId="5" fillId="0" borderId="13" xfId="0" applyNumberFormat="1" applyFont="1" applyFill="1" applyBorder="1" applyProtection="1">
      <protection locked="0"/>
    </xf>
    <xf numFmtId="2" fontId="5" fillId="3" borderId="13" xfId="0" applyNumberFormat="1" applyFont="1" applyFill="1" applyBorder="1" applyProtection="1"/>
    <xf numFmtId="2" fontId="5" fillId="7" borderId="13" xfId="0" applyNumberFormat="1" applyFont="1" applyFill="1" applyBorder="1" applyProtection="1">
      <protection locked="0"/>
    </xf>
    <xf numFmtId="4" fontId="3" fillId="4" borderId="13" xfId="0" applyNumberFormat="1" applyFont="1" applyFill="1" applyBorder="1" applyProtection="1"/>
    <xf numFmtId="0" fontId="3" fillId="0" borderId="28" xfId="0" applyFont="1" applyFill="1" applyBorder="1" applyAlignment="1" applyProtection="1">
      <alignment vertical="top" wrapText="1"/>
    </xf>
    <xf numFmtId="4" fontId="3" fillId="4" borderId="2" xfId="0" applyNumberFormat="1" applyFont="1" applyFill="1" applyBorder="1" applyProtection="1"/>
    <xf numFmtId="4" fontId="3" fillId="3" borderId="3" xfId="0" applyNumberFormat="1" applyFont="1" applyFill="1" applyBorder="1" applyProtection="1"/>
    <xf numFmtId="4" fontId="3" fillId="4" borderId="1" xfId="0" applyNumberFormat="1" applyFont="1" applyFill="1" applyBorder="1" applyProtection="1"/>
    <xf numFmtId="4" fontId="3" fillId="3" borderId="2" xfId="0" applyNumberFormat="1" applyFont="1" applyFill="1" applyBorder="1" applyProtection="1"/>
    <xf numFmtId="0" fontId="3" fillId="3" borderId="12" xfId="0" applyFont="1" applyFill="1" applyBorder="1" applyAlignment="1" applyProtection="1">
      <alignment horizontal="left"/>
    </xf>
    <xf numFmtId="2" fontId="7" fillId="3" borderId="2" xfId="0" applyNumberFormat="1" applyFont="1" applyFill="1" applyBorder="1" applyAlignment="1" applyProtection="1">
      <alignment horizontal="right" vertical="center" wrapText="1"/>
    </xf>
    <xf numFmtId="0" fontId="38" fillId="0" borderId="0" xfId="0" applyFont="1" applyAlignment="1"/>
    <xf numFmtId="0" fontId="0" fillId="0" borderId="0" xfId="0" applyAlignment="1"/>
    <xf numFmtId="0" fontId="39" fillId="0" borderId="0" xfId="0" applyFont="1" applyAlignment="1"/>
    <xf numFmtId="2" fontId="2" fillId="3" borderId="8" xfId="0" applyNumberFormat="1" applyFont="1" applyFill="1" applyBorder="1"/>
    <xf numFmtId="2" fontId="2" fillId="3" borderId="8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/>
    </xf>
    <xf numFmtId="2" fontId="7" fillId="3" borderId="26" xfId="0" applyNumberFormat="1" applyFont="1" applyFill="1" applyBorder="1" applyAlignment="1" applyProtection="1">
      <alignment horizontal="right" vertical="center" wrapText="1"/>
    </xf>
    <xf numFmtId="2" fontId="23" fillId="3" borderId="25" xfId="0" applyNumberFormat="1" applyFont="1" applyFill="1" applyBorder="1" applyAlignment="1" applyProtection="1">
      <alignment horizontal="right" vertical="center"/>
    </xf>
    <xf numFmtId="2" fontId="3" fillId="3" borderId="25" xfId="0" applyNumberFormat="1" applyFont="1" applyFill="1" applyBorder="1" applyAlignment="1" applyProtection="1">
      <alignment horizontal="right" vertical="center"/>
    </xf>
    <xf numFmtId="10" fontId="5" fillId="2" borderId="5" xfId="0" applyNumberFormat="1" applyFont="1" applyFill="1" applyBorder="1" applyAlignment="1" applyProtection="1">
      <alignment vertical="center"/>
    </xf>
    <xf numFmtId="0" fontId="29" fillId="0" borderId="8" xfId="0" applyFont="1" applyBorder="1" applyAlignment="1" applyProtection="1">
      <alignment horizontal="center" wrapText="1"/>
    </xf>
    <xf numFmtId="1" fontId="5" fillId="6" borderId="8" xfId="0" applyNumberFormat="1" applyFont="1" applyFill="1" applyBorder="1" applyProtection="1"/>
    <xf numFmtId="10" fontId="5" fillId="6" borderId="8" xfId="2" applyNumberFormat="1" applyFont="1" applyFill="1" applyBorder="1" applyProtection="1"/>
    <xf numFmtId="2" fontId="3" fillId="0" borderId="5" xfId="0" applyNumberFormat="1" applyFont="1" applyFill="1" applyBorder="1" applyProtection="1"/>
    <xf numFmtId="2" fontId="3" fillId="0" borderId="3" xfId="0" applyNumberFormat="1" applyFont="1" applyFill="1" applyBorder="1" applyAlignment="1" applyProtection="1"/>
    <xf numFmtId="2" fontId="3" fillId="0" borderId="3" xfId="0" applyNumberFormat="1" applyFont="1" applyBorder="1" applyProtection="1"/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wrapText="1"/>
    </xf>
    <xf numFmtId="0" fontId="27" fillId="0" borderId="45" xfId="0" applyFont="1" applyBorder="1" applyAlignment="1" applyProtection="1">
      <alignment horizontal="center"/>
    </xf>
    <xf numFmtId="0" fontId="27" fillId="0" borderId="50" xfId="0" applyFont="1" applyBorder="1" applyAlignment="1" applyProtection="1">
      <alignment horizontal="center"/>
    </xf>
    <xf numFmtId="0" fontId="29" fillId="0" borderId="0" xfId="0" applyFont="1" applyProtection="1"/>
    <xf numFmtId="10" fontId="5" fillId="3" borderId="9" xfId="0" applyNumberFormat="1" applyFont="1" applyFill="1" applyBorder="1" applyAlignment="1" applyProtection="1">
      <alignment horizontal="center" vertical="center"/>
    </xf>
    <xf numFmtId="10" fontId="3" fillId="3" borderId="3" xfId="2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left"/>
    </xf>
    <xf numFmtId="0" fontId="3" fillId="0" borderId="4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0" fontId="3" fillId="11" borderId="0" xfId="0" applyNumberFormat="1" applyFont="1" applyFill="1" applyBorder="1" applyAlignment="1" applyProtection="1">
      <alignment horizontal="center"/>
    </xf>
    <xf numFmtId="10" fontId="3" fillId="3" borderId="6" xfId="0" applyNumberFormat="1" applyFont="1" applyFill="1" applyBorder="1" applyAlignment="1" applyProtection="1">
      <alignment horizontal="center"/>
    </xf>
    <xf numFmtId="4" fontId="3" fillId="3" borderId="39" xfId="0" applyNumberFormat="1" applyFont="1" applyFill="1" applyBorder="1" applyAlignment="1" applyProtection="1">
      <alignment horizontal="center"/>
    </xf>
    <xf numFmtId="0" fontId="3" fillId="0" borderId="51" xfId="0" applyFont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</xf>
    <xf numFmtId="0" fontId="3" fillId="11" borderId="53" xfId="0" applyFont="1" applyFill="1" applyBorder="1" applyAlignment="1" applyProtection="1">
      <alignment horizontal="center"/>
    </xf>
    <xf numFmtId="0" fontId="3" fillId="11" borderId="33" xfId="0" applyFont="1" applyFill="1" applyBorder="1" applyAlignment="1" applyProtection="1">
      <alignment horizontal="center"/>
    </xf>
    <xf numFmtId="0" fontId="3" fillId="11" borderId="54" xfId="0" applyFont="1" applyFill="1" applyBorder="1" applyAlignment="1" applyProtection="1">
      <alignment horizontal="center"/>
    </xf>
    <xf numFmtId="4" fontId="3" fillId="11" borderId="55" xfId="0" applyNumberFormat="1" applyFont="1" applyFill="1" applyBorder="1" applyAlignment="1" applyProtection="1">
      <alignment horizontal="center"/>
    </xf>
    <xf numFmtId="10" fontId="3" fillId="11" borderId="8" xfId="0" applyNumberFormat="1" applyFont="1" applyFill="1" applyBorder="1" applyAlignment="1" applyProtection="1">
      <alignment horizontal="center"/>
    </xf>
    <xf numFmtId="4" fontId="3" fillId="11" borderId="13" xfId="0" applyNumberFormat="1" applyFont="1" applyFill="1" applyBorder="1" applyAlignment="1" applyProtection="1">
      <alignment horizontal="center"/>
    </xf>
    <xf numFmtId="0" fontId="3" fillId="11" borderId="56" xfId="0" applyFont="1" applyFill="1" applyBorder="1" applyAlignment="1" applyProtection="1">
      <alignment horizontal="center"/>
    </xf>
    <xf numFmtId="14" fontId="3" fillId="11" borderId="13" xfId="0" applyNumberFormat="1" applyFont="1" applyFill="1" applyBorder="1" applyAlignment="1" applyProtection="1">
      <alignment horizontal="center"/>
    </xf>
    <xf numFmtId="0" fontId="3" fillId="11" borderId="21" xfId="0" applyFont="1" applyFill="1" applyBorder="1" applyAlignment="1" applyProtection="1">
      <alignment horizontal="center"/>
    </xf>
    <xf numFmtId="0" fontId="3" fillId="11" borderId="44" xfId="0" applyFont="1" applyFill="1" applyBorder="1" applyAlignment="1" applyProtection="1">
      <alignment horizontal="center"/>
    </xf>
    <xf numFmtId="0" fontId="3" fillId="11" borderId="49" xfId="0" applyFont="1" applyFill="1" applyBorder="1" applyAlignment="1" applyProtection="1">
      <alignment horizontal="center"/>
    </xf>
    <xf numFmtId="14" fontId="3" fillId="0" borderId="8" xfId="0" applyNumberFormat="1" applyFont="1" applyBorder="1" applyAlignment="1" applyProtection="1">
      <alignment horizontal="center"/>
      <protection locked="0"/>
    </xf>
    <xf numFmtId="4" fontId="3" fillId="0" borderId="8" xfId="0" applyNumberFormat="1" applyFont="1" applyBorder="1" applyAlignment="1" applyProtection="1">
      <alignment horizontal="center"/>
      <protection locked="0"/>
    </xf>
    <xf numFmtId="14" fontId="5" fillId="0" borderId="8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27" fillId="0" borderId="17" xfId="0" applyFont="1" applyBorder="1" applyAlignment="1" applyProtection="1">
      <alignment horizontal="center"/>
    </xf>
    <xf numFmtId="0" fontId="27" fillId="0" borderId="44" xfId="0" applyFont="1" applyBorder="1" applyAlignment="1" applyProtection="1">
      <alignment horizontal="center"/>
    </xf>
    <xf numFmtId="0" fontId="27" fillId="11" borderId="38" xfId="0" applyFont="1" applyFill="1" applyBorder="1" applyAlignment="1" applyProtection="1">
      <alignment horizontal="center"/>
    </xf>
    <xf numFmtId="0" fontId="7" fillId="0" borderId="43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wrapText="1"/>
      <protection locked="0"/>
    </xf>
    <xf numFmtId="0" fontId="3" fillId="0" borderId="43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2" fontId="5" fillId="0" borderId="57" xfId="0" applyNumberFormat="1" applyFont="1" applyBorder="1" applyProtection="1">
      <protection locked="0"/>
    </xf>
    <xf numFmtId="14" fontId="5" fillId="0" borderId="57" xfId="0" applyNumberFormat="1" applyFont="1" applyBorder="1" applyProtection="1">
      <protection locked="0"/>
    </xf>
    <xf numFmtId="0" fontId="5" fillId="0" borderId="27" xfId="0" applyFont="1" applyBorder="1" applyAlignment="1" applyProtection="1">
      <alignment wrapText="1"/>
      <protection locked="0"/>
    </xf>
    <xf numFmtId="14" fontId="27" fillId="0" borderId="34" xfId="0" applyNumberFormat="1" applyFont="1" applyBorder="1" applyAlignment="1" applyProtection="1">
      <alignment horizontal="center"/>
      <protection locked="0"/>
    </xf>
    <xf numFmtId="14" fontId="27" fillId="0" borderId="30" xfId="0" applyNumberFormat="1" applyFont="1" applyBorder="1" applyAlignment="1" applyProtection="1">
      <alignment horizontal="center"/>
      <protection locked="0"/>
    </xf>
    <xf numFmtId="14" fontId="27" fillId="0" borderId="18" xfId="0" applyNumberFormat="1" applyFont="1" applyBorder="1" applyAlignment="1" applyProtection="1">
      <alignment horizontal="center"/>
      <protection locked="0"/>
    </xf>
    <xf numFmtId="14" fontId="27" fillId="0" borderId="15" xfId="0" applyNumberFormat="1" applyFont="1" applyBorder="1" applyAlignment="1" applyProtection="1">
      <alignment horizontal="center"/>
      <protection locked="0"/>
    </xf>
    <xf numFmtId="0" fontId="4" fillId="12" borderId="26" xfId="0" applyFont="1" applyFill="1" applyBorder="1" applyAlignment="1">
      <alignment horizontal="left"/>
    </xf>
    <xf numFmtId="0" fontId="4" fillId="12" borderId="4" xfId="0" applyFont="1" applyFill="1" applyBorder="1" applyAlignment="1">
      <alignment horizontal="left"/>
    </xf>
    <xf numFmtId="0" fontId="4" fillId="12" borderId="28" xfId="0" applyFont="1" applyFill="1" applyBorder="1" applyAlignment="1">
      <alignment horizontal="left"/>
    </xf>
    <xf numFmtId="0" fontId="4" fillId="12" borderId="29" xfId="0" applyFont="1" applyFill="1" applyBorder="1" applyAlignment="1">
      <alignment horizontal="left"/>
    </xf>
    <xf numFmtId="0" fontId="4" fillId="12" borderId="29" xfId="0" applyFont="1" applyFill="1" applyBorder="1"/>
    <xf numFmtId="0" fontId="4" fillId="12" borderId="4" xfId="0" applyFont="1" applyFill="1" applyBorder="1"/>
    <xf numFmtId="0" fontId="4" fillId="12" borderId="28" xfId="0" applyFont="1" applyFill="1" applyBorder="1"/>
    <xf numFmtId="0" fontId="4" fillId="13" borderId="4" xfId="0" applyFont="1" applyFill="1" applyBorder="1" applyAlignment="1"/>
    <xf numFmtId="0" fontId="4" fillId="13" borderId="4" xfId="0" applyFont="1" applyFill="1" applyBorder="1"/>
    <xf numFmtId="0" fontId="4" fillId="13" borderId="46" xfId="0" applyFont="1" applyFill="1" applyBorder="1" applyAlignment="1"/>
    <xf numFmtId="0" fontId="4" fillId="13" borderId="28" xfId="0" applyFont="1" applyFill="1" applyBorder="1" applyAlignment="1"/>
    <xf numFmtId="0" fontId="4" fillId="12" borderId="4" xfId="0" applyFont="1" applyFill="1" applyBorder="1" applyAlignment="1">
      <alignment horizontal="center"/>
    </xf>
    <xf numFmtId="0" fontId="4" fillId="13" borderId="8" xfId="0" applyFont="1" applyFill="1" applyBorder="1" applyAlignment="1">
      <alignment horizontal="center"/>
    </xf>
    <xf numFmtId="0" fontId="4" fillId="13" borderId="16" xfId="0" applyFont="1" applyFill="1" applyBorder="1" applyAlignment="1">
      <alignment horizontal="center"/>
    </xf>
    <xf numFmtId="0" fontId="4" fillId="1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12" borderId="29" xfId="0" applyFont="1" applyFill="1" applyBorder="1" applyAlignment="1">
      <alignment horizontal="center"/>
    </xf>
    <xf numFmtId="0" fontId="4" fillId="12" borderId="28" xfId="0" applyFont="1" applyFill="1" applyBorder="1" applyAlignment="1">
      <alignment horizontal="center"/>
    </xf>
    <xf numFmtId="0" fontId="1" fillId="0" borderId="38" xfId="0" applyFont="1" applyBorder="1" applyAlignment="1"/>
    <xf numFmtId="0" fontId="1" fillId="0" borderId="38" xfId="0" applyFont="1" applyBorder="1" applyAlignment="1">
      <alignment wrapText="1"/>
    </xf>
    <xf numFmtId="0" fontId="1" fillId="0" borderId="39" xfId="0" applyFont="1" applyBorder="1" applyAlignment="1">
      <alignment wrapText="1"/>
    </xf>
    <xf numFmtId="0" fontId="4" fillId="12" borderId="46" xfId="0" applyFont="1" applyFill="1" applyBorder="1"/>
    <xf numFmtId="0" fontId="4" fillId="12" borderId="46" xfId="0" applyFont="1" applyFill="1" applyBorder="1" applyAlignment="1">
      <alignment horizontal="center"/>
    </xf>
    <xf numFmtId="0" fontId="4" fillId="12" borderId="26" xfId="0" applyFont="1" applyFill="1" applyBorder="1"/>
    <xf numFmtId="0" fontId="4" fillId="12" borderId="26" xfId="0" applyFont="1" applyFill="1" applyBorder="1" applyAlignment="1">
      <alignment horizontal="center"/>
    </xf>
    <xf numFmtId="0" fontId="3" fillId="0" borderId="66" xfId="0" applyFont="1" applyBorder="1" applyAlignment="1" applyProtection="1">
      <alignment horizontal="center"/>
      <protection locked="0"/>
    </xf>
    <xf numFmtId="0" fontId="3" fillId="0" borderId="43" xfId="0" applyFont="1" applyFill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63" xfId="0" applyFont="1" applyBorder="1" applyAlignment="1" applyProtection="1">
      <alignment horizontal="center"/>
    </xf>
    <xf numFmtId="0" fontId="5" fillId="0" borderId="43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55" xfId="0" applyFont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>
      <alignment horizontal="right"/>
    </xf>
    <xf numFmtId="0" fontId="24" fillId="9" borderId="64" xfId="0" applyFont="1" applyFill="1" applyBorder="1" applyAlignment="1" applyProtection="1">
      <alignment horizontal="left"/>
    </xf>
    <xf numFmtId="0" fontId="24" fillId="9" borderId="61" xfId="0" applyFont="1" applyFill="1" applyBorder="1" applyAlignment="1" applyProtection="1">
      <alignment horizontal="left"/>
    </xf>
    <xf numFmtId="2" fontId="3" fillId="0" borderId="35" xfId="0" applyNumberFormat="1" applyFont="1" applyFill="1" applyBorder="1" applyAlignment="1" applyProtection="1">
      <alignment horizontal="center"/>
    </xf>
    <xf numFmtId="0" fontId="3" fillId="0" borderId="61" xfId="0" applyFont="1" applyFill="1" applyBorder="1" applyAlignment="1" applyProtection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2" fontId="3" fillId="0" borderId="72" xfId="0" applyNumberFormat="1" applyFont="1" applyFill="1" applyBorder="1" applyProtection="1"/>
    <xf numFmtId="0" fontId="1" fillId="0" borderId="8" xfId="0" applyFont="1" applyBorder="1" applyAlignment="1">
      <alignment wrapText="1"/>
    </xf>
    <xf numFmtId="2" fontId="11" fillId="3" borderId="0" xfId="0" applyNumberFormat="1" applyFont="1" applyFill="1" applyBorder="1" applyAlignment="1" applyProtection="1">
      <alignment horizontal="right"/>
    </xf>
    <xf numFmtId="2" fontId="11" fillId="3" borderId="0" xfId="0" applyNumberFormat="1" applyFont="1" applyFill="1" applyBorder="1"/>
    <xf numFmtId="4" fontId="11" fillId="3" borderId="0" xfId="0" applyNumberFormat="1" applyFont="1" applyFill="1" applyBorder="1" applyAlignment="1">
      <alignment horizontal="right"/>
    </xf>
    <xf numFmtId="2" fontId="11" fillId="3" borderId="0" xfId="0" applyNumberFormat="1" applyFont="1" applyFill="1" applyBorder="1" applyAlignment="1">
      <alignment horizontal="center"/>
    </xf>
    <xf numFmtId="2" fontId="30" fillId="3" borderId="8" xfId="0" applyNumberFormat="1" applyFont="1" applyFill="1" applyBorder="1" applyAlignment="1">
      <alignment horizontal="right"/>
    </xf>
    <xf numFmtId="165" fontId="14" fillId="7" borderId="0" xfId="0" applyNumberFormat="1" applyFont="1" applyFill="1" applyBorder="1" applyAlignment="1" applyProtection="1">
      <alignment horizontal="center"/>
      <protection locked="0"/>
    </xf>
    <xf numFmtId="165" fontId="2" fillId="7" borderId="0" xfId="0" applyNumberFormat="1" applyFont="1" applyFill="1" applyBorder="1" applyAlignment="1" applyProtection="1">
      <alignment horizontal="center"/>
    </xf>
    <xf numFmtId="0" fontId="7" fillId="11" borderId="8" xfId="0" applyFont="1" applyFill="1" applyBorder="1" applyAlignment="1" applyProtection="1">
      <alignment horizontal="left" wrapText="1"/>
    </xf>
    <xf numFmtId="0" fontId="7" fillId="11" borderId="8" xfId="0" applyFont="1" applyFill="1" applyBorder="1" applyAlignment="1" applyProtection="1">
      <alignment horizontal="left" vertical="top" wrapText="1"/>
    </xf>
    <xf numFmtId="14" fontId="6" fillId="0" borderId="54" xfId="0" applyNumberFormat="1" applyFont="1" applyFill="1" applyBorder="1" applyAlignment="1" applyProtection="1">
      <alignment horizontal="center"/>
      <protection locked="0"/>
    </xf>
    <xf numFmtId="4" fontId="6" fillId="0" borderId="54" xfId="0" applyNumberFormat="1" applyFont="1" applyFill="1" applyBorder="1" applyAlignment="1" applyProtection="1">
      <alignment horizontal="center"/>
      <protection locked="0"/>
    </xf>
    <xf numFmtId="4" fontId="6" fillId="0" borderId="32" xfId="0" applyNumberFormat="1" applyFont="1" applyFill="1" applyBorder="1" applyAlignment="1" applyProtection="1">
      <alignment horizontal="center"/>
      <protection locked="0"/>
    </xf>
    <xf numFmtId="0" fontId="44" fillId="0" borderId="0" xfId="0" applyFont="1" applyAlignment="1" applyProtection="1">
      <alignment horizontal="right"/>
    </xf>
    <xf numFmtId="0" fontId="5" fillId="0" borderId="29" xfId="0" applyFont="1" applyBorder="1" applyProtection="1">
      <protection locked="0"/>
    </xf>
    <xf numFmtId="14" fontId="5" fillId="0" borderId="31" xfId="0" applyNumberFormat="1" applyFont="1" applyBorder="1" applyProtection="1">
      <protection locked="0"/>
    </xf>
    <xf numFmtId="2" fontId="5" fillId="7" borderId="36" xfId="0" applyNumberFormat="1" applyFont="1" applyFill="1" applyBorder="1" applyProtection="1">
      <protection locked="0"/>
    </xf>
    <xf numFmtId="14" fontId="14" fillId="15" borderId="8" xfId="0" applyNumberFormat="1" applyFont="1" applyFill="1" applyBorder="1" applyAlignment="1" applyProtection="1">
      <alignment horizontal="center"/>
      <protection locked="0"/>
    </xf>
    <xf numFmtId="2" fontId="2" fillId="15" borderId="8" xfId="0" applyNumberFormat="1" applyFont="1" applyFill="1" applyBorder="1" applyAlignment="1" applyProtection="1">
      <protection locked="0"/>
    </xf>
    <xf numFmtId="0" fontId="14" fillId="14" borderId="53" xfId="0" applyFont="1" applyFill="1" applyBorder="1" applyAlignment="1">
      <alignment vertical="top" wrapText="1"/>
    </xf>
    <xf numFmtId="0" fontId="14" fillId="14" borderId="0" xfId="0" applyFont="1" applyFill="1" applyBorder="1" applyAlignment="1">
      <alignment vertical="top" wrapText="1"/>
    </xf>
    <xf numFmtId="2" fontId="18" fillId="3" borderId="58" xfId="0" applyNumberFormat="1" applyFont="1" applyFill="1" applyBorder="1" applyAlignment="1" applyProtection="1">
      <alignment horizontal="right" vertical="center"/>
    </xf>
    <xf numFmtId="2" fontId="18" fillId="3" borderId="59" xfId="0" applyNumberFormat="1" applyFont="1" applyFill="1" applyBorder="1" applyAlignment="1" applyProtection="1">
      <alignment horizontal="right" vertical="center"/>
    </xf>
    <xf numFmtId="2" fontId="18" fillId="3" borderId="50" xfId="0" applyNumberFormat="1" applyFont="1" applyFill="1" applyBorder="1" applyAlignment="1" applyProtection="1">
      <alignment horizontal="right" vertical="center"/>
    </xf>
    <xf numFmtId="2" fontId="18" fillId="3" borderId="60" xfId="0" applyNumberFormat="1" applyFont="1" applyFill="1" applyBorder="1" applyAlignment="1" applyProtection="1">
      <alignment horizontal="right" vertical="center"/>
    </xf>
    <xf numFmtId="2" fontId="20" fillId="0" borderId="0" xfId="0" applyNumberFormat="1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2" fontId="2" fillId="15" borderId="15" xfId="0" applyNumberFormat="1" applyFont="1" applyFill="1" applyBorder="1" applyAlignment="1" applyProtection="1">
      <alignment horizontal="right"/>
      <protection locked="0"/>
    </xf>
    <xf numFmtId="2" fontId="2" fillId="15" borderId="18" xfId="0" applyNumberFormat="1" applyFont="1" applyFill="1" applyBorder="1" applyAlignment="1" applyProtection="1">
      <alignment horizontal="right"/>
      <protection locked="0"/>
    </xf>
    <xf numFmtId="2" fontId="19" fillId="3" borderId="35" xfId="0" applyNumberFormat="1" applyFont="1" applyFill="1" applyBorder="1" applyAlignment="1" applyProtection="1">
      <alignment horizontal="right"/>
    </xf>
    <xf numFmtId="2" fontId="19" fillId="3" borderId="61" xfId="0" applyNumberFormat="1" applyFont="1" applyFill="1" applyBorder="1" applyAlignment="1" applyProtection="1">
      <alignment horizontal="right"/>
    </xf>
    <xf numFmtId="2" fontId="2" fillId="3" borderId="15" xfId="0" applyNumberFormat="1" applyFont="1" applyFill="1" applyBorder="1" applyAlignment="1" applyProtection="1">
      <alignment horizontal="right"/>
    </xf>
    <xf numFmtId="2" fontId="2" fillId="3" borderId="18" xfId="0" applyNumberFormat="1" applyFont="1" applyFill="1" applyBorder="1" applyAlignment="1" applyProtection="1">
      <alignment horizontal="right"/>
    </xf>
    <xf numFmtId="2" fontId="2" fillId="3" borderId="8" xfId="0" applyNumberFormat="1" applyFont="1" applyFill="1" applyBorder="1" applyAlignment="1" applyProtection="1">
      <alignment horizontal="right"/>
    </xf>
    <xf numFmtId="2" fontId="2" fillId="3" borderId="15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right"/>
    </xf>
    <xf numFmtId="2" fontId="2" fillId="3" borderId="40" xfId="0" applyNumberFormat="1" applyFont="1" applyFill="1" applyBorder="1" applyAlignment="1">
      <alignment horizontal="right"/>
    </xf>
    <xf numFmtId="0" fontId="2" fillId="15" borderId="17" xfId="0" applyFont="1" applyFill="1" applyBorder="1" applyAlignment="1" applyProtection="1">
      <alignment horizontal="left"/>
      <protection locked="0"/>
    </xf>
    <xf numFmtId="0" fontId="2" fillId="15" borderId="41" xfId="0" applyFont="1" applyFill="1" applyBorder="1" applyAlignment="1" applyProtection="1">
      <alignment horizontal="left"/>
      <protection locked="0"/>
    </xf>
    <xf numFmtId="0" fontId="2" fillId="15" borderId="42" xfId="0" applyFont="1" applyFill="1" applyBorder="1" applyAlignment="1" applyProtection="1">
      <alignment horizontal="left"/>
      <protection locked="0"/>
    </xf>
    <xf numFmtId="0" fontId="26" fillId="9" borderId="15" xfId="0" applyFont="1" applyFill="1" applyBorder="1" applyAlignment="1">
      <alignment horizontal="center"/>
    </xf>
    <xf numFmtId="0" fontId="26" fillId="9" borderId="40" xfId="0" applyFont="1" applyFill="1" applyBorder="1" applyAlignment="1">
      <alignment horizontal="center"/>
    </xf>
    <xf numFmtId="0" fontId="26" fillId="9" borderId="18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8" fillId="0" borderId="17" xfId="0" applyFont="1" applyBorder="1" applyAlignment="1" applyProtection="1">
      <alignment horizontal="left" vertical="center"/>
    </xf>
    <xf numFmtId="0" fontId="28" fillId="0" borderId="41" xfId="0" applyFont="1" applyBorder="1" applyAlignment="1" applyProtection="1">
      <alignment horizontal="left" vertical="center"/>
    </xf>
    <xf numFmtId="0" fontId="28" fillId="0" borderId="42" xfId="0" applyFont="1" applyBorder="1" applyAlignment="1" applyProtection="1">
      <alignment horizontal="left" vertical="center"/>
    </xf>
    <xf numFmtId="0" fontId="28" fillId="0" borderId="30" xfId="0" applyFont="1" applyBorder="1" applyAlignment="1" applyProtection="1">
      <alignment horizontal="left" vertical="center"/>
    </xf>
    <xf numFmtId="0" fontId="28" fillId="0" borderId="43" xfId="0" applyFont="1" applyBorder="1" applyAlignment="1" applyProtection="1">
      <alignment horizontal="left" vertical="center"/>
    </xf>
    <xf numFmtId="0" fontId="28" fillId="0" borderId="34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/>
    </xf>
    <xf numFmtId="0" fontId="3" fillId="0" borderId="40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14" fillId="0" borderId="58" xfId="0" applyFont="1" applyBorder="1" applyAlignment="1" applyProtection="1">
      <alignment horizontal="center"/>
    </xf>
    <xf numFmtId="0" fontId="14" fillId="0" borderId="59" xfId="0" applyFont="1" applyBorder="1" applyAlignment="1" applyProtection="1">
      <alignment horizontal="center"/>
    </xf>
    <xf numFmtId="0" fontId="14" fillId="0" borderId="45" xfId="0" applyFont="1" applyBorder="1" applyAlignment="1" applyProtection="1">
      <alignment horizontal="center"/>
    </xf>
    <xf numFmtId="0" fontId="14" fillId="0" borderId="62" xfId="0" applyFont="1" applyBorder="1" applyAlignment="1" applyProtection="1">
      <alignment horizontal="center"/>
    </xf>
    <xf numFmtId="0" fontId="14" fillId="0" borderId="50" xfId="0" applyFont="1" applyBorder="1" applyAlignment="1" applyProtection="1">
      <alignment horizontal="center"/>
    </xf>
    <xf numFmtId="0" fontId="14" fillId="0" borderId="60" xfId="0" applyFont="1" applyBorder="1" applyAlignment="1" applyProtection="1">
      <alignment horizontal="center"/>
    </xf>
    <xf numFmtId="2" fontId="2" fillId="15" borderId="8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/>
    </xf>
    <xf numFmtId="0" fontId="2" fillId="7" borderId="30" xfId="0" applyFont="1" applyFill="1" applyBorder="1" applyAlignment="1" applyProtection="1">
      <alignment horizontal="left"/>
    </xf>
    <xf numFmtId="0" fontId="2" fillId="7" borderId="43" xfId="0" applyFont="1" applyFill="1" applyBorder="1" applyAlignment="1" applyProtection="1">
      <alignment horizontal="left"/>
    </xf>
    <xf numFmtId="14" fontId="14" fillId="15" borderId="15" xfId="0" applyNumberFormat="1" applyFont="1" applyFill="1" applyBorder="1" applyAlignment="1" applyProtection="1">
      <alignment horizontal="center"/>
      <protection locked="0"/>
    </xf>
    <xf numFmtId="14" fontId="14" fillId="15" borderId="18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left"/>
    </xf>
    <xf numFmtId="0" fontId="2" fillId="0" borderId="40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left"/>
    </xf>
    <xf numFmtId="0" fontId="14" fillId="15" borderId="15" xfId="0" applyFont="1" applyFill="1" applyBorder="1" applyAlignment="1" applyProtection="1">
      <alignment horizontal="left" wrapText="1"/>
      <protection locked="0"/>
    </xf>
    <xf numFmtId="0" fontId="14" fillId="15" borderId="40" xfId="0" applyFont="1" applyFill="1" applyBorder="1" applyAlignment="1" applyProtection="1">
      <alignment horizontal="left" wrapText="1"/>
      <protection locked="0"/>
    </xf>
    <xf numFmtId="0" fontId="14" fillId="15" borderId="18" xfId="0" applyFont="1" applyFill="1" applyBorder="1" applyAlignment="1" applyProtection="1">
      <alignment horizontal="left" wrapText="1"/>
      <protection locked="0"/>
    </xf>
    <xf numFmtId="0" fontId="14" fillId="15" borderId="40" xfId="0" applyFont="1" applyFill="1" applyBorder="1" applyAlignment="1" applyProtection="1">
      <alignment horizontal="left"/>
      <protection locked="0"/>
    </xf>
    <xf numFmtId="0" fontId="14" fillId="15" borderId="18" xfId="0" applyFont="1" applyFill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14" fillId="15" borderId="15" xfId="0" applyFont="1" applyFill="1" applyBorder="1" applyAlignment="1" applyProtection="1">
      <alignment horizontal="left" vertical="top" wrapText="1"/>
      <protection locked="0"/>
    </xf>
    <xf numFmtId="0" fontId="14" fillId="15" borderId="40" xfId="0" applyFont="1" applyFill="1" applyBorder="1" applyAlignment="1" applyProtection="1">
      <alignment horizontal="left" vertical="top" wrapText="1"/>
      <protection locked="0"/>
    </xf>
    <xf numFmtId="0" fontId="14" fillId="15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/>
    </xf>
    <xf numFmtId="0" fontId="2" fillId="0" borderId="22" xfId="0" applyFont="1" applyBorder="1" applyAlignment="1" applyProtection="1">
      <alignment horizontal="left" vertical="top"/>
    </xf>
    <xf numFmtId="2" fontId="3" fillId="0" borderId="0" xfId="0" applyNumberFormat="1" applyFont="1" applyBorder="1" applyAlignment="1" applyProtection="1">
      <alignment horizontal="center" vertical="center" wrapText="1"/>
    </xf>
    <xf numFmtId="2" fontId="2" fillId="10" borderId="15" xfId="0" applyNumberFormat="1" applyFont="1" applyFill="1" applyBorder="1" applyAlignment="1">
      <alignment horizontal="right"/>
    </xf>
    <xf numFmtId="2" fontId="2" fillId="10" borderId="18" xfId="0" applyNumberFormat="1" applyFont="1" applyFill="1" applyBorder="1" applyAlignment="1">
      <alignment horizontal="right"/>
    </xf>
    <xf numFmtId="0" fontId="43" fillId="0" borderId="41" xfId="0" applyFont="1" applyBorder="1" applyAlignment="1" applyProtection="1">
      <alignment horizontal="left"/>
    </xf>
    <xf numFmtId="2" fontId="11" fillId="3" borderId="41" xfId="0" applyNumberFormat="1" applyFont="1" applyFill="1" applyBorder="1" applyAlignment="1" applyProtection="1">
      <alignment horizontal="right"/>
    </xf>
    <xf numFmtId="0" fontId="2" fillId="0" borderId="15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left"/>
    </xf>
    <xf numFmtId="0" fontId="2" fillId="3" borderId="42" xfId="0" applyFont="1" applyFill="1" applyBorder="1" applyAlignment="1" applyProtection="1">
      <alignment horizontal="left"/>
    </xf>
    <xf numFmtId="0" fontId="2" fillId="7" borderId="30" xfId="0" applyFont="1" applyFill="1" applyBorder="1" applyAlignment="1" applyProtection="1">
      <alignment horizontal="right"/>
    </xf>
    <xf numFmtId="0" fontId="2" fillId="7" borderId="43" xfId="0" applyFont="1" applyFill="1" applyBorder="1" applyAlignment="1" applyProtection="1">
      <alignment horizontal="right"/>
    </xf>
    <xf numFmtId="0" fontId="2" fillId="7" borderId="34" xfId="0" applyFont="1" applyFill="1" applyBorder="1" applyAlignment="1" applyProtection="1">
      <alignment horizontal="right"/>
    </xf>
    <xf numFmtId="165" fontId="2" fillId="3" borderId="15" xfId="0" applyNumberFormat="1" applyFont="1" applyFill="1" applyBorder="1" applyAlignment="1" applyProtection="1">
      <alignment horizontal="left"/>
    </xf>
    <xf numFmtId="165" fontId="2" fillId="3" borderId="40" xfId="0" applyNumberFormat="1" applyFont="1" applyFill="1" applyBorder="1" applyAlignment="1" applyProtection="1">
      <alignment horizontal="left"/>
    </xf>
    <xf numFmtId="165" fontId="2" fillId="3" borderId="18" xfId="0" applyNumberFormat="1" applyFont="1" applyFill="1" applyBorder="1" applyAlignment="1" applyProtection="1">
      <alignment horizontal="left"/>
    </xf>
    <xf numFmtId="165" fontId="14" fillId="3" borderId="15" xfId="0" applyNumberFormat="1" applyFont="1" applyFill="1" applyBorder="1" applyAlignment="1" applyProtection="1">
      <alignment horizontal="left" vertical="top" wrapText="1"/>
    </xf>
    <xf numFmtId="165" fontId="14" fillId="3" borderId="40" xfId="0" applyNumberFormat="1" applyFont="1" applyFill="1" applyBorder="1" applyAlignment="1" applyProtection="1">
      <alignment horizontal="left" vertical="top" wrapText="1"/>
    </xf>
    <xf numFmtId="165" fontId="14" fillId="3" borderId="18" xfId="0" applyNumberFormat="1" applyFont="1" applyFill="1" applyBorder="1" applyAlignment="1" applyProtection="1">
      <alignment horizontal="left" vertical="top" wrapText="1"/>
    </xf>
    <xf numFmtId="2" fontId="2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center" wrapText="1"/>
    </xf>
    <xf numFmtId="0" fontId="2" fillId="0" borderId="15" xfId="0" applyFont="1" applyBorder="1" applyAlignment="1" applyProtection="1">
      <alignment horizontal="left" wrapText="1"/>
    </xf>
    <xf numFmtId="0" fontId="2" fillId="0" borderId="40" xfId="0" applyFont="1" applyBorder="1" applyAlignment="1" applyProtection="1">
      <alignment horizontal="left" wrapText="1"/>
    </xf>
    <xf numFmtId="0" fontId="2" fillId="0" borderId="18" xfId="0" applyFont="1" applyBorder="1" applyAlignment="1" applyProtection="1">
      <alignment horizontal="left" wrapText="1"/>
    </xf>
    <xf numFmtId="2" fontId="19" fillId="3" borderId="17" xfId="0" applyNumberFormat="1" applyFont="1" applyFill="1" applyBorder="1" applyAlignment="1" applyProtection="1">
      <alignment horizontal="right"/>
    </xf>
    <xf numFmtId="2" fontId="19" fillId="3" borderId="42" xfId="0" applyNumberFormat="1" applyFont="1" applyFill="1" applyBorder="1" applyAlignment="1" applyProtection="1">
      <alignment horizontal="right"/>
    </xf>
    <xf numFmtId="2" fontId="2" fillId="15" borderId="15" xfId="0" applyNumberFormat="1" applyFont="1" applyFill="1" applyBorder="1" applyAlignment="1" applyProtection="1">
      <alignment horizontal="right"/>
    </xf>
    <xf numFmtId="2" fontId="2" fillId="15" borderId="18" xfId="0" applyNumberFormat="1" applyFont="1" applyFill="1" applyBorder="1" applyAlignment="1" applyProtection="1">
      <alignment horizontal="right"/>
    </xf>
    <xf numFmtId="0" fontId="27" fillId="0" borderId="58" xfId="0" applyFont="1" applyBorder="1" applyAlignment="1" applyProtection="1">
      <alignment horizontal="center" vertical="center" wrapText="1"/>
    </xf>
    <xf numFmtId="0" fontId="27" fillId="0" borderId="53" xfId="0" applyFont="1" applyBorder="1" applyAlignment="1" applyProtection="1">
      <alignment horizontal="center" vertical="center" wrapText="1"/>
    </xf>
    <xf numFmtId="0" fontId="27" fillId="0" borderId="63" xfId="0" applyFont="1" applyBorder="1" applyAlignment="1" applyProtection="1">
      <alignment horizontal="center" vertical="center" wrapText="1"/>
    </xf>
    <xf numFmtId="0" fontId="27" fillId="0" borderId="43" xfId="0" applyFont="1" applyBorder="1" applyAlignment="1" applyProtection="1">
      <alignment horizontal="center" vertical="center" wrapText="1"/>
    </xf>
    <xf numFmtId="0" fontId="24" fillId="9" borderId="0" xfId="0" applyFont="1" applyFill="1" applyAlignment="1" applyProtection="1">
      <alignment horizontal="center"/>
    </xf>
    <xf numFmtId="0" fontId="11" fillId="0" borderId="35" xfId="0" applyFont="1" applyBorder="1" applyAlignment="1" applyProtection="1">
      <alignment horizontal="center"/>
    </xf>
    <xf numFmtId="0" fontId="11" fillId="0" borderId="64" xfId="0" applyFont="1" applyBorder="1" applyAlignment="1" applyProtection="1">
      <alignment horizontal="center"/>
    </xf>
    <xf numFmtId="0" fontId="11" fillId="0" borderId="61" xfId="0" applyFont="1" applyBorder="1" applyAlignment="1" applyProtection="1">
      <alignment horizontal="center"/>
    </xf>
    <xf numFmtId="0" fontId="3" fillId="0" borderId="54" xfId="0" applyFont="1" applyBorder="1" applyAlignment="1" applyProtection="1">
      <alignment horizontal="center" vertical="center" wrapText="1"/>
    </xf>
    <xf numFmtId="0" fontId="3" fillId="0" borderId="65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3" fillId="0" borderId="66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27" fillId="0" borderId="54" xfId="0" applyFont="1" applyBorder="1" applyAlignment="1" applyProtection="1">
      <alignment horizontal="center" vertical="center" wrapText="1"/>
    </xf>
    <xf numFmtId="0" fontId="27" fillId="0" borderId="65" xfId="0" applyFont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5" fillId="0" borderId="2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center" vertical="top" wrapText="1"/>
    </xf>
    <xf numFmtId="0" fontId="3" fillId="0" borderId="61" xfId="0" applyFont="1" applyFill="1" applyBorder="1" applyAlignment="1" applyProtection="1">
      <alignment horizontal="center" vertical="top" wrapText="1"/>
    </xf>
    <xf numFmtId="0" fontId="3" fillId="0" borderId="10" xfId="0" applyFont="1" applyFill="1" applyBorder="1" applyAlignment="1" applyProtection="1">
      <alignment horizontal="center" vertical="top" wrapText="1"/>
    </xf>
    <xf numFmtId="0" fontId="3" fillId="0" borderId="66" xfId="0" applyFont="1" applyFill="1" applyBorder="1" applyAlignment="1" applyProtection="1">
      <alignment horizontal="center" vertical="top" wrapText="1"/>
    </xf>
    <xf numFmtId="0" fontId="3" fillId="0" borderId="69" xfId="0" applyFont="1" applyFill="1" applyBorder="1" applyAlignment="1" applyProtection="1">
      <alignment horizontal="center" vertical="top" wrapText="1"/>
    </xf>
    <xf numFmtId="0" fontId="3" fillId="0" borderId="27" xfId="0" applyFont="1" applyFill="1" applyBorder="1" applyAlignment="1" applyProtection="1">
      <alignment horizontal="center" vertical="top" wrapText="1"/>
    </xf>
    <xf numFmtId="0" fontId="3" fillId="0" borderId="73" xfId="0" applyFont="1" applyFill="1" applyBorder="1" applyAlignment="1" applyProtection="1">
      <alignment horizontal="center" vertical="top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72" xfId="0" applyFont="1" applyBorder="1" applyAlignment="1" applyProtection="1">
      <alignment horizontal="center" vertical="center" wrapText="1"/>
    </xf>
    <xf numFmtId="0" fontId="3" fillId="0" borderId="54" xfId="0" applyFont="1" applyFill="1" applyBorder="1" applyAlignment="1" applyProtection="1">
      <alignment horizontal="center" wrapText="1"/>
    </xf>
    <xf numFmtId="0" fontId="3" fillId="0" borderId="55" xfId="0" applyFont="1" applyFill="1" applyBorder="1" applyAlignment="1" applyProtection="1">
      <alignment horizontal="center" wrapText="1"/>
    </xf>
    <xf numFmtId="0" fontId="3" fillId="0" borderId="51" xfId="0" applyFont="1" applyFill="1" applyBorder="1" applyAlignment="1" applyProtection="1">
      <alignment horizontal="center" vertical="top" wrapText="1"/>
    </xf>
    <xf numFmtId="0" fontId="3" fillId="0" borderId="52" xfId="0" applyFont="1" applyFill="1" applyBorder="1" applyAlignment="1" applyProtection="1">
      <alignment horizontal="center" vertical="top" wrapText="1"/>
    </xf>
    <xf numFmtId="0" fontId="3" fillId="0" borderId="47" xfId="0" applyFont="1" applyFill="1" applyBorder="1" applyAlignment="1" applyProtection="1">
      <alignment horizontal="center" vertical="top" wrapText="1"/>
    </xf>
    <xf numFmtId="0" fontId="3" fillId="0" borderId="68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top" wrapText="1"/>
    </xf>
    <xf numFmtId="0" fontId="3" fillId="0" borderId="5" xfId="0" applyFont="1" applyFill="1" applyBorder="1" applyAlignment="1" applyProtection="1">
      <alignment horizontal="center" vertical="top" wrapText="1"/>
    </xf>
    <xf numFmtId="0" fontId="3" fillId="0" borderId="67" xfId="0" applyFont="1" applyFill="1" applyBorder="1" applyAlignment="1" applyProtection="1">
      <alignment horizontal="center" vertical="center" wrapText="1"/>
    </xf>
    <xf numFmtId="0" fontId="3" fillId="0" borderId="48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wrapText="1"/>
    </xf>
    <xf numFmtId="0" fontId="3" fillId="0" borderId="16" xfId="0" applyFont="1" applyBorder="1" applyAlignment="1" applyProtection="1">
      <alignment horizontal="center" wrapText="1"/>
    </xf>
    <xf numFmtId="0" fontId="0" fillId="0" borderId="13" xfId="0" applyBorder="1" applyAlignment="1">
      <alignment horizontal="center" wrapText="1"/>
    </xf>
    <xf numFmtId="0" fontId="5" fillId="0" borderId="33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 wrapText="1"/>
    </xf>
    <xf numFmtId="0" fontId="3" fillId="0" borderId="7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71" xfId="0" applyFont="1" applyBorder="1" applyAlignment="1" applyProtection="1">
      <alignment horizontal="center" vertical="center" wrapText="1"/>
    </xf>
    <xf numFmtId="0" fontId="42" fillId="0" borderId="26" xfId="0" applyFont="1" applyBorder="1" applyAlignment="1" applyProtection="1">
      <alignment horizontal="center" vertical="center" wrapText="1"/>
    </xf>
    <xf numFmtId="0" fontId="42" fillId="0" borderId="28" xfId="0" applyFont="1" applyBorder="1" applyAlignment="1" applyProtection="1">
      <alignment horizontal="center" vertical="center"/>
    </xf>
    <xf numFmtId="0" fontId="3" fillId="0" borderId="67" xfId="0" applyFont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</xf>
    <xf numFmtId="0" fontId="7" fillId="0" borderId="67" xfId="0" applyFont="1" applyBorder="1" applyAlignment="1" applyProtection="1">
      <alignment horizontal="center" vertical="center" wrapText="1"/>
    </xf>
    <xf numFmtId="0" fontId="7" fillId="0" borderId="48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</xf>
    <xf numFmtId="0" fontId="3" fillId="0" borderId="68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68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65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wrapText="1"/>
    </xf>
    <xf numFmtId="0" fontId="11" fillId="0" borderId="28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 wrapText="1"/>
    </xf>
    <xf numFmtId="0" fontId="24" fillId="9" borderId="33" xfId="0" applyFont="1" applyFill="1" applyBorder="1" applyAlignment="1" applyProtection="1">
      <alignment horizontal="center"/>
    </xf>
    <xf numFmtId="0" fontId="6" fillId="0" borderId="33" xfId="0" applyFont="1" applyFill="1" applyBorder="1" applyAlignment="1">
      <alignment horizontal="center" vertical="top" wrapText="1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57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17381</xdr:colOff>
      <xdr:row>4</xdr:row>
      <xdr:rowOff>99131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1981" cy="82303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7</xdr:col>
      <xdr:colOff>73660</xdr:colOff>
      <xdr:row>1</xdr:row>
      <xdr:rowOff>163195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0"/>
          <a:ext cx="194691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1</xdr:col>
      <xdr:colOff>447675</xdr:colOff>
      <xdr:row>3</xdr:row>
      <xdr:rowOff>38100</xdr:rowOff>
    </xdr:to>
    <xdr:pic>
      <xdr:nvPicPr>
        <xdr:cNvPr id="6205" name="Picture 1" descr="educ-traini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895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7620</xdr:colOff>
      <xdr:row>4</xdr:row>
      <xdr:rowOff>7620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17381</xdr:colOff>
      <xdr:row>4</xdr:row>
      <xdr:rowOff>99131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261981" cy="823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9</xdr:col>
      <xdr:colOff>0</xdr:colOff>
      <xdr:row>60</xdr:row>
      <xdr:rowOff>66675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47625" y="28575"/>
          <a:ext cx="5676900" cy="9639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Beneficiary's OPTIONAL comments on declared actual costs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Delete as applicable: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Progress Report / Final Report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You can </a:t>
          </a:r>
          <a:r>
            <a:rPr lang="en-GB" sz="1000" b="1" i="1" u="sng" strike="noStrike" baseline="0">
              <a:solidFill>
                <a:srgbClr val="000000"/>
              </a:solidFill>
              <a:latin typeface="Arial"/>
              <a:cs typeface="Arial"/>
            </a:rPr>
            <a:t>delete</a:t>
          </a:r>
          <a:r>
            <a:rPr lang="en-GB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item(s) below for which you do not have comments (or leave them blank)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Summary sheet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Progress sheet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Co-beneficiaries sheet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Distribution of EU funds sheet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Staff sheet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Travel and subsistence sheet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Equipment sheet</a:t>
          </a: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Subcontracting sheet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Other costs sheet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Revenues sheet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eaceaf\eacea\D.%20Finance%20and%20Contracts\Action%20Erasmus%20CD\2007\3.%20Pr&#233;financements\2nd%20payment\6.%20Rapports%20interm&#233;diaires\133818%20analy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ogress"/>
      <sheetName val="Partners"/>
      <sheetName val="Staff"/>
      <sheetName val="Travel and subsistence"/>
      <sheetName val="Equipment"/>
      <sheetName val="Subcontracting"/>
      <sheetName val="Other"/>
      <sheetName val="Revenues"/>
      <sheetName val="Ceilings"/>
      <sheetName val="Actions"/>
    </sheetNames>
    <sheetDataSet>
      <sheetData sheetId="0" refreshError="1"/>
      <sheetData sheetId="1" refreshError="1"/>
      <sheetData sheetId="2" refreshError="1">
        <row r="9">
          <cell r="A9" t="str">
            <v>P1</v>
          </cell>
        </row>
        <row r="10">
          <cell r="A10" t="str">
            <v>P2</v>
          </cell>
        </row>
        <row r="11">
          <cell r="A11" t="str">
            <v>P3</v>
          </cell>
        </row>
        <row r="12">
          <cell r="A12" t="str">
            <v>P4</v>
          </cell>
        </row>
        <row r="13">
          <cell r="A13" t="str">
            <v>P5</v>
          </cell>
        </row>
        <row r="14">
          <cell r="A14" t="str">
            <v>P6</v>
          </cell>
        </row>
        <row r="15">
          <cell r="A15" t="str">
            <v>P7</v>
          </cell>
        </row>
        <row r="16">
          <cell r="A16" t="str">
            <v>P8</v>
          </cell>
        </row>
        <row r="17">
          <cell r="A17" t="str">
            <v>P9</v>
          </cell>
        </row>
        <row r="18">
          <cell r="A18" t="str">
            <v>P10</v>
          </cell>
        </row>
        <row r="19">
          <cell r="A19" t="str">
            <v>P11</v>
          </cell>
        </row>
        <row r="20">
          <cell r="A20" t="str">
            <v>P12</v>
          </cell>
        </row>
        <row r="21">
          <cell r="A21" t="str">
            <v>P13</v>
          </cell>
        </row>
        <row r="22">
          <cell r="A22" t="str">
            <v>P14</v>
          </cell>
        </row>
        <row r="23">
          <cell r="A23" t="str">
            <v>P15</v>
          </cell>
        </row>
        <row r="24">
          <cell r="A24" t="str">
            <v>P16</v>
          </cell>
        </row>
        <row r="25">
          <cell r="A25" t="str">
            <v>P17</v>
          </cell>
        </row>
        <row r="26">
          <cell r="A26" t="str">
            <v>P18</v>
          </cell>
        </row>
        <row r="27">
          <cell r="A27" t="str">
            <v>P19</v>
          </cell>
        </row>
        <row r="28">
          <cell r="A28" t="str">
            <v>P20</v>
          </cell>
        </row>
        <row r="29">
          <cell r="A29" t="str">
            <v>P21</v>
          </cell>
        </row>
        <row r="30">
          <cell r="A30" t="str">
            <v>P22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A4" t="str">
            <v>Belgique/Belgie - BE</v>
          </cell>
          <cell r="B4" t="str">
            <v>BE</v>
          </cell>
          <cell r="C4">
            <v>376</v>
          </cell>
          <cell r="D4">
            <v>321</v>
          </cell>
          <cell r="E4">
            <v>260</v>
          </cell>
          <cell r="F4">
            <v>203</v>
          </cell>
          <cell r="G4">
            <v>279</v>
          </cell>
        </row>
        <row r="5">
          <cell r="A5" t="str">
            <v>Bulgaria- BG</v>
          </cell>
          <cell r="B5" t="str">
            <v>BG</v>
          </cell>
          <cell r="C5">
            <v>79</v>
          </cell>
          <cell r="D5">
            <v>71</v>
          </cell>
          <cell r="E5">
            <v>55</v>
          </cell>
          <cell r="F5">
            <v>37</v>
          </cell>
          <cell r="G5">
            <v>179</v>
          </cell>
        </row>
        <row r="6">
          <cell r="A6" t="str">
            <v>Ceska Republika - CZ</v>
          </cell>
          <cell r="B6" t="str">
            <v>CZ</v>
          </cell>
          <cell r="C6">
            <v>144</v>
          </cell>
          <cell r="D6">
            <v>144</v>
          </cell>
          <cell r="E6">
            <v>104</v>
          </cell>
          <cell r="F6">
            <v>75</v>
          </cell>
          <cell r="G6">
            <v>238</v>
          </cell>
        </row>
        <row r="7">
          <cell r="A7" t="str">
            <v>Danmark - DK</v>
          </cell>
          <cell r="B7" t="str">
            <v>DK</v>
          </cell>
          <cell r="C7">
            <v>489</v>
          </cell>
          <cell r="D7">
            <v>419</v>
          </cell>
          <cell r="E7">
            <v>341</v>
          </cell>
          <cell r="F7">
            <v>267</v>
          </cell>
          <cell r="G7">
            <v>385</v>
          </cell>
        </row>
        <row r="8">
          <cell r="A8" t="str">
            <v>Deutschland - DE</v>
          </cell>
          <cell r="B8" t="str">
            <v>DE</v>
          </cell>
          <cell r="C8">
            <v>363</v>
          </cell>
          <cell r="D8">
            <v>315</v>
          </cell>
          <cell r="E8">
            <v>253</v>
          </cell>
          <cell r="F8">
            <v>195</v>
          </cell>
          <cell r="G8">
            <v>279</v>
          </cell>
        </row>
        <row r="9">
          <cell r="A9" t="str">
            <v>Eesti - EE</v>
          </cell>
          <cell r="B9" t="str">
            <v>EE</v>
          </cell>
          <cell r="C9">
            <v>117</v>
          </cell>
          <cell r="D9">
            <v>107</v>
          </cell>
          <cell r="E9">
            <v>75</v>
          </cell>
          <cell r="F9">
            <v>53</v>
          </cell>
          <cell r="G9">
            <v>222</v>
          </cell>
        </row>
        <row r="10">
          <cell r="A10" t="str">
            <v>Ellas - EL</v>
          </cell>
          <cell r="B10" t="str">
            <v>EL</v>
          </cell>
          <cell r="C10">
            <v>267</v>
          </cell>
          <cell r="D10">
            <v>228</v>
          </cell>
          <cell r="E10">
            <v>187</v>
          </cell>
          <cell r="F10">
            <v>145</v>
          </cell>
          <cell r="G10">
            <v>260</v>
          </cell>
        </row>
        <row r="11">
          <cell r="A11" t="str">
            <v>Espana -ES</v>
          </cell>
          <cell r="B11" t="str">
            <v>ES</v>
          </cell>
          <cell r="C11">
            <v>295</v>
          </cell>
          <cell r="D11">
            <v>265</v>
          </cell>
          <cell r="E11">
            <v>204</v>
          </cell>
          <cell r="F11">
            <v>143</v>
          </cell>
          <cell r="G11">
            <v>285</v>
          </cell>
        </row>
        <row r="12">
          <cell r="A12" t="str">
            <v>France - FR</v>
          </cell>
          <cell r="B12" t="str">
            <v>FR</v>
          </cell>
          <cell r="C12">
            <v>424</v>
          </cell>
          <cell r="D12">
            <v>359</v>
          </cell>
          <cell r="E12">
            <v>235</v>
          </cell>
          <cell r="F12">
            <v>179</v>
          </cell>
          <cell r="G12">
            <v>330</v>
          </cell>
        </row>
        <row r="13">
          <cell r="A13" t="str">
            <v>Ireland - IE</v>
          </cell>
          <cell r="B13" t="str">
            <v>IE</v>
          </cell>
          <cell r="C13">
            <v>479</v>
          </cell>
          <cell r="D13">
            <v>417</v>
          </cell>
          <cell r="E13">
            <v>348</v>
          </cell>
          <cell r="F13">
            <v>255</v>
          </cell>
          <cell r="G13">
            <v>340</v>
          </cell>
        </row>
        <row r="14">
          <cell r="A14" t="str">
            <v>Italia - IT</v>
          </cell>
          <cell r="B14" t="str">
            <v>IT</v>
          </cell>
          <cell r="C14">
            <v>568</v>
          </cell>
          <cell r="D14">
            <v>332</v>
          </cell>
          <cell r="E14">
            <v>225</v>
          </cell>
          <cell r="F14">
            <v>187</v>
          </cell>
          <cell r="G14">
            <v>314</v>
          </cell>
        </row>
        <row r="15">
          <cell r="A15" t="str">
            <v>Kypros - CY</v>
          </cell>
          <cell r="B15" t="str">
            <v>CY</v>
          </cell>
          <cell r="C15">
            <v>304</v>
          </cell>
          <cell r="D15">
            <v>267</v>
          </cell>
          <cell r="E15">
            <v>165</v>
          </cell>
          <cell r="F15">
            <v>113</v>
          </cell>
          <cell r="G15">
            <v>255</v>
          </cell>
        </row>
        <row r="16">
          <cell r="A16" t="str">
            <v>Latvija - LV</v>
          </cell>
          <cell r="B16" t="str">
            <v>LV</v>
          </cell>
          <cell r="C16">
            <v>131</v>
          </cell>
          <cell r="D16">
            <v>107</v>
          </cell>
          <cell r="E16">
            <v>85</v>
          </cell>
          <cell r="F16">
            <v>57</v>
          </cell>
          <cell r="G16">
            <v>214</v>
          </cell>
        </row>
        <row r="17">
          <cell r="A17" t="str">
            <v>Lithuania - LT</v>
          </cell>
          <cell r="B17" t="str">
            <v>LT</v>
          </cell>
          <cell r="C17">
            <v>103</v>
          </cell>
          <cell r="D17">
            <v>88</v>
          </cell>
          <cell r="E17">
            <v>67</v>
          </cell>
          <cell r="F17">
            <v>47</v>
          </cell>
          <cell r="G17">
            <v>211</v>
          </cell>
        </row>
        <row r="18">
          <cell r="A18" t="str">
            <v>Luxembourg - LU</v>
          </cell>
          <cell r="B18" t="str">
            <v>LU</v>
          </cell>
          <cell r="C18">
            <v>493</v>
          </cell>
          <cell r="D18">
            <v>423</v>
          </cell>
          <cell r="E18">
            <v>343</v>
          </cell>
          <cell r="F18">
            <v>267</v>
          </cell>
          <cell r="G18">
            <v>279</v>
          </cell>
        </row>
        <row r="19">
          <cell r="A19" t="str">
            <v>Magyarorszag - HU</v>
          </cell>
          <cell r="B19" t="str">
            <v>HU</v>
          </cell>
          <cell r="C19">
            <v>141</v>
          </cell>
          <cell r="D19">
            <v>123</v>
          </cell>
          <cell r="E19">
            <v>93</v>
          </cell>
          <cell r="F19">
            <v>53</v>
          </cell>
          <cell r="G19">
            <v>213</v>
          </cell>
        </row>
        <row r="20">
          <cell r="A20" t="str">
            <v>Malta - MT</v>
          </cell>
          <cell r="B20" t="str">
            <v>MT</v>
          </cell>
          <cell r="C20">
            <v>129</v>
          </cell>
          <cell r="D20">
            <v>117</v>
          </cell>
          <cell r="E20">
            <v>91</v>
          </cell>
          <cell r="F20">
            <v>65</v>
          </cell>
          <cell r="G20">
            <v>253</v>
          </cell>
        </row>
        <row r="21">
          <cell r="A21" t="str">
            <v>Nederland - NL</v>
          </cell>
          <cell r="B21" t="str">
            <v>NL</v>
          </cell>
          <cell r="C21">
            <v>381</v>
          </cell>
          <cell r="D21">
            <v>333</v>
          </cell>
          <cell r="E21">
            <v>264</v>
          </cell>
          <cell r="F21">
            <v>207</v>
          </cell>
          <cell r="G21">
            <v>307</v>
          </cell>
        </row>
        <row r="22">
          <cell r="A22" t="str">
            <v>Oesterreich - AT</v>
          </cell>
          <cell r="B22" t="str">
            <v>AT</v>
          </cell>
          <cell r="C22">
            <v>419</v>
          </cell>
          <cell r="D22">
            <v>323</v>
          </cell>
          <cell r="E22">
            <v>240</v>
          </cell>
          <cell r="F22">
            <v>199</v>
          </cell>
          <cell r="G22">
            <v>297</v>
          </cell>
        </row>
        <row r="23">
          <cell r="A23" t="str">
            <v>Polska - PL</v>
          </cell>
          <cell r="B23" t="str">
            <v>PL</v>
          </cell>
          <cell r="C23">
            <v>161</v>
          </cell>
          <cell r="D23">
            <v>133</v>
          </cell>
          <cell r="E23">
            <v>103</v>
          </cell>
          <cell r="F23">
            <v>75</v>
          </cell>
          <cell r="G23">
            <v>214</v>
          </cell>
        </row>
        <row r="24">
          <cell r="A24" t="str">
            <v>Portugal - PT</v>
          </cell>
          <cell r="B24" t="str">
            <v>PT</v>
          </cell>
          <cell r="C24">
            <v>183</v>
          </cell>
          <cell r="D24">
            <v>161</v>
          </cell>
          <cell r="E24">
            <v>119</v>
          </cell>
          <cell r="F24">
            <v>79</v>
          </cell>
          <cell r="G24">
            <v>256</v>
          </cell>
        </row>
        <row r="25">
          <cell r="A25" t="str">
            <v>Rumania- RO</v>
          </cell>
          <cell r="B25" t="str">
            <v>RO</v>
          </cell>
          <cell r="C25">
            <v>155</v>
          </cell>
          <cell r="D25">
            <v>119</v>
          </cell>
          <cell r="E25">
            <v>93</v>
          </cell>
          <cell r="F25">
            <v>59</v>
          </cell>
          <cell r="G25">
            <v>181</v>
          </cell>
        </row>
        <row r="26">
          <cell r="A26" t="str">
            <v>Slovenija -SI</v>
          </cell>
          <cell r="B26" t="str">
            <v>SI</v>
          </cell>
          <cell r="C26">
            <v>252</v>
          </cell>
          <cell r="D26">
            <v>227</v>
          </cell>
          <cell r="E26">
            <v>183</v>
          </cell>
          <cell r="F26">
            <v>115</v>
          </cell>
          <cell r="G26">
            <v>242</v>
          </cell>
        </row>
        <row r="27">
          <cell r="A27" t="str">
            <v>Slovensko -SK</v>
          </cell>
          <cell r="B27" t="str">
            <v>SK</v>
          </cell>
          <cell r="C27">
            <v>133</v>
          </cell>
          <cell r="D27">
            <v>119</v>
          </cell>
          <cell r="E27">
            <v>95</v>
          </cell>
          <cell r="F27">
            <v>77</v>
          </cell>
          <cell r="G27">
            <v>246</v>
          </cell>
        </row>
        <row r="28">
          <cell r="A28" t="str">
            <v>Suomi - FI</v>
          </cell>
          <cell r="B28" t="str">
            <v>FI</v>
          </cell>
          <cell r="C28">
            <v>361</v>
          </cell>
          <cell r="D28">
            <v>259</v>
          </cell>
          <cell r="E28">
            <v>213</v>
          </cell>
          <cell r="F28">
            <v>179</v>
          </cell>
          <cell r="G28">
            <v>325</v>
          </cell>
        </row>
        <row r="29">
          <cell r="A29" t="str">
            <v>Sverige - SE</v>
          </cell>
          <cell r="B29" t="str">
            <v>SE</v>
          </cell>
          <cell r="C29">
            <v>505</v>
          </cell>
          <cell r="D29">
            <v>432</v>
          </cell>
          <cell r="E29">
            <v>355</v>
          </cell>
          <cell r="F29">
            <v>273</v>
          </cell>
          <cell r="G29">
            <v>321</v>
          </cell>
        </row>
        <row r="30">
          <cell r="A30" t="str">
            <v>United Kingdom - UK</v>
          </cell>
          <cell r="B30" t="str">
            <v>GB</v>
          </cell>
          <cell r="C30">
            <v>469</v>
          </cell>
          <cell r="D30">
            <v>443</v>
          </cell>
          <cell r="E30">
            <v>311</v>
          </cell>
          <cell r="F30">
            <v>224</v>
          </cell>
          <cell r="G30">
            <v>389</v>
          </cell>
        </row>
        <row r="31">
          <cell r="A31" t="str">
            <v>Island - IS</v>
          </cell>
          <cell r="B31" t="str">
            <v>IS</v>
          </cell>
          <cell r="C31">
            <v>435</v>
          </cell>
          <cell r="D31">
            <v>396</v>
          </cell>
          <cell r="E31">
            <v>341</v>
          </cell>
          <cell r="F31">
            <v>219</v>
          </cell>
          <cell r="G31">
            <v>320</v>
          </cell>
        </row>
        <row r="32">
          <cell r="A32" t="str">
            <v>Liechtenstein - LI</v>
          </cell>
          <cell r="B32" t="str">
            <v>LI</v>
          </cell>
          <cell r="C32">
            <v>395</v>
          </cell>
          <cell r="D32">
            <v>324</v>
          </cell>
          <cell r="E32">
            <v>251</v>
          </cell>
          <cell r="F32">
            <v>199</v>
          </cell>
          <cell r="G32">
            <v>336</v>
          </cell>
        </row>
        <row r="33">
          <cell r="A33" t="str">
            <v>Norge - NO</v>
          </cell>
          <cell r="B33" t="str">
            <v>NO</v>
          </cell>
          <cell r="C33">
            <v>553</v>
          </cell>
          <cell r="D33">
            <v>480</v>
          </cell>
          <cell r="E33">
            <v>392</v>
          </cell>
          <cell r="F33">
            <v>296</v>
          </cell>
          <cell r="G33">
            <v>388</v>
          </cell>
        </row>
        <row r="34">
          <cell r="A34" t="str">
            <v>Turkey - TR</v>
          </cell>
          <cell r="B34" t="str">
            <v>TR</v>
          </cell>
          <cell r="C34">
            <v>193</v>
          </cell>
          <cell r="D34">
            <v>123</v>
          </cell>
          <cell r="E34">
            <v>81</v>
          </cell>
          <cell r="F34">
            <v>52</v>
          </cell>
          <cell r="G34">
            <v>208</v>
          </cell>
        </row>
        <row r="35">
          <cell r="A35" t="str">
            <v>Ineligible (other countries)</v>
          </cell>
          <cell r="B35" t="str">
            <v>IN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AN Bonaire</v>
          </cell>
          <cell r="B36" t="str">
            <v>AN</v>
          </cell>
          <cell r="C36">
            <v>381</v>
          </cell>
          <cell r="D36">
            <v>333</v>
          </cell>
          <cell r="E36">
            <v>264</v>
          </cell>
          <cell r="F36">
            <v>207</v>
          </cell>
          <cell r="G36">
            <v>307</v>
          </cell>
        </row>
        <row r="37">
          <cell r="A37" t="str">
            <v>AN Curaçao</v>
          </cell>
          <cell r="B37" t="str">
            <v>AN</v>
          </cell>
          <cell r="C37">
            <v>381</v>
          </cell>
          <cell r="D37">
            <v>333</v>
          </cell>
          <cell r="E37">
            <v>264</v>
          </cell>
          <cell r="F37">
            <v>207</v>
          </cell>
          <cell r="G37">
            <v>307</v>
          </cell>
        </row>
        <row r="38">
          <cell r="A38" t="str">
            <v>AN Saba</v>
          </cell>
          <cell r="B38" t="str">
            <v>AN</v>
          </cell>
          <cell r="C38">
            <v>381</v>
          </cell>
          <cell r="D38">
            <v>333</v>
          </cell>
          <cell r="E38">
            <v>264</v>
          </cell>
          <cell r="F38">
            <v>207</v>
          </cell>
          <cell r="G38">
            <v>307</v>
          </cell>
        </row>
        <row r="39">
          <cell r="A39" t="str">
            <v>AN Saint Eustatius</v>
          </cell>
          <cell r="B39" t="str">
            <v>AN</v>
          </cell>
          <cell r="C39">
            <v>381</v>
          </cell>
          <cell r="D39">
            <v>333</v>
          </cell>
          <cell r="E39">
            <v>264</v>
          </cell>
          <cell r="F39">
            <v>207</v>
          </cell>
          <cell r="G39">
            <v>307</v>
          </cell>
        </row>
        <row r="40">
          <cell r="A40" t="str">
            <v>AN Saint Martin</v>
          </cell>
          <cell r="B40" t="str">
            <v>AN</v>
          </cell>
          <cell r="C40">
            <v>381</v>
          </cell>
          <cell r="D40">
            <v>333</v>
          </cell>
          <cell r="E40">
            <v>264</v>
          </cell>
          <cell r="F40">
            <v>207</v>
          </cell>
          <cell r="G40">
            <v>307</v>
          </cell>
        </row>
        <row r="41">
          <cell r="A41" t="str">
            <v xml:space="preserve">Anguilla </v>
          </cell>
          <cell r="B41" t="str">
            <v>AI</v>
          </cell>
          <cell r="C41">
            <v>469</v>
          </cell>
          <cell r="D41">
            <v>443</v>
          </cell>
          <cell r="E41">
            <v>311</v>
          </cell>
          <cell r="F41">
            <v>224</v>
          </cell>
          <cell r="G41">
            <v>389</v>
          </cell>
        </row>
        <row r="42">
          <cell r="A42" t="str">
            <v xml:space="preserve">Aruba </v>
          </cell>
          <cell r="B42" t="str">
            <v>AW</v>
          </cell>
          <cell r="C42">
            <v>381</v>
          </cell>
          <cell r="D42">
            <v>333</v>
          </cell>
          <cell r="E42">
            <v>264</v>
          </cell>
          <cell r="F42">
            <v>207</v>
          </cell>
          <cell r="G42">
            <v>307</v>
          </cell>
        </row>
        <row r="43">
          <cell r="A43" t="str">
            <v xml:space="preserve">British Indian Ocean Territory </v>
          </cell>
          <cell r="B43" t="str">
            <v>IO</v>
          </cell>
          <cell r="C43">
            <v>469</v>
          </cell>
          <cell r="D43">
            <v>443</v>
          </cell>
          <cell r="E43">
            <v>311</v>
          </cell>
          <cell r="F43">
            <v>224</v>
          </cell>
          <cell r="G43">
            <v>389</v>
          </cell>
        </row>
        <row r="44">
          <cell r="A44" t="str">
            <v xml:space="preserve">Cayman Islands </v>
          </cell>
          <cell r="B44" t="str">
            <v>KY</v>
          </cell>
          <cell r="C44">
            <v>469</v>
          </cell>
          <cell r="D44">
            <v>443</v>
          </cell>
          <cell r="E44">
            <v>311</v>
          </cell>
          <cell r="F44">
            <v>224</v>
          </cell>
          <cell r="G44">
            <v>389</v>
          </cell>
        </row>
        <row r="45">
          <cell r="A45" t="str">
            <v>Falkland Islands (Malvinas)</v>
          </cell>
          <cell r="B45" t="str">
            <v>FK</v>
          </cell>
          <cell r="C45">
            <v>469</v>
          </cell>
          <cell r="D45">
            <v>443</v>
          </cell>
          <cell r="E45">
            <v>311</v>
          </cell>
          <cell r="F45">
            <v>224</v>
          </cell>
          <cell r="G45">
            <v>389</v>
          </cell>
        </row>
        <row r="46">
          <cell r="A46" t="str">
            <v xml:space="preserve">French Guiana </v>
          </cell>
          <cell r="B46" t="str">
            <v>GF</v>
          </cell>
          <cell r="C46">
            <v>424</v>
          </cell>
          <cell r="D46">
            <v>359</v>
          </cell>
          <cell r="E46">
            <v>235</v>
          </cell>
          <cell r="F46">
            <v>179</v>
          </cell>
          <cell r="G46">
            <v>330</v>
          </cell>
        </row>
        <row r="47">
          <cell r="A47" t="str">
            <v xml:space="preserve">French Polynesia </v>
          </cell>
          <cell r="B47" t="str">
            <v>PF</v>
          </cell>
          <cell r="C47">
            <v>424</v>
          </cell>
          <cell r="D47">
            <v>359</v>
          </cell>
          <cell r="E47">
            <v>235</v>
          </cell>
          <cell r="F47">
            <v>179</v>
          </cell>
          <cell r="G47">
            <v>330</v>
          </cell>
        </row>
        <row r="48">
          <cell r="A48" t="str">
            <v xml:space="preserve">Greenland </v>
          </cell>
          <cell r="B48" t="str">
            <v>GL</v>
          </cell>
          <cell r="C48">
            <v>489</v>
          </cell>
          <cell r="D48">
            <v>419</v>
          </cell>
          <cell r="E48">
            <v>341</v>
          </cell>
          <cell r="F48">
            <v>267</v>
          </cell>
          <cell r="G48">
            <v>385</v>
          </cell>
        </row>
        <row r="49">
          <cell r="A49" t="str">
            <v xml:space="preserve">Mayotte </v>
          </cell>
          <cell r="B49" t="str">
            <v>YT</v>
          </cell>
          <cell r="C49">
            <v>424</v>
          </cell>
          <cell r="D49">
            <v>359</v>
          </cell>
          <cell r="E49">
            <v>235</v>
          </cell>
          <cell r="F49">
            <v>179</v>
          </cell>
          <cell r="G49">
            <v>330</v>
          </cell>
        </row>
        <row r="50">
          <cell r="A50" t="str">
            <v xml:space="preserve">Montserrat </v>
          </cell>
          <cell r="B50" t="str">
            <v>MS</v>
          </cell>
          <cell r="C50">
            <v>469</v>
          </cell>
          <cell r="D50">
            <v>443</v>
          </cell>
          <cell r="E50">
            <v>311</v>
          </cell>
          <cell r="F50">
            <v>224</v>
          </cell>
          <cell r="G50">
            <v>389</v>
          </cell>
        </row>
        <row r="51">
          <cell r="A51" t="str">
            <v>Netherlands Antilles</v>
          </cell>
          <cell r="B51" t="str">
            <v>AN</v>
          </cell>
          <cell r="C51">
            <v>381</v>
          </cell>
          <cell r="D51">
            <v>333</v>
          </cell>
          <cell r="E51">
            <v>264</v>
          </cell>
          <cell r="F51">
            <v>207</v>
          </cell>
          <cell r="G51">
            <v>307</v>
          </cell>
        </row>
        <row r="52">
          <cell r="A52" t="str">
            <v xml:space="preserve">New Caledonia </v>
          </cell>
          <cell r="B52" t="str">
            <v>NC</v>
          </cell>
          <cell r="C52">
            <v>424</v>
          </cell>
          <cell r="D52">
            <v>359</v>
          </cell>
          <cell r="E52">
            <v>235</v>
          </cell>
          <cell r="F52">
            <v>179</v>
          </cell>
          <cell r="G52">
            <v>330</v>
          </cell>
        </row>
        <row r="53">
          <cell r="A53" t="str">
            <v>Pitcairn</v>
          </cell>
          <cell r="B53" t="str">
            <v>PN</v>
          </cell>
          <cell r="C53">
            <v>469</v>
          </cell>
          <cell r="D53">
            <v>443</v>
          </cell>
          <cell r="E53">
            <v>311</v>
          </cell>
          <cell r="F53">
            <v>224</v>
          </cell>
          <cell r="G53">
            <v>389</v>
          </cell>
        </row>
        <row r="54">
          <cell r="A54" t="str">
            <v xml:space="preserve">Saint Helena </v>
          </cell>
          <cell r="B54" t="str">
            <v>SH</v>
          </cell>
          <cell r="C54">
            <v>469</v>
          </cell>
          <cell r="D54">
            <v>443</v>
          </cell>
          <cell r="E54">
            <v>311</v>
          </cell>
          <cell r="F54">
            <v>224</v>
          </cell>
          <cell r="G54">
            <v>389</v>
          </cell>
        </row>
        <row r="55">
          <cell r="A55" t="str">
            <v xml:space="preserve">Saint Pierre And Miquelon </v>
          </cell>
          <cell r="B55" t="str">
            <v>PM</v>
          </cell>
          <cell r="C55">
            <v>424</v>
          </cell>
          <cell r="D55">
            <v>359</v>
          </cell>
          <cell r="E55">
            <v>235</v>
          </cell>
          <cell r="F55">
            <v>179</v>
          </cell>
          <cell r="G55">
            <v>330</v>
          </cell>
        </row>
        <row r="56">
          <cell r="A56" t="str">
            <v>South Georgia And The South Sandwich Islands</v>
          </cell>
          <cell r="B56" t="str">
            <v>GS</v>
          </cell>
          <cell r="C56">
            <v>469</v>
          </cell>
          <cell r="D56">
            <v>443</v>
          </cell>
          <cell r="E56">
            <v>311</v>
          </cell>
          <cell r="F56">
            <v>224</v>
          </cell>
          <cell r="G56">
            <v>389</v>
          </cell>
        </row>
        <row r="57">
          <cell r="A57" t="str">
            <v xml:space="preserve">Turks And Caicos Islands </v>
          </cell>
          <cell r="B57" t="str">
            <v>TC</v>
          </cell>
          <cell r="C57">
            <v>469</v>
          </cell>
          <cell r="D57">
            <v>443</v>
          </cell>
          <cell r="E57">
            <v>311</v>
          </cell>
          <cell r="F57">
            <v>224</v>
          </cell>
          <cell r="G57">
            <v>389</v>
          </cell>
        </row>
        <row r="58">
          <cell r="A58" t="str">
            <v>Virgin Islands, British</v>
          </cell>
          <cell r="B58" t="str">
            <v>VG</v>
          </cell>
          <cell r="C58">
            <v>469</v>
          </cell>
          <cell r="D58">
            <v>443</v>
          </cell>
          <cell r="E58">
            <v>311</v>
          </cell>
          <cell r="F58">
            <v>224</v>
          </cell>
          <cell r="G58">
            <v>389</v>
          </cell>
        </row>
        <row r="59">
          <cell r="A59" t="str">
            <v>Wallis And Futuna</v>
          </cell>
          <cell r="B59" t="str">
            <v>WF</v>
          </cell>
          <cell r="C59">
            <v>424</v>
          </cell>
          <cell r="D59">
            <v>359</v>
          </cell>
          <cell r="E59">
            <v>235</v>
          </cell>
          <cell r="F59">
            <v>179</v>
          </cell>
          <cell r="G59">
            <v>330</v>
          </cell>
        </row>
      </sheetData>
      <sheetData sheetId="10" refreshError="1">
        <row r="1">
          <cell r="A1" t="str">
            <v xml:space="preserve">Comenius Multilateral Projects </v>
          </cell>
        </row>
        <row r="2">
          <cell r="A2" t="str">
            <v xml:space="preserve">Comenius Networks </v>
          </cell>
        </row>
        <row r="3">
          <cell r="A3" t="str">
            <v>Comenius Accompanying Measures</v>
          </cell>
        </row>
        <row r="4">
          <cell r="A4" t="str">
            <v xml:space="preserve">Erasmus Multilateral Projects – Curriculum Development  </v>
          </cell>
        </row>
        <row r="5">
          <cell r="A5" t="str">
            <v xml:space="preserve">Erasmus Multilateral Projects – Co-operation between Universities and Enterprises </v>
          </cell>
        </row>
        <row r="6">
          <cell r="A6" t="str">
            <v xml:space="preserve">Erasmus Multilateral Projects – Modernisation of Higher Education </v>
          </cell>
        </row>
        <row r="7">
          <cell r="A7" t="str">
            <v xml:space="preserve">Erasmus Multilateral Projects – Virtual Campuses </v>
          </cell>
        </row>
        <row r="8">
          <cell r="A8" t="str">
            <v xml:space="preserve">Erasmus Networks </v>
          </cell>
        </row>
        <row r="9">
          <cell r="A9" t="str">
            <v>Erasmus Accompanying Measures</v>
          </cell>
        </row>
        <row r="10">
          <cell r="A10" t="str">
            <v>European Qualification Framework (EQF)</v>
          </cell>
        </row>
        <row r="11">
          <cell r="A11" t="str">
            <v xml:space="preserve">Leonardo da Vinci Multilateral Projects - Development of Innovation </v>
          </cell>
        </row>
        <row r="12">
          <cell r="A12" t="str">
            <v xml:space="preserve">Leonardo da Vinci Thematic Networks </v>
          </cell>
        </row>
        <row r="13">
          <cell r="A13" t="str">
            <v>Leonardo da Vinci Accompanying Measures</v>
          </cell>
        </row>
        <row r="14">
          <cell r="A14" t="str">
            <v xml:space="preserve">Grundtvig Multilateral Projects </v>
          </cell>
        </row>
        <row r="15">
          <cell r="A15" t="str">
            <v xml:space="preserve">Grundtvig Thematic Networks </v>
          </cell>
        </row>
        <row r="16">
          <cell r="A16" t="str">
            <v>Grundtvig Accompanying Measures</v>
          </cell>
        </row>
        <row r="17">
          <cell r="A17" t="str">
            <v>Key Activity 1.2 (KA1): Studies and Comparative Research</v>
          </cell>
        </row>
        <row r="18">
          <cell r="A18" t="str">
            <v>Key Activity 2 (KA2) Languages Multilateral Projects</v>
          </cell>
        </row>
        <row r="19">
          <cell r="A19" t="str">
            <v>Key Activity 2 (KA2) Languages Networks</v>
          </cell>
        </row>
        <row r="20">
          <cell r="A20" t="str">
            <v>Key Activity 2 (KA2) Languages Accompanying Measures</v>
          </cell>
        </row>
        <row r="21">
          <cell r="A21" t="str">
            <v>Key Activity 3 (KA3) ICT Multilateral Projects</v>
          </cell>
        </row>
        <row r="22">
          <cell r="A22" t="str">
            <v xml:space="preserve">Key Activity 3 (KA3) ICT Networks </v>
          </cell>
        </row>
        <row r="23">
          <cell r="A23" t="str">
            <v>Key Activity 4 (KA4): Dissemination and exploitation of results Multilateral Projects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indexed="12"/>
  </sheetPr>
  <dimension ref="A1:W42"/>
  <sheetViews>
    <sheetView zoomScale="120" zoomScaleNormal="120" workbookViewId="0">
      <selection activeCell="X8" sqref="X8"/>
    </sheetView>
  </sheetViews>
  <sheetFormatPr defaultColWidth="9.140625" defaultRowHeight="16.5" x14ac:dyDescent="0.3"/>
  <cols>
    <col min="1" max="2" width="9.140625" style="54"/>
    <col min="3" max="3" width="11" style="54" customWidth="1"/>
    <col min="4" max="4" width="8.7109375" style="54" customWidth="1"/>
    <col min="5" max="5" width="8.85546875" style="54" customWidth="1"/>
    <col min="6" max="6" width="1" style="54" customWidth="1"/>
    <col min="7" max="7" width="8.7109375" style="54" customWidth="1"/>
    <col min="8" max="8" width="8.85546875" style="54" customWidth="1"/>
    <col min="9" max="9" width="1" style="54" customWidth="1"/>
    <col min="10" max="10" width="8.140625" style="54" customWidth="1"/>
    <col min="11" max="11" width="9.28515625" style="54" customWidth="1"/>
    <col min="12" max="12" width="3.140625" style="54" customWidth="1"/>
    <col min="13" max="13" width="11.85546875" style="54" hidden="1" customWidth="1"/>
    <col min="14" max="14" width="13.42578125" style="54" hidden="1" customWidth="1"/>
    <col min="15" max="15" width="11.28515625" style="54" hidden="1" customWidth="1"/>
    <col min="16" max="16" width="8.28515625" style="54" hidden="1" customWidth="1"/>
    <col min="17" max="17" width="7.42578125" style="54" hidden="1" customWidth="1"/>
    <col min="18" max="18" width="7.5703125" style="54" hidden="1" customWidth="1"/>
    <col min="19" max="19" width="6.5703125" style="54" hidden="1" customWidth="1"/>
    <col min="20" max="23" width="9.140625" style="54" hidden="1" customWidth="1"/>
    <col min="24" max="16384" width="9.140625" style="54"/>
  </cols>
  <sheetData>
    <row r="1" spans="1:23" x14ac:dyDescent="0.3">
      <c r="A1" s="420"/>
      <c r="B1" s="421"/>
      <c r="C1" s="138"/>
      <c r="D1" s="138"/>
      <c r="E1" s="138"/>
      <c r="F1" s="138"/>
      <c r="G1" s="138"/>
      <c r="H1" s="138"/>
      <c r="I1" s="138"/>
      <c r="J1" s="138"/>
      <c r="K1" s="379" t="s">
        <v>806</v>
      </c>
      <c r="T1" s="385" t="s">
        <v>804</v>
      </c>
      <c r="U1" s="385"/>
      <c r="V1" s="385"/>
      <c r="W1" s="385"/>
    </row>
    <row r="2" spans="1:23" x14ac:dyDescent="0.3">
      <c r="A2" s="422"/>
      <c r="B2" s="423"/>
      <c r="C2" s="138"/>
      <c r="D2" s="139" t="s">
        <v>791</v>
      </c>
      <c r="E2" s="138"/>
      <c r="F2" s="138"/>
      <c r="G2" s="138"/>
      <c r="H2" s="138"/>
      <c r="I2" s="138"/>
      <c r="J2" s="138"/>
      <c r="K2" s="138"/>
      <c r="T2" s="386"/>
      <c r="U2" s="386"/>
      <c r="V2" s="386"/>
      <c r="W2" s="386"/>
    </row>
    <row r="3" spans="1:23" x14ac:dyDescent="0.3">
      <c r="A3" s="422"/>
      <c r="B3" s="423"/>
      <c r="C3" s="138"/>
      <c r="D3" s="37" t="s">
        <v>800</v>
      </c>
      <c r="E3" s="138"/>
      <c r="F3" s="138"/>
      <c r="G3" s="138"/>
      <c r="H3" s="138"/>
      <c r="I3" s="138"/>
      <c r="J3" s="138"/>
      <c r="K3" s="138"/>
      <c r="T3" s="386"/>
      <c r="U3" s="386"/>
      <c r="V3" s="386"/>
      <c r="W3" s="386"/>
    </row>
    <row r="4" spans="1:23" ht="17.25" thickBot="1" x14ac:dyDescent="0.35">
      <c r="A4" s="424"/>
      <c r="B4" s="425"/>
      <c r="C4" s="138"/>
      <c r="D4" s="138"/>
      <c r="E4" s="138"/>
      <c r="F4" s="138"/>
      <c r="G4" s="138"/>
      <c r="H4" s="138"/>
      <c r="I4" s="138"/>
      <c r="J4" s="138"/>
      <c r="T4" s="386"/>
      <c r="U4" s="386"/>
      <c r="V4" s="386"/>
      <c r="W4" s="386"/>
    </row>
    <row r="5" spans="1:23" x14ac:dyDescent="0.3">
      <c r="A5" s="140"/>
      <c r="B5" s="140"/>
      <c r="C5" s="138"/>
      <c r="D5" s="138"/>
      <c r="E5" s="138"/>
      <c r="F5" s="138"/>
      <c r="G5" s="138"/>
      <c r="H5" s="138"/>
      <c r="I5" s="138"/>
      <c r="J5" s="138"/>
      <c r="K5" s="138"/>
      <c r="T5" s="386"/>
      <c r="U5" s="386"/>
      <c r="V5" s="386"/>
      <c r="W5" s="386"/>
    </row>
    <row r="6" spans="1:23" x14ac:dyDescent="0.3">
      <c r="A6" s="140"/>
      <c r="B6" s="140"/>
      <c r="C6" s="138"/>
      <c r="D6" s="138"/>
      <c r="E6" s="138"/>
      <c r="F6" s="138"/>
      <c r="G6" s="138"/>
      <c r="H6" s="138"/>
      <c r="I6" s="138"/>
      <c r="J6" s="138"/>
      <c r="K6" s="138"/>
    </row>
    <row r="7" spans="1:23" ht="18.75" x14ac:dyDescent="0.3">
      <c r="A7" s="427" t="s">
        <v>177</v>
      </c>
      <c r="B7" s="427"/>
      <c r="C7" s="427"/>
      <c r="D7" s="427"/>
      <c r="E7" s="427"/>
      <c r="F7" s="427"/>
      <c r="G7" s="427"/>
      <c r="H7" s="427"/>
      <c r="I7" s="427"/>
      <c r="J7" s="427"/>
      <c r="K7" s="427"/>
      <c r="L7" s="58"/>
    </row>
    <row r="8" spans="1:23" x14ac:dyDescent="0.3">
      <c r="A8" s="138"/>
      <c r="B8" s="138"/>
      <c r="C8" s="138"/>
      <c r="D8" s="138"/>
      <c r="E8" s="138"/>
      <c r="F8" s="138"/>
      <c r="G8" s="138"/>
      <c r="H8" s="245" t="s">
        <v>220</v>
      </c>
      <c r="I8" s="138"/>
      <c r="J8" s="138"/>
      <c r="K8" s="245" t="s">
        <v>220</v>
      </c>
    </row>
    <row r="9" spans="1:23" x14ac:dyDescent="0.3">
      <c r="A9" s="139" t="s">
        <v>134</v>
      </c>
      <c r="B9" s="138"/>
      <c r="C9" s="403" t="s">
        <v>803</v>
      </c>
      <c r="D9" s="405"/>
      <c r="E9" s="428" t="s">
        <v>202</v>
      </c>
      <c r="F9" s="429"/>
      <c r="G9" s="429"/>
      <c r="H9" s="430"/>
      <c r="I9" s="431"/>
      <c r="J9" s="141" t="s">
        <v>146</v>
      </c>
      <c r="K9" s="383"/>
    </row>
    <row r="10" spans="1:23" x14ac:dyDescent="0.3">
      <c r="A10" s="139" t="s">
        <v>186</v>
      </c>
      <c r="B10" s="138"/>
      <c r="C10" s="403"/>
      <c r="D10" s="404"/>
      <c r="E10" s="404"/>
      <c r="F10" s="404"/>
      <c r="G10" s="405"/>
      <c r="H10" s="187"/>
      <c r="I10" s="187"/>
      <c r="J10" s="188"/>
      <c r="K10" s="187"/>
    </row>
    <row r="11" spans="1:23" ht="33" customHeight="1" x14ac:dyDescent="0.3">
      <c r="A11" s="448" t="s">
        <v>133</v>
      </c>
      <c r="B11" s="449"/>
      <c r="C11" s="445"/>
      <c r="D11" s="446"/>
      <c r="E11" s="446"/>
      <c r="F11" s="446"/>
      <c r="G11" s="446"/>
      <c r="H11" s="446"/>
      <c r="I11" s="446"/>
      <c r="J11" s="446"/>
      <c r="K11" s="447"/>
    </row>
    <row r="12" spans="1:23" x14ac:dyDescent="0.3">
      <c r="A12" s="139" t="s">
        <v>187</v>
      </c>
      <c r="B12" s="138"/>
      <c r="C12" s="435"/>
      <c r="D12" s="438"/>
      <c r="E12" s="438"/>
      <c r="F12" s="438"/>
      <c r="G12" s="438"/>
      <c r="H12" s="438"/>
      <c r="I12" s="438"/>
      <c r="J12" s="438"/>
      <c r="K12" s="439"/>
    </row>
    <row r="13" spans="1:23" ht="16.5" customHeight="1" x14ac:dyDescent="0.3">
      <c r="A13" s="139" t="s">
        <v>135</v>
      </c>
      <c r="B13" s="138"/>
      <c r="C13" s="435"/>
      <c r="D13" s="436"/>
      <c r="E13" s="436"/>
      <c r="F13" s="436"/>
      <c r="G13" s="436"/>
      <c r="H13" s="436"/>
      <c r="I13" s="436"/>
      <c r="J13" s="436"/>
      <c r="K13" s="437"/>
    </row>
    <row r="14" spans="1:23" ht="16.5" customHeight="1" x14ac:dyDescent="0.3">
      <c r="A14" s="139" t="s">
        <v>226</v>
      </c>
      <c r="B14" s="138"/>
      <c r="C14" s="435"/>
      <c r="D14" s="436"/>
      <c r="E14" s="436"/>
      <c r="F14" s="436"/>
      <c r="G14" s="436"/>
      <c r="H14" s="436"/>
      <c r="I14" s="436"/>
      <c r="J14" s="436"/>
      <c r="K14" s="437"/>
      <c r="M14" s="406" t="s">
        <v>152</v>
      </c>
      <c r="N14" s="407"/>
      <c r="O14" s="407"/>
      <c r="P14" s="407"/>
      <c r="Q14" s="408"/>
    </row>
    <row r="15" spans="1:23" x14ac:dyDescent="0.3">
      <c r="A15" s="138"/>
      <c r="B15" s="138"/>
      <c r="C15" s="138"/>
      <c r="D15" s="138"/>
      <c r="E15" s="138"/>
      <c r="F15" s="142"/>
      <c r="G15" s="138"/>
      <c r="H15" s="138"/>
      <c r="I15" s="138"/>
      <c r="J15" s="138"/>
      <c r="K15" s="138"/>
    </row>
    <row r="16" spans="1:23" ht="51.75" customHeight="1" x14ac:dyDescent="0.3">
      <c r="A16" s="444" t="s">
        <v>142</v>
      </c>
      <c r="B16" s="444"/>
      <c r="C16" s="444"/>
      <c r="D16" s="442" t="s">
        <v>137</v>
      </c>
      <c r="E16" s="443"/>
      <c r="F16" s="138"/>
      <c r="G16" s="442" t="s">
        <v>191</v>
      </c>
      <c r="H16" s="443"/>
      <c r="I16" s="138"/>
      <c r="J16" s="440" t="s">
        <v>792</v>
      </c>
      <c r="K16" s="441"/>
      <c r="M16" s="202" t="s">
        <v>197</v>
      </c>
      <c r="N16" s="200" t="s">
        <v>793</v>
      </c>
      <c r="O16" s="200" t="s">
        <v>196</v>
      </c>
      <c r="P16" s="409" t="s">
        <v>156</v>
      </c>
      <c r="Q16" s="410"/>
    </row>
    <row r="17" spans="1:19" ht="6.75" customHeight="1" x14ac:dyDescent="0.3">
      <c r="A17" s="14"/>
      <c r="B17" s="14"/>
      <c r="C17" s="14"/>
      <c r="D17" s="143"/>
      <c r="E17" s="143"/>
      <c r="F17" s="138"/>
      <c r="G17" s="143"/>
      <c r="H17" s="143"/>
      <c r="I17" s="138"/>
      <c r="J17" s="138"/>
      <c r="K17" s="138"/>
    </row>
    <row r="18" spans="1:19" x14ac:dyDescent="0.3">
      <c r="A18" s="432" t="s">
        <v>138</v>
      </c>
      <c r="B18" s="433"/>
      <c r="C18" s="434"/>
      <c r="D18" s="138"/>
      <c r="E18" s="138"/>
      <c r="F18" s="138"/>
      <c r="G18" s="138"/>
      <c r="H18" s="138"/>
      <c r="I18" s="138"/>
      <c r="J18" s="138"/>
      <c r="K18" s="138"/>
    </row>
    <row r="19" spans="1:19" ht="11.25" customHeight="1" x14ac:dyDescent="0.3">
      <c r="A19" s="236" t="s">
        <v>206</v>
      </c>
      <c r="B19" s="234"/>
      <c r="C19" s="235"/>
      <c r="D19" s="222"/>
      <c r="E19" s="222"/>
      <c r="F19" s="138"/>
      <c r="G19" s="223"/>
      <c r="H19" s="223"/>
      <c r="I19" s="138"/>
      <c r="J19" s="223"/>
      <c r="K19" s="223"/>
      <c r="M19" s="205"/>
      <c r="N19" s="205"/>
      <c r="O19" s="205"/>
      <c r="P19" s="205"/>
      <c r="Q19" s="205"/>
    </row>
    <row r="20" spans="1:19" x14ac:dyDescent="0.3">
      <c r="A20" s="212" t="s">
        <v>139</v>
      </c>
      <c r="B20" s="213"/>
      <c r="C20" s="214"/>
      <c r="D20" s="394"/>
      <c r="E20" s="426"/>
      <c r="F20" s="138"/>
      <c r="G20" s="399">
        <f>'1.Staff'!E8</f>
        <v>0</v>
      </c>
      <c r="H20" s="399"/>
      <c r="I20" s="138"/>
      <c r="J20" s="399">
        <f>MIN(G20,MAX(D20*1.1,D20+0))</f>
        <v>0</v>
      </c>
      <c r="K20" s="399"/>
      <c r="M20" s="263">
        <f>'1.Staff'!W3</f>
        <v>0</v>
      </c>
      <c r="N20" s="203">
        <f>IF((G20-M20)&gt;MAX(D20+0,D20*1.1),G20-M20-P20,0)</f>
        <v>0</v>
      </c>
      <c r="O20" s="203">
        <f t="shared" ref="O20:O26" si="0">M20+N20</f>
        <v>0</v>
      </c>
      <c r="P20" s="400">
        <f>MIN(G20-M20,MAX(D20+0,D20*1.1))</f>
        <v>0</v>
      </c>
      <c r="Q20" s="401"/>
      <c r="R20" s="238" t="e">
        <f>P20/D20</f>
        <v>#DIV/0!</v>
      </c>
      <c r="S20" s="237" t="s">
        <v>211</v>
      </c>
    </row>
    <row r="21" spans="1:19" ht="12" customHeight="1" x14ac:dyDescent="0.3">
      <c r="A21" s="236" t="s">
        <v>207</v>
      </c>
      <c r="B21" s="213"/>
      <c r="C21" s="214"/>
      <c r="D21" s="222"/>
      <c r="E21" s="222"/>
      <c r="F21" s="138"/>
      <c r="G21" s="223"/>
      <c r="H21" s="223"/>
      <c r="I21" s="138"/>
      <c r="J21" s="223"/>
      <c r="K21" s="223"/>
      <c r="M21" s="205"/>
      <c r="N21" s="205"/>
      <c r="O21" s="206"/>
      <c r="P21" s="207"/>
      <c r="Q21" s="207"/>
    </row>
    <row r="22" spans="1:19" ht="17.25" thickBot="1" x14ac:dyDescent="0.35">
      <c r="A22" s="212" t="s">
        <v>140</v>
      </c>
      <c r="B22" s="213"/>
      <c r="C22" s="214"/>
      <c r="D22" s="394"/>
      <c r="E22" s="426"/>
      <c r="F22" s="138"/>
      <c r="G22" s="399">
        <f>'2.Travel and subsistence'!N5</f>
        <v>0</v>
      </c>
      <c r="H22" s="399"/>
      <c r="I22" s="138"/>
      <c r="J22" s="399">
        <f>G22</f>
        <v>0</v>
      </c>
      <c r="K22" s="399"/>
      <c r="M22" s="264">
        <f>'2.Travel and subsistence'!R3</f>
        <v>0</v>
      </c>
      <c r="N22" s="358">
        <v>0</v>
      </c>
      <c r="O22" s="203">
        <f t="shared" si="0"/>
        <v>0</v>
      </c>
      <c r="P22" s="400">
        <f>G22-O22</f>
        <v>0</v>
      </c>
      <c r="Q22" s="401"/>
    </row>
    <row r="23" spans="1:19" ht="17.25" thickBot="1" x14ac:dyDescent="0.35">
      <c r="A23" s="212" t="s">
        <v>796</v>
      </c>
      <c r="B23" s="213"/>
      <c r="C23" s="214"/>
      <c r="D23" s="394"/>
      <c r="E23" s="426"/>
      <c r="F23" s="138"/>
      <c r="G23" s="399">
        <f>'3.Equipment'!L5</f>
        <v>0</v>
      </c>
      <c r="H23" s="399"/>
      <c r="I23" s="138"/>
      <c r="J23" s="399">
        <f>G23</f>
        <v>0</v>
      </c>
      <c r="K23" s="399"/>
      <c r="M23" s="264">
        <f>'3.Equipment'!P3</f>
        <v>0</v>
      </c>
      <c r="N23" s="204">
        <f>IF((G23-M23)&lt;=J23, 0, (G23-J23-M23))</f>
        <v>0</v>
      </c>
      <c r="O23" s="209">
        <f t="shared" si="0"/>
        <v>0</v>
      </c>
      <c r="P23" s="400">
        <f>G23-O23</f>
        <v>0</v>
      </c>
      <c r="Q23" s="402"/>
      <c r="R23" s="233"/>
    </row>
    <row r="24" spans="1:19" ht="17.25" thickBot="1" x14ac:dyDescent="0.35">
      <c r="A24" s="212" t="s">
        <v>805</v>
      </c>
      <c r="B24" s="213"/>
      <c r="C24" s="214"/>
      <c r="D24" s="394"/>
      <c r="E24" s="426"/>
      <c r="F24" s="138"/>
      <c r="G24" s="399">
        <f>'4.Subcontracting'!H5</f>
        <v>0</v>
      </c>
      <c r="H24" s="399"/>
      <c r="I24" s="138"/>
      <c r="J24" s="399">
        <f>G24</f>
        <v>0</v>
      </c>
      <c r="K24" s="399"/>
      <c r="M24" s="264">
        <f>'4.Subcontracting'!L3</f>
        <v>0</v>
      </c>
      <c r="N24" s="204">
        <f>IF((G24-M24)&lt;=J24, 0, (G24-J24-M24))</f>
        <v>0</v>
      </c>
      <c r="O24" s="209">
        <f t="shared" si="0"/>
        <v>0</v>
      </c>
      <c r="P24" s="400">
        <f>G24-O24</f>
        <v>0</v>
      </c>
      <c r="Q24" s="402"/>
      <c r="R24" s="233" t="e">
        <f>+P24/P28</f>
        <v>#DIV/0!</v>
      </c>
    </row>
    <row r="25" spans="1:19" ht="14.45" customHeight="1" x14ac:dyDescent="0.3">
      <c r="A25" s="215" t="s">
        <v>141</v>
      </c>
      <c r="B25" s="216"/>
      <c r="C25" s="217"/>
      <c r="D25" s="394"/>
      <c r="E25" s="426"/>
      <c r="F25" s="138"/>
      <c r="G25" s="399">
        <f>'5.Other'!G5</f>
        <v>0</v>
      </c>
      <c r="H25" s="399"/>
      <c r="I25" s="138"/>
      <c r="J25" s="399">
        <f>G25</f>
        <v>0</v>
      </c>
      <c r="K25" s="399"/>
      <c r="M25" s="264">
        <f>'5.Other'!K3</f>
        <v>0</v>
      </c>
      <c r="N25" s="358">
        <v>0</v>
      </c>
      <c r="O25" s="203">
        <f t="shared" si="0"/>
        <v>0</v>
      </c>
      <c r="P25" s="400">
        <f>G25-O25</f>
        <v>0</v>
      </c>
      <c r="Q25" s="401"/>
    </row>
    <row r="26" spans="1:19" ht="19.149999999999999" customHeight="1" x14ac:dyDescent="0.3">
      <c r="A26" s="453" t="s">
        <v>208</v>
      </c>
      <c r="B26" s="453"/>
      <c r="C26" s="453"/>
      <c r="D26" s="454">
        <f>SUM(D22:E25)</f>
        <v>0</v>
      </c>
      <c r="E26" s="454"/>
      <c r="F26" s="138"/>
      <c r="G26" s="454">
        <f>SUM(G22:H25)</f>
        <v>0</v>
      </c>
      <c r="H26" s="454"/>
      <c r="I26" s="138"/>
      <c r="J26" s="367">
        <f>SUM(J22:K25)</f>
        <v>0</v>
      </c>
      <c r="K26" s="230">
        <f>MIN(G26,MAX(D26*1.1,D26+0))</f>
        <v>0</v>
      </c>
      <c r="M26" s="368">
        <f>SUM(M22:M25)</f>
        <v>0</v>
      </c>
      <c r="N26" s="369">
        <f>IF((G26-M26)&gt;D26*1.1,((G26-M26)-D26*1.1), SUM(N22:N25))</f>
        <v>0</v>
      </c>
      <c r="O26" s="369">
        <f t="shared" si="0"/>
        <v>0</v>
      </c>
      <c r="P26" s="370">
        <f>SUM(P22:Q25)</f>
        <v>0</v>
      </c>
      <c r="Q26" s="371">
        <f>P26+Q27</f>
        <v>0</v>
      </c>
      <c r="R26" s="232" t="s">
        <v>209</v>
      </c>
    </row>
    <row r="27" spans="1:19" ht="11.25" customHeight="1" x14ac:dyDescent="0.3">
      <c r="A27" s="37"/>
      <c r="B27" s="15"/>
      <c r="C27" s="15"/>
      <c r="D27" s="222"/>
      <c r="E27" s="222"/>
      <c r="F27" s="138"/>
      <c r="G27" s="223"/>
      <c r="H27" s="223"/>
      <c r="I27" s="138"/>
      <c r="J27" s="224" t="str">
        <f>IF(J26&gt;K26, "deduction  on Heading B (art. I.3.4)", "")</f>
        <v/>
      </c>
      <c r="K27" s="225" t="str">
        <f>IF(J26&gt;K26,-(J26-K26),"")</f>
        <v/>
      </c>
      <c r="M27" s="205"/>
      <c r="N27" s="205"/>
      <c r="O27" s="205"/>
      <c r="P27" s="231" t="s">
        <v>795</v>
      </c>
      <c r="Q27" s="239">
        <f>MIN(N26, IF(P26&lt;D26*1.1,0,(P26-D26*1.1)))*-1</f>
        <v>0</v>
      </c>
      <c r="R27" s="238" t="e">
        <f>(P26+Q27)/D26</f>
        <v>#DIV/0!</v>
      </c>
      <c r="S27" s="237" t="s">
        <v>210</v>
      </c>
    </row>
    <row r="28" spans="1:19" x14ac:dyDescent="0.3">
      <c r="A28" s="218" t="s">
        <v>203</v>
      </c>
      <c r="B28" s="219"/>
      <c r="C28" s="220"/>
      <c r="D28" s="397">
        <f>+SUM(D20:E25)</f>
        <v>0</v>
      </c>
      <c r="E28" s="398"/>
      <c r="F28" s="138"/>
      <c r="G28" s="397">
        <f>+SUM(G20:H25)</f>
        <v>0</v>
      </c>
      <c r="H28" s="398"/>
      <c r="I28" s="138"/>
      <c r="J28" s="397">
        <f>J20+MIN(J26,K26)</f>
        <v>0</v>
      </c>
      <c r="K28" s="398"/>
      <c r="O28" s="204">
        <f>G28-P28</f>
        <v>0</v>
      </c>
      <c r="P28" s="400">
        <f>SUM(P20:Q25)+Q27</f>
        <v>0</v>
      </c>
      <c r="Q28" s="401"/>
    </row>
    <row r="29" spans="1:19" ht="6" customHeight="1" thickBot="1" x14ac:dyDescent="0.35">
      <c r="A29" s="37"/>
      <c r="B29" s="15"/>
      <c r="C29" s="15"/>
      <c r="D29" s="222"/>
      <c r="E29" s="222"/>
      <c r="F29" s="138"/>
      <c r="G29" s="223"/>
      <c r="H29" s="223"/>
      <c r="I29" s="138"/>
      <c r="J29" s="223"/>
      <c r="K29" s="223"/>
      <c r="M29" s="205"/>
      <c r="N29" s="205"/>
      <c r="O29" s="206"/>
      <c r="P29" s="207"/>
      <c r="Q29" s="207"/>
    </row>
    <row r="30" spans="1:19" ht="17.25" thickBot="1" x14ac:dyDescent="0.35">
      <c r="A30" s="417" t="s">
        <v>204</v>
      </c>
      <c r="B30" s="418"/>
      <c r="C30" s="419"/>
      <c r="D30" s="152">
        <f>IF(E30&gt;0,E30/D28,0)</f>
        <v>0</v>
      </c>
      <c r="E30" s="384"/>
      <c r="F30" s="138"/>
      <c r="G30" s="397">
        <f>IF(G28&gt;0,IF(D30="",0,G28*D30),0)</f>
        <v>0</v>
      </c>
      <c r="H30" s="398"/>
      <c r="I30" s="138"/>
      <c r="J30" s="399">
        <f>IF(J28&gt;0,IF(D30="",0,J28*D30),0)</f>
        <v>0</v>
      </c>
      <c r="K30" s="399"/>
      <c r="M30" s="204">
        <f>'Co-beneficiaries'!Q4</f>
        <v>0</v>
      </c>
      <c r="N30" s="201"/>
      <c r="O30" s="204">
        <f>IF(E30&gt;0,G30-P30,0)</f>
        <v>0</v>
      </c>
      <c r="P30" s="402">
        <f>IF(E30&gt;0,P28*D30-M30,0)</f>
        <v>0</v>
      </c>
      <c r="Q30" s="401"/>
      <c r="R30" s="233" t="e">
        <f>P30/P28</f>
        <v>#DIV/0!</v>
      </c>
    </row>
    <row r="31" spans="1:19" ht="5.25" customHeight="1" x14ac:dyDescent="0.3">
      <c r="A31" s="37"/>
      <c r="B31" s="15"/>
      <c r="C31" s="221"/>
      <c r="D31" s="226"/>
      <c r="E31" s="227"/>
      <c r="F31" s="138"/>
      <c r="G31" s="228"/>
      <c r="H31" s="229"/>
      <c r="I31" s="138"/>
      <c r="J31" s="228"/>
      <c r="K31" s="229"/>
      <c r="M31" s="205"/>
      <c r="N31" s="205"/>
      <c r="O31" s="206"/>
      <c r="P31" s="207"/>
      <c r="Q31" s="207"/>
    </row>
    <row r="32" spans="1:19" x14ac:dyDescent="0.3">
      <c r="A32" s="218" t="s">
        <v>205</v>
      </c>
      <c r="B32" s="219"/>
      <c r="C32" s="220"/>
      <c r="D32" s="397">
        <f>D28+E30</f>
        <v>0</v>
      </c>
      <c r="E32" s="398"/>
      <c r="F32" s="138"/>
      <c r="G32" s="397">
        <f>+G28+G30</f>
        <v>0</v>
      </c>
      <c r="H32" s="398"/>
      <c r="I32" s="138"/>
      <c r="J32" s="397">
        <f>+J28+J30</f>
        <v>0</v>
      </c>
      <c r="K32" s="398"/>
      <c r="M32" s="205"/>
      <c r="N32" s="205"/>
      <c r="O32" s="208">
        <f>O28+O30</f>
        <v>0</v>
      </c>
      <c r="P32" s="451">
        <f>+P30+P28</f>
        <v>0</v>
      </c>
      <c r="Q32" s="452"/>
    </row>
    <row r="33" spans="1:18" ht="11.25" customHeight="1" x14ac:dyDescent="0.3">
      <c r="A33" s="213"/>
      <c r="B33" s="213"/>
      <c r="C33" s="213"/>
      <c r="D33" s="157"/>
      <c r="E33" s="157"/>
      <c r="F33" s="138"/>
      <c r="G33" s="157"/>
      <c r="H33" s="157"/>
      <c r="I33" s="138"/>
      <c r="J33" s="138"/>
      <c r="K33" s="138"/>
      <c r="N33" s="240" t="s">
        <v>212</v>
      </c>
    </row>
    <row r="34" spans="1:18" x14ac:dyDescent="0.3">
      <c r="A34" s="432" t="s">
        <v>143</v>
      </c>
      <c r="B34" s="433"/>
      <c r="C34" s="434"/>
      <c r="D34" s="391">
        <f>D32-E37-D35-D36</f>
        <v>0</v>
      </c>
      <c r="E34" s="392"/>
      <c r="F34" s="138"/>
      <c r="G34" s="391">
        <f>G32-G37-G35-G36</f>
        <v>0</v>
      </c>
      <c r="H34" s="392"/>
      <c r="I34" s="138"/>
      <c r="J34" s="138"/>
      <c r="K34" s="138"/>
      <c r="N34" s="241" t="s">
        <v>213</v>
      </c>
    </row>
    <row r="35" spans="1:18" x14ac:dyDescent="0.3">
      <c r="A35" s="417" t="s">
        <v>144</v>
      </c>
      <c r="B35" s="418"/>
      <c r="C35" s="419"/>
      <c r="D35" s="393"/>
      <c r="E35" s="394"/>
      <c r="F35" s="138"/>
      <c r="G35" s="399">
        <f>Revenues!F2</f>
        <v>0</v>
      </c>
      <c r="H35" s="399"/>
      <c r="I35" s="138"/>
      <c r="J35" s="138"/>
      <c r="K35" s="138"/>
      <c r="P35" s="399">
        <f>Revenues!F2</f>
        <v>0</v>
      </c>
      <c r="Q35" s="399"/>
    </row>
    <row r="36" spans="1:18" ht="17.25" thickBot="1" x14ac:dyDescent="0.35">
      <c r="A36" s="417" t="s">
        <v>145</v>
      </c>
      <c r="B36" s="418"/>
      <c r="C36" s="419"/>
      <c r="D36" s="397">
        <f>+D32-E37-D35</f>
        <v>0</v>
      </c>
      <c r="E36" s="398"/>
      <c r="F36" s="138"/>
      <c r="G36" s="397">
        <f>MAX($G$32-$G$37-$G$35,0)</f>
        <v>0</v>
      </c>
      <c r="H36" s="398"/>
      <c r="I36" s="138"/>
      <c r="J36" s="138"/>
      <c r="K36" s="138"/>
      <c r="P36" s="397">
        <f>+G32-P35-P37</f>
        <v>0</v>
      </c>
      <c r="Q36" s="398"/>
    </row>
    <row r="37" spans="1:18" ht="28.5" customHeight="1" thickBot="1" x14ac:dyDescent="0.35">
      <c r="A37" s="417" t="s">
        <v>409</v>
      </c>
      <c r="B37" s="418"/>
      <c r="C37" s="419"/>
      <c r="D37" s="158">
        <f>IF(E37&gt;0,ROUND(E37/D32,4),0)</f>
        <v>0</v>
      </c>
      <c r="E37" s="384"/>
      <c r="F37" s="159"/>
      <c r="G37" s="395">
        <f>IF((MIN($E$37,$J$32*$D$37)+$G$35)&gt;$G$32,$G$32-$G$35,MIN($E$37,$J$32*$D$37))</f>
        <v>0</v>
      </c>
      <c r="H37" s="396"/>
      <c r="I37" s="138"/>
      <c r="J37" s="450" t="str">
        <f>IF(G37&lt;(MIN($E$37,$J$32*$D$37)),"NON PROFIT RULE APPLIED","")</f>
        <v/>
      </c>
      <c r="K37" s="450"/>
      <c r="P37" s="395">
        <f>IF((MIN($E$37,$P$32*$D$37)+$P$35)&gt;$G$32,$G$32-$P$35,MIN($E$37,$P$32*$D$37))</f>
        <v>0</v>
      </c>
      <c r="Q37" s="396"/>
      <c r="R37" s="210"/>
    </row>
    <row r="38" spans="1:18" x14ac:dyDescent="0.3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</row>
    <row r="39" spans="1:18" ht="17.25" thickBot="1" x14ac:dyDescent="0.35">
      <c r="A39" s="138"/>
      <c r="B39" s="417" t="s">
        <v>221</v>
      </c>
      <c r="C39" s="418"/>
      <c r="D39" s="418"/>
      <c r="E39" s="419"/>
      <c r="F39" s="157"/>
      <c r="G39" s="393"/>
      <c r="H39" s="394"/>
      <c r="I39" s="138"/>
      <c r="J39" s="138"/>
      <c r="K39" s="138"/>
      <c r="P39" s="399">
        <f>+G39</f>
        <v>0</v>
      </c>
      <c r="Q39" s="399"/>
    </row>
    <row r="40" spans="1:18" ht="18" x14ac:dyDescent="0.3">
      <c r="A40" s="138"/>
      <c r="B40" s="411" t="s">
        <v>192</v>
      </c>
      <c r="C40" s="412"/>
      <c r="D40" s="412"/>
      <c r="E40" s="413"/>
      <c r="F40" s="160"/>
      <c r="G40" s="387">
        <f>+G37-G39</f>
        <v>0</v>
      </c>
      <c r="H40" s="388"/>
      <c r="I40" s="138"/>
      <c r="J40" s="138"/>
      <c r="K40" s="138"/>
      <c r="P40" s="387">
        <f>+P37-P39</f>
        <v>0</v>
      </c>
      <c r="Q40" s="388"/>
    </row>
    <row r="41" spans="1:18" ht="14.25" customHeight="1" thickBot="1" x14ac:dyDescent="0.35">
      <c r="A41" s="138"/>
      <c r="B41" s="414"/>
      <c r="C41" s="415"/>
      <c r="D41" s="415"/>
      <c r="E41" s="416"/>
      <c r="F41" s="160"/>
      <c r="G41" s="389"/>
      <c r="H41" s="390"/>
      <c r="I41" s="138"/>
      <c r="J41" s="138"/>
      <c r="K41" s="138"/>
      <c r="P41" s="389"/>
      <c r="Q41" s="390"/>
    </row>
    <row r="42" spans="1:18" ht="14.25" customHeight="1" x14ac:dyDescent="0.3">
      <c r="A42" s="138"/>
      <c r="I42" s="138"/>
      <c r="J42" s="138"/>
      <c r="K42" s="138"/>
    </row>
  </sheetData>
  <sheetProtection password="CAF5" sheet="1" objects="1" scenarios="1"/>
  <mergeCells count="75">
    <mergeCell ref="P32:Q32"/>
    <mergeCell ref="A36:C36"/>
    <mergeCell ref="G23:H23"/>
    <mergeCell ref="D25:E25"/>
    <mergeCell ref="D22:E22"/>
    <mergeCell ref="J23:K23"/>
    <mergeCell ref="A30:C30"/>
    <mergeCell ref="G25:H25"/>
    <mergeCell ref="G32:H32"/>
    <mergeCell ref="J24:K24"/>
    <mergeCell ref="J25:K25"/>
    <mergeCell ref="A26:C26"/>
    <mergeCell ref="D26:E26"/>
    <mergeCell ref="G26:H26"/>
    <mergeCell ref="D28:E28"/>
    <mergeCell ref="D34:E34"/>
    <mergeCell ref="P40:Q41"/>
    <mergeCell ref="J37:K37"/>
    <mergeCell ref="P37:Q37"/>
    <mergeCell ref="P35:Q35"/>
    <mergeCell ref="P36:Q36"/>
    <mergeCell ref="P39:Q39"/>
    <mergeCell ref="P25:Q25"/>
    <mergeCell ref="D24:E24"/>
    <mergeCell ref="G22:H22"/>
    <mergeCell ref="J30:K30"/>
    <mergeCell ref="G30:H30"/>
    <mergeCell ref="D16:E16"/>
    <mergeCell ref="A16:C16"/>
    <mergeCell ref="D20:E20"/>
    <mergeCell ref="C11:K11"/>
    <mergeCell ref="A37:C37"/>
    <mergeCell ref="A35:C35"/>
    <mergeCell ref="J20:K20"/>
    <mergeCell ref="G28:H28"/>
    <mergeCell ref="G24:H24"/>
    <mergeCell ref="G20:H20"/>
    <mergeCell ref="J32:K32"/>
    <mergeCell ref="J28:K28"/>
    <mergeCell ref="D35:E35"/>
    <mergeCell ref="D36:E36"/>
    <mergeCell ref="A11:B11"/>
    <mergeCell ref="C13:K13"/>
    <mergeCell ref="B40:E41"/>
    <mergeCell ref="B39:E39"/>
    <mergeCell ref="A1:B4"/>
    <mergeCell ref="C9:D9"/>
    <mergeCell ref="D23:E23"/>
    <mergeCell ref="A7:K7"/>
    <mergeCell ref="E9:G9"/>
    <mergeCell ref="H9:I9"/>
    <mergeCell ref="A18:C18"/>
    <mergeCell ref="J22:K22"/>
    <mergeCell ref="C14:K14"/>
    <mergeCell ref="C12:K12"/>
    <mergeCell ref="J16:K16"/>
    <mergeCell ref="G16:H16"/>
    <mergeCell ref="A34:C34"/>
    <mergeCell ref="D32:E32"/>
    <mergeCell ref="T1:W5"/>
    <mergeCell ref="G40:H41"/>
    <mergeCell ref="G34:H34"/>
    <mergeCell ref="G39:H39"/>
    <mergeCell ref="G37:H37"/>
    <mergeCell ref="G36:H36"/>
    <mergeCell ref="G35:H35"/>
    <mergeCell ref="P28:Q28"/>
    <mergeCell ref="P30:Q30"/>
    <mergeCell ref="C10:G10"/>
    <mergeCell ref="M14:Q14"/>
    <mergeCell ref="P16:Q16"/>
    <mergeCell ref="P20:Q20"/>
    <mergeCell ref="P22:Q22"/>
    <mergeCell ref="P23:Q23"/>
    <mergeCell ref="P24:Q24"/>
  </mergeCells>
  <phoneticPr fontId="9" type="noConversion"/>
  <conditionalFormatting sqref="R27 R20">
    <cfRule type="cellIs" dxfId="56" priority="1" stopIfTrue="1" operator="greaterThan">
      <formula>1.1</formula>
    </cfRule>
  </conditionalFormatting>
  <conditionalFormatting sqref="G34:H34 D34:E34">
    <cfRule type="cellIs" dxfId="55" priority="2" stopIfTrue="1" operator="notEqual">
      <formula>0</formula>
    </cfRule>
  </conditionalFormatting>
  <conditionalFormatting sqref="J37:K37">
    <cfRule type="cellIs" dxfId="54" priority="3" stopIfTrue="1" operator="notEqual">
      <formula>""</formula>
    </cfRule>
  </conditionalFormatting>
  <conditionalFormatting sqref="R23">
    <cfRule type="cellIs" dxfId="53" priority="4" stopIfTrue="1" operator="greaterThan">
      <formula>0.1</formula>
    </cfRule>
  </conditionalFormatting>
  <conditionalFormatting sqref="R24 R30">
    <cfRule type="cellIs" dxfId="52" priority="5" stopIfTrue="1" operator="greaterThan">
      <formula>0.3</formula>
    </cfRule>
  </conditionalFormatting>
  <pageMargins left="0.74803149606299213" right="0.74803149606299213" top="0.62992125984251968" bottom="0.6692913385826772" header="0.51181102362204722" footer="0.43307086614173229"/>
  <pageSetup paperSize="9" orientation="portrait" r:id="rId1"/>
  <headerFooter alignWithMargins="0">
    <oddFooter>&amp;C&amp;F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Actions!$A$1:$A$3</xm:f>
          </x14:formula1>
          <xm:sqref>C12:K12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85"/>
  <sheetViews>
    <sheetView workbookViewId="0">
      <selection activeCell="B6" sqref="B6"/>
    </sheetView>
  </sheetViews>
  <sheetFormatPr defaultColWidth="9.140625" defaultRowHeight="12.75" x14ac:dyDescent="0.2"/>
  <cols>
    <col min="1" max="1" width="7.140625" style="15" customWidth="1"/>
    <col min="2" max="2" width="63.140625" style="15" customWidth="1"/>
    <col min="3" max="3" width="11.42578125" style="15" customWidth="1"/>
    <col min="4" max="4" width="8.85546875"/>
    <col min="5" max="5" width="11.140625" style="37" hidden="1" customWidth="1"/>
    <col min="6" max="6" width="9.140625" style="15" hidden="1" customWidth="1"/>
    <col min="7" max="16384" width="9.140625" style="15"/>
  </cols>
  <sheetData>
    <row r="1" spans="1:6" s="37" customFormat="1" ht="16.5" thickBot="1" x14ac:dyDescent="0.3">
      <c r="A1" s="113" t="s">
        <v>174</v>
      </c>
      <c r="C1" s="177" t="str">
        <f>IF(Summary!$C$9&gt;"",Summary!$C$9,"")</f>
        <v>XXX</v>
      </c>
      <c r="E1" s="565" t="s">
        <v>176</v>
      </c>
      <c r="F1" s="565"/>
    </row>
    <row r="2" spans="1:6" s="37" customFormat="1" ht="15.75" x14ac:dyDescent="0.2">
      <c r="A2" s="92" t="s">
        <v>3</v>
      </c>
      <c r="C2" s="15"/>
      <c r="E2" s="107" t="s">
        <v>147</v>
      </c>
      <c r="F2" s="108">
        <f>SUM(E6:E85)</f>
        <v>0</v>
      </c>
    </row>
    <row r="3" spans="1:6" ht="13.5" thickBot="1" x14ac:dyDescent="0.25">
      <c r="E3" s="122" t="s">
        <v>131</v>
      </c>
      <c r="F3" s="274">
        <f>SUM(F6:F86)</f>
        <v>0</v>
      </c>
    </row>
    <row r="4" spans="1:6" s="20" customFormat="1" ht="26.25" customHeight="1" x14ac:dyDescent="0.2">
      <c r="A4" s="553" t="s">
        <v>159</v>
      </c>
      <c r="B4" s="486" t="s">
        <v>175</v>
      </c>
      <c r="C4" s="180" t="s">
        <v>0</v>
      </c>
      <c r="F4" s="21"/>
    </row>
    <row r="5" spans="1:6" ht="13.5" thickBot="1" x14ac:dyDescent="0.25">
      <c r="A5" s="554"/>
      <c r="B5" s="561"/>
      <c r="C5" s="181">
        <f>SUM(C6:C85)</f>
        <v>0</v>
      </c>
      <c r="E5" s="90" t="s">
        <v>164</v>
      </c>
      <c r="F5" s="90" t="s">
        <v>173</v>
      </c>
    </row>
    <row r="6" spans="1:6" ht="12" customHeight="1" x14ac:dyDescent="0.2">
      <c r="A6" s="124">
        <v>1</v>
      </c>
      <c r="B6" s="127"/>
      <c r="C6" s="132"/>
      <c r="E6" s="106">
        <f>C6</f>
        <v>0</v>
      </c>
      <c r="F6" s="118" t="str">
        <f t="shared" ref="F6:F37" si="0">IF(E6&lt;C6,C6-E6,"")</f>
        <v/>
      </c>
    </row>
    <row r="7" spans="1:6" x14ac:dyDescent="0.2">
      <c r="A7" s="125">
        <v>2</v>
      </c>
      <c r="B7" s="6"/>
      <c r="C7" s="133"/>
      <c r="E7" s="106">
        <f t="shared" ref="E7:E70" si="1">C7</f>
        <v>0</v>
      </c>
      <c r="F7" s="118" t="str">
        <f t="shared" si="0"/>
        <v/>
      </c>
    </row>
    <row r="8" spans="1:6" x14ac:dyDescent="0.2">
      <c r="A8" s="125">
        <v>3</v>
      </c>
      <c r="B8" s="6"/>
      <c r="C8" s="133"/>
      <c r="E8" s="106">
        <f t="shared" si="1"/>
        <v>0</v>
      </c>
      <c r="F8" s="118" t="str">
        <f t="shared" si="0"/>
        <v/>
      </c>
    </row>
    <row r="9" spans="1:6" x14ac:dyDescent="0.2">
      <c r="A9" s="125">
        <v>4</v>
      </c>
      <c r="B9" s="6"/>
      <c r="C9" s="133"/>
      <c r="E9" s="106">
        <f t="shared" si="1"/>
        <v>0</v>
      </c>
      <c r="F9" s="118" t="str">
        <f t="shared" si="0"/>
        <v/>
      </c>
    </row>
    <row r="10" spans="1:6" x14ac:dyDescent="0.2">
      <c r="A10" s="125">
        <v>5</v>
      </c>
      <c r="B10" s="6"/>
      <c r="C10" s="133"/>
      <c r="E10" s="106">
        <f t="shared" si="1"/>
        <v>0</v>
      </c>
      <c r="F10" s="118" t="str">
        <f t="shared" si="0"/>
        <v/>
      </c>
    </row>
    <row r="11" spans="1:6" x14ac:dyDescent="0.2">
      <c r="A11" s="125">
        <v>6</v>
      </c>
      <c r="B11" s="6"/>
      <c r="C11" s="133"/>
      <c r="E11" s="106">
        <f t="shared" si="1"/>
        <v>0</v>
      </c>
      <c r="F11" s="118" t="str">
        <f t="shared" si="0"/>
        <v/>
      </c>
    </row>
    <row r="12" spans="1:6" x14ac:dyDescent="0.2">
      <c r="A12" s="125">
        <v>7</v>
      </c>
      <c r="B12" s="6"/>
      <c r="C12" s="133"/>
      <c r="E12" s="106">
        <f t="shared" si="1"/>
        <v>0</v>
      </c>
      <c r="F12" s="118" t="str">
        <f t="shared" si="0"/>
        <v/>
      </c>
    </row>
    <row r="13" spans="1:6" x14ac:dyDescent="0.2">
      <c r="A13" s="125">
        <v>8</v>
      </c>
      <c r="B13" s="6"/>
      <c r="C13" s="133"/>
      <c r="E13" s="106">
        <f t="shared" si="1"/>
        <v>0</v>
      </c>
      <c r="F13" s="118" t="str">
        <f t="shared" si="0"/>
        <v/>
      </c>
    </row>
    <row r="14" spans="1:6" x14ac:dyDescent="0.2">
      <c r="A14" s="125">
        <v>9</v>
      </c>
      <c r="B14" s="6"/>
      <c r="C14" s="133"/>
      <c r="E14" s="106">
        <f t="shared" si="1"/>
        <v>0</v>
      </c>
      <c r="F14" s="118" t="str">
        <f t="shared" si="0"/>
        <v/>
      </c>
    </row>
    <row r="15" spans="1:6" x14ac:dyDescent="0.2">
      <c r="A15" s="125">
        <v>10</v>
      </c>
      <c r="B15" s="6"/>
      <c r="C15" s="133"/>
      <c r="E15" s="106">
        <f t="shared" si="1"/>
        <v>0</v>
      </c>
      <c r="F15" s="118" t="str">
        <f t="shared" si="0"/>
        <v/>
      </c>
    </row>
    <row r="16" spans="1:6" x14ac:dyDescent="0.2">
      <c r="A16" s="125">
        <v>11</v>
      </c>
      <c r="B16" s="6"/>
      <c r="C16" s="133"/>
      <c r="E16" s="106">
        <f t="shared" si="1"/>
        <v>0</v>
      </c>
      <c r="F16" s="118" t="str">
        <f t="shared" si="0"/>
        <v/>
      </c>
    </row>
    <row r="17" spans="1:6" x14ac:dyDescent="0.2">
      <c r="A17" s="125">
        <v>12</v>
      </c>
      <c r="B17" s="6"/>
      <c r="C17" s="133"/>
      <c r="E17" s="106">
        <f t="shared" si="1"/>
        <v>0</v>
      </c>
      <c r="F17" s="118" t="str">
        <f t="shared" si="0"/>
        <v/>
      </c>
    </row>
    <row r="18" spans="1:6" x14ac:dyDescent="0.2">
      <c r="A18" s="125">
        <v>13</v>
      </c>
      <c r="B18" s="6"/>
      <c r="C18" s="133"/>
      <c r="E18" s="106">
        <f t="shared" si="1"/>
        <v>0</v>
      </c>
      <c r="F18" s="118" t="str">
        <f t="shared" si="0"/>
        <v/>
      </c>
    </row>
    <row r="19" spans="1:6" x14ac:dyDescent="0.2">
      <c r="A19" s="125">
        <v>14</v>
      </c>
      <c r="B19" s="6"/>
      <c r="C19" s="133"/>
      <c r="E19" s="106">
        <f t="shared" si="1"/>
        <v>0</v>
      </c>
      <c r="F19" s="118" t="str">
        <f t="shared" si="0"/>
        <v/>
      </c>
    </row>
    <row r="20" spans="1:6" x14ac:dyDescent="0.2">
      <c r="A20" s="125">
        <v>15</v>
      </c>
      <c r="B20" s="6"/>
      <c r="C20" s="133"/>
      <c r="E20" s="106">
        <f t="shared" si="1"/>
        <v>0</v>
      </c>
      <c r="F20" s="118" t="str">
        <f t="shared" si="0"/>
        <v/>
      </c>
    </row>
    <row r="21" spans="1:6" x14ac:dyDescent="0.2">
      <c r="A21" s="125">
        <v>16</v>
      </c>
      <c r="B21" s="6"/>
      <c r="C21" s="133"/>
      <c r="E21" s="106">
        <f t="shared" si="1"/>
        <v>0</v>
      </c>
      <c r="F21" s="118" t="str">
        <f t="shared" si="0"/>
        <v/>
      </c>
    </row>
    <row r="22" spans="1:6" x14ac:dyDescent="0.2">
      <c r="A22" s="125">
        <v>17</v>
      </c>
      <c r="B22" s="6"/>
      <c r="C22" s="133"/>
      <c r="E22" s="106">
        <f t="shared" si="1"/>
        <v>0</v>
      </c>
      <c r="F22" s="118" t="str">
        <f t="shared" si="0"/>
        <v/>
      </c>
    </row>
    <row r="23" spans="1:6" x14ac:dyDescent="0.2">
      <c r="A23" s="125">
        <v>18</v>
      </c>
      <c r="B23" s="6"/>
      <c r="C23" s="133"/>
      <c r="E23" s="106">
        <f t="shared" si="1"/>
        <v>0</v>
      </c>
      <c r="F23" s="118" t="str">
        <f t="shared" si="0"/>
        <v/>
      </c>
    </row>
    <row r="24" spans="1:6" x14ac:dyDescent="0.2">
      <c r="A24" s="125">
        <v>19</v>
      </c>
      <c r="B24" s="6"/>
      <c r="C24" s="133"/>
      <c r="E24" s="106">
        <f t="shared" si="1"/>
        <v>0</v>
      </c>
      <c r="F24" s="118" t="str">
        <f t="shared" si="0"/>
        <v/>
      </c>
    </row>
    <row r="25" spans="1:6" x14ac:dyDescent="0.2">
      <c r="A25" s="125">
        <v>20</v>
      </c>
      <c r="B25" s="6"/>
      <c r="C25" s="133"/>
      <c r="E25" s="106">
        <f t="shared" si="1"/>
        <v>0</v>
      </c>
      <c r="F25" s="118" t="str">
        <f t="shared" si="0"/>
        <v/>
      </c>
    </row>
    <row r="26" spans="1:6" x14ac:dyDescent="0.2">
      <c r="A26" s="125">
        <v>21</v>
      </c>
      <c r="B26" s="6"/>
      <c r="C26" s="133"/>
      <c r="E26" s="106">
        <f t="shared" si="1"/>
        <v>0</v>
      </c>
      <c r="F26" s="118" t="str">
        <f t="shared" si="0"/>
        <v/>
      </c>
    </row>
    <row r="27" spans="1:6" x14ac:dyDescent="0.2">
      <c r="A27" s="125">
        <v>22</v>
      </c>
      <c r="B27" s="6"/>
      <c r="C27" s="133"/>
      <c r="E27" s="106">
        <f t="shared" si="1"/>
        <v>0</v>
      </c>
      <c r="F27" s="118" t="str">
        <f t="shared" si="0"/>
        <v/>
      </c>
    </row>
    <row r="28" spans="1:6" x14ac:dyDescent="0.2">
      <c r="A28" s="125">
        <v>23</v>
      </c>
      <c r="B28" s="6"/>
      <c r="C28" s="133"/>
      <c r="E28" s="106">
        <f t="shared" si="1"/>
        <v>0</v>
      </c>
      <c r="F28" s="118" t="str">
        <f t="shared" si="0"/>
        <v/>
      </c>
    </row>
    <row r="29" spans="1:6" x14ac:dyDescent="0.2">
      <c r="A29" s="125">
        <v>24</v>
      </c>
      <c r="B29" s="6"/>
      <c r="C29" s="133"/>
      <c r="E29" s="106">
        <f t="shared" si="1"/>
        <v>0</v>
      </c>
      <c r="F29" s="118" t="str">
        <f t="shared" si="0"/>
        <v/>
      </c>
    </row>
    <row r="30" spans="1:6" x14ac:dyDescent="0.2">
      <c r="A30" s="125">
        <v>25</v>
      </c>
      <c r="B30" s="6"/>
      <c r="C30" s="133"/>
      <c r="E30" s="106">
        <f t="shared" si="1"/>
        <v>0</v>
      </c>
      <c r="F30" s="118" t="str">
        <f t="shared" si="0"/>
        <v/>
      </c>
    </row>
    <row r="31" spans="1:6" x14ac:dyDescent="0.2">
      <c r="A31" s="125">
        <v>26</v>
      </c>
      <c r="B31" s="6"/>
      <c r="C31" s="133"/>
      <c r="E31" s="106">
        <f t="shared" si="1"/>
        <v>0</v>
      </c>
      <c r="F31" s="118" t="str">
        <f t="shared" si="0"/>
        <v/>
      </c>
    </row>
    <row r="32" spans="1:6" x14ac:dyDescent="0.2">
      <c r="A32" s="125">
        <v>27</v>
      </c>
      <c r="B32" s="6"/>
      <c r="C32" s="133"/>
      <c r="E32" s="106">
        <f t="shared" si="1"/>
        <v>0</v>
      </c>
      <c r="F32" s="118" t="str">
        <f t="shared" si="0"/>
        <v/>
      </c>
    </row>
    <row r="33" spans="1:6" x14ac:dyDescent="0.2">
      <c r="A33" s="125">
        <v>28</v>
      </c>
      <c r="B33" s="6"/>
      <c r="C33" s="133"/>
      <c r="E33" s="106">
        <f t="shared" si="1"/>
        <v>0</v>
      </c>
      <c r="F33" s="118" t="str">
        <f t="shared" si="0"/>
        <v/>
      </c>
    </row>
    <row r="34" spans="1:6" x14ac:dyDescent="0.2">
      <c r="A34" s="125">
        <v>29</v>
      </c>
      <c r="B34" s="6"/>
      <c r="C34" s="133"/>
      <c r="E34" s="106">
        <f t="shared" si="1"/>
        <v>0</v>
      </c>
      <c r="F34" s="118" t="str">
        <f t="shared" si="0"/>
        <v/>
      </c>
    </row>
    <row r="35" spans="1:6" x14ac:dyDescent="0.2">
      <c r="A35" s="125">
        <v>30</v>
      </c>
      <c r="B35" s="6"/>
      <c r="C35" s="133"/>
      <c r="E35" s="106">
        <f t="shared" si="1"/>
        <v>0</v>
      </c>
      <c r="F35" s="118" t="str">
        <f t="shared" si="0"/>
        <v/>
      </c>
    </row>
    <row r="36" spans="1:6" x14ac:dyDescent="0.2">
      <c r="A36" s="125">
        <v>31</v>
      </c>
      <c r="B36" s="6"/>
      <c r="C36" s="133"/>
      <c r="E36" s="106">
        <f t="shared" si="1"/>
        <v>0</v>
      </c>
      <c r="F36" s="118" t="str">
        <f t="shared" si="0"/>
        <v/>
      </c>
    </row>
    <row r="37" spans="1:6" x14ac:dyDescent="0.2">
      <c r="A37" s="125">
        <v>32</v>
      </c>
      <c r="B37" s="6"/>
      <c r="C37" s="133"/>
      <c r="E37" s="106">
        <f t="shared" si="1"/>
        <v>0</v>
      </c>
      <c r="F37" s="118" t="str">
        <f t="shared" si="0"/>
        <v/>
      </c>
    </row>
    <row r="38" spans="1:6" x14ac:dyDescent="0.2">
      <c r="A38" s="125">
        <v>33</v>
      </c>
      <c r="B38" s="6"/>
      <c r="C38" s="133"/>
      <c r="E38" s="106">
        <f t="shared" si="1"/>
        <v>0</v>
      </c>
      <c r="F38" s="118" t="str">
        <f t="shared" ref="F38:F69" si="2">IF(E38&lt;C38,C38-E38,"")</f>
        <v/>
      </c>
    </row>
    <row r="39" spans="1:6" x14ac:dyDescent="0.2">
      <c r="A39" s="125">
        <v>34</v>
      </c>
      <c r="B39" s="6"/>
      <c r="C39" s="133"/>
      <c r="E39" s="106">
        <f t="shared" si="1"/>
        <v>0</v>
      </c>
      <c r="F39" s="118" t="str">
        <f t="shared" si="2"/>
        <v/>
      </c>
    </row>
    <row r="40" spans="1:6" x14ac:dyDescent="0.2">
      <c r="A40" s="125">
        <v>35</v>
      </c>
      <c r="B40" s="6"/>
      <c r="C40" s="133"/>
      <c r="E40" s="106">
        <f t="shared" si="1"/>
        <v>0</v>
      </c>
      <c r="F40" s="118" t="str">
        <f t="shared" si="2"/>
        <v/>
      </c>
    </row>
    <row r="41" spans="1:6" x14ac:dyDescent="0.2">
      <c r="A41" s="125">
        <v>36</v>
      </c>
      <c r="B41" s="6"/>
      <c r="C41" s="133"/>
      <c r="E41" s="106">
        <f t="shared" si="1"/>
        <v>0</v>
      </c>
      <c r="F41" s="118" t="str">
        <f t="shared" si="2"/>
        <v/>
      </c>
    </row>
    <row r="42" spans="1:6" x14ac:dyDescent="0.2">
      <c r="A42" s="125">
        <v>37</v>
      </c>
      <c r="B42" s="6"/>
      <c r="C42" s="133"/>
      <c r="E42" s="106">
        <f t="shared" si="1"/>
        <v>0</v>
      </c>
      <c r="F42" s="118" t="str">
        <f t="shared" si="2"/>
        <v/>
      </c>
    </row>
    <row r="43" spans="1:6" x14ac:dyDescent="0.2">
      <c r="A43" s="125">
        <v>38</v>
      </c>
      <c r="B43" s="6"/>
      <c r="C43" s="133"/>
      <c r="E43" s="106">
        <f t="shared" si="1"/>
        <v>0</v>
      </c>
      <c r="F43" s="118" t="str">
        <f t="shared" si="2"/>
        <v/>
      </c>
    </row>
    <row r="44" spans="1:6" x14ac:dyDescent="0.2">
      <c r="A44" s="125">
        <v>39</v>
      </c>
      <c r="B44" s="6"/>
      <c r="C44" s="133"/>
      <c r="E44" s="106">
        <f t="shared" si="1"/>
        <v>0</v>
      </c>
      <c r="F44" s="118" t="str">
        <f t="shared" si="2"/>
        <v/>
      </c>
    </row>
    <row r="45" spans="1:6" x14ac:dyDescent="0.2">
      <c r="A45" s="125">
        <v>40</v>
      </c>
      <c r="B45" s="6"/>
      <c r="C45" s="133"/>
      <c r="E45" s="106">
        <f t="shared" si="1"/>
        <v>0</v>
      </c>
      <c r="F45" s="118" t="str">
        <f t="shared" si="2"/>
        <v/>
      </c>
    </row>
    <row r="46" spans="1:6" x14ac:dyDescent="0.2">
      <c r="A46" s="125">
        <v>41</v>
      </c>
      <c r="B46" s="6"/>
      <c r="C46" s="133"/>
      <c r="E46" s="106">
        <f t="shared" si="1"/>
        <v>0</v>
      </c>
      <c r="F46" s="118" t="str">
        <f t="shared" si="2"/>
        <v/>
      </c>
    </row>
    <row r="47" spans="1:6" x14ac:dyDescent="0.2">
      <c r="A47" s="125">
        <v>42</v>
      </c>
      <c r="B47" s="6"/>
      <c r="C47" s="133"/>
      <c r="E47" s="106">
        <f t="shared" si="1"/>
        <v>0</v>
      </c>
      <c r="F47" s="118" t="str">
        <f t="shared" si="2"/>
        <v/>
      </c>
    </row>
    <row r="48" spans="1:6" x14ac:dyDescent="0.2">
      <c r="A48" s="125">
        <v>43</v>
      </c>
      <c r="B48" s="6"/>
      <c r="C48" s="133"/>
      <c r="E48" s="106">
        <f t="shared" si="1"/>
        <v>0</v>
      </c>
      <c r="F48" s="118" t="str">
        <f t="shared" si="2"/>
        <v/>
      </c>
    </row>
    <row r="49" spans="1:6" x14ac:dyDescent="0.2">
      <c r="A49" s="125">
        <v>44</v>
      </c>
      <c r="B49" s="6"/>
      <c r="C49" s="133"/>
      <c r="E49" s="106">
        <f t="shared" si="1"/>
        <v>0</v>
      </c>
      <c r="F49" s="118" t="str">
        <f t="shared" si="2"/>
        <v/>
      </c>
    </row>
    <row r="50" spans="1:6" x14ac:dyDescent="0.2">
      <c r="A50" s="125">
        <v>45</v>
      </c>
      <c r="B50" s="6"/>
      <c r="C50" s="133"/>
      <c r="E50" s="106">
        <f t="shared" si="1"/>
        <v>0</v>
      </c>
      <c r="F50" s="118" t="str">
        <f t="shared" si="2"/>
        <v/>
      </c>
    </row>
    <row r="51" spans="1:6" x14ac:dyDescent="0.2">
      <c r="A51" s="125">
        <v>46</v>
      </c>
      <c r="B51" s="6"/>
      <c r="C51" s="133"/>
      <c r="E51" s="106">
        <f t="shared" si="1"/>
        <v>0</v>
      </c>
      <c r="F51" s="118" t="str">
        <f t="shared" si="2"/>
        <v/>
      </c>
    </row>
    <row r="52" spans="1:6" x14ac:dyDescent="0.2">
      <c r="A52" s="125">
        <v>47</v>
      </c>
      <c r="B52" s="6"/>
      <c r="C52" s="133"/>
      <c r="E52" s="106">
        <f t="shared" si="1"/>
        <v>0</v>
      </c>
      <c r="F52" s="118" t="str">
        <f t="shared" si="2"/>
        <v/>
      </c>
    </row>
    <row r="53" spans="1:6" x14ac:dyDescent="0.2">
      <c r="A53" s="125">
        <v>48</v>
      </c>
      <c r="B53" s="6"/>
      <c r="C53" s="133"/>
      <c r="E53" s="106">
        <f t="shared" si="1"/>
        <v>0</v>
      </c>
      <c r="F53" s="118" t="str">
        <f t="shared" si="2"/>
        <v/>
      </c>
    </row>
    <row r="54" spans="1:6" x14ac:dyDescent="0.2">
      <c r="A54" s="125">
        <v>49</v>
      </c>
      <c r="B54" s="6"/>
      <c r="C54" s="133"/>
      <c r="E54" s="106">
        <f t="shared" si="1"/>
        <v>0</v>
      </c>
      <c r="F54" s="118" t="str">
        <f t="shared" si="2"/>
        <v/>
      </c>
    </row>
    <row r="55" spans="1:6" x14ac:dyDescent="0.2">
      <c r="A55" s="125">
        <v>50</v>
      </c>
      <c r="B55" s="6"/>
      <c r="C55" s="133"/>
      <c r="E55" s="106">
        <f t="shared" si="1"/>
        <v>0</v>
      </c>
      <c r="F55" s="118" t="str">
        <f t="shared" si="2"/>
        <v/>
      </c>
    </row>
    <row r="56" spans="1:6" x14ac:dyDescent="0.2">
      <c r="A56" s="125">
        <v>51</v>
      </c>
      <c r="B56" s="6"/>
      <c r="C56" s="133"/>
      <c r="E56" s="106">
        <f t="shared" si="1"/>
        <v>0</v>
      </c>
      <c r="F56" s="118" t="str">
        <f t="shared" si="2"/>
        <v/>
      </c>
    </row>
    <row r="57" spans="1:6" x14ac:dyDescent="0.2">
      <c r="A57" s="125">
        <v>52</v>
      </c>
      <c r="B57" s="6"/>
      <c r="C57" s="133"/>
      <c r="E57" s="106">
        <f t="shared" si="1"/>
        <v>0</v>
      </c>
      <c r="F57" s="118" t="str">
        <f t="shared" si="2"/>
        <v/>
      </c>
    </row>
    <row r="58" spans="1:6" x14ac:dyDescent="0.2">
      <c r="A58" s="125">
        <v>53</v>
      </c>
      <c r="B58" s="6"/>
      <c r="C58" s="133"/>
      <c r="E58" s="106">
        <f t="shared" si="1"/>
        <v>0</v>
      </c>
      <c r="F58" s="118" t="str">
        <f t="shared" si="2"/>
        <v/>
      </c>
    </row>
    <row r="59" spans="1:6" x14ac:dyDescent="0.2">
      <c r="A59" s="125">
        <v>54</v>
      </c>
      <c r="B59" s="6"/>
      <c r="C59" s="133"/>
      <c r="E59" s="106">
        <f t="shared" si="1"/>
        <v>0</v>
      </c>
      <c r="F59" s="118" t="str">
        <f t="shared" si="2"/>
        <v/>
      </c>
    </row>
    <row r="60" spans="1:6" x14ac:dyDescent="0.2">
      <c r="A60" s="125">
        <v>55</v>
      </c>
      <c r="B60" s="6"/>
      <c r="C60" s="133"/>
      <c r="E60" s="106">
        <f t="shared" si="1"/>
        <v>0</v>
      </c>
      <c r="F60" s="118" t="str">
        <f t="shared" si="2"/>
        <v/>
      </c>
    </row>
    <row r="61" spans="1:6" x14ac:dyDescent="0.2">
      <c r="A61" s="125">
        <v>56</v>
      </c>
      <c r="B61" s="6"/>
      <c r="C61" s="133"/>
      <c r="E61" s="106">
        <f t="shared" si="1"/>
        <v>0</v>
      </c>
      <c r="F61" s="118" t="str">
        <f t="shared" si="2"/>
        <v/>
      </c>
    </row>
    <row r="62" spans="1:6" x14ac:dyDescent="0.2">
      <c r="A62" s="125">
        <v>57</v>
      </c>
      <c r="B62" s="6"/>
      <c r="C62" s="133"/>
      <c r="E62" s="106">
        <f t="shared" si="1"/>
        <v>0</v>
      </c>
      <c r="F62" s="118" t="str">
        <f t="shared" si="2"/>
        <v/>
      </c>
    </row>
    <row r="63" spans="1:6" x14ac:dyDescent="0.2">
      <c r="A63" s="125">
        <v>58</v>
      </c>
      <c r="B63" s="6"/>
      <c r="C63" s="133"/>
      <c r="E63" s="106">
        <f t="shared" si="1"/>
        <v>0</v>
      </c>
      <c r="F63" s="118" t="str">
        <f t="shared" si="2"/>
        <v/>
      </c>
    </row>
    <row r="64" spans="1:6" x14ac:dyDescent="0.2">
      <c r="A64" s="125">
        <v>59</v>
      </c>
      <c r="B64" s="6"/>
      <c r="C64" s="133"/>
      <c r="E64" s="106">
        <f t="shared" si="1"/>
        <v>0</v>
      </c>
      <c r="F64" s="118" t="str">
        <f t="shared" si="2"/>
        <v/>
      </c>
    </row>
    <row r="65" spans="1:6" x14ac:dyDescent="0.2">
      <c r="A65" s="125">
        <v>60</v>
      </c>
      <c r="B65" s="6"/>
      <c r="C65" s="133"/>
      <c r="E65" s="106">
        <f t="shared" si="1"/>
        <v>0</v>
      </c>
      <c r="F65" s="118" t="str">
        <f t="shared" si="2"/>
        <v/>
      </c>
    </row>
    <row r="66" spans="1:6" x14ac:dyDescent="0.2">
      <c r="A66" s="125">
        <v>61</v>
      </c>
      <c r="B66" s="6"/>
      <c r="C66" s="133"/>
      <c r="E66" s="106">
        <f t="shared" si="1"/>
        <v>0</v>
      </c>
      <c r="F66" s="118" t="str">
        <f t="shared" si="2"/>
        <v/>
      </c>
    </row>
    <row r="67" spans="1:6" x14ac:dyDescent="0.2">
      <c r="A67" s="125">
        <v>62</v>
      </c>
      <c r="B67" s="6"/>
      <c r="C67" s="133"/>
      <c r="E67" s="106">
        <f t="shared" si="1"/>
        <v>0</v>
      </c>
      <c r="F67" s="118" t="str">
        <f t="shared" si="2"/>
        <v/>
      </c>
    </row>
    <row r="68" spans="1:6" x14ac:dyDescent="0.2">
      <c r="A68" s="125">
        <v>63</v>
      </c>
      <c r="B68" s="6"/>
      <c r="C68" s="133"/>
      <c r="E68" s="106">
        <f t="shared" si="1"/>
        <v>0</v>
      </c>
      <c r="F68" s="118" t="str">
        <f t="shared" si="2"/>
        <v/>
      </c>
    </row>
    <row r="69" spans="1:6" x14ac:dyDescent="0.2">
      <c r="A69" s="125">
        <v>64</v>
      </c>
      <c r="B69" s="6"/>
      <c r="C69" s="133"/>
      <c r="E69" s="106">
        <f t="shared" si="1"/>
        <v>0</v>
      </c>
      <c r="F69" s="118" t="str">
        <f t="shared" si="2"/>
        <v/>
      </c>
    </row>
    <row r="70" spans="1:6" x14ac:dyDescent="0.2">
      <c r="A70" s="125">
        <v>65</v>
      </c>
      <c r="B70" s="6"/>
      <c r="C70" s="133"/>
      <c r="E70" s="106">
        <f t="shared" si="1"/>
        <v>0</v>
      </c>
      <c r="F70" s="118" t="str">
        <f t="shared" ref="F70:F85" si="3">IF(E70&lt;C70,C70-E70,"")</f>
        <v/>
      </c>
    </row>
    <row r="71" spans="1:6" x14ac:dyDescent="0.2">
      <c r="A71" s="125">
        <v>66</v>
      </c>
      <c r="B71" s="6"/>
      <c r="C71" s="133"/>
      <c r="E71" s="106">
        <f t="shared" ref="E71:E85" si="4">C71</f>
        <v>0</v>
      </c>
      <c r="F71" s="118" t="str">
        <f t="shared" si="3"/>
        <v/>
      </c>
    </row>
    <row r="72" spans="1:6" x14ac:dyDescent="0.2">
      <c r="A72" s="125">
        <v>67</v>
      </c>
      <c r="B72" s="6"/>
      <c r="C72" s="133"/>
      <c r="E72" s="106">
        <f t="shared" si="4"/>
        <v>0</v>
      </c>
      <c r="F72" s="118" t="str">
        <f t="shared" si="3"/>
        <v/>
      </c>
    </row>
    <row r="73" spans="1:6" x14ac:dyDescent="0.2">
      <c r="A73" s="125">
        <v>68</v>
      </c>
      <c r="B73" s="6"/>
      <c r="C73" s="133"/>
      <c r="E73" s="106">
        <f t="shared" si="4"/>
        <v>0</v>
      </c>
      <c r="F73" s="118" t="str">
        <f t="shared" si="3"/>
        <v/>
      </c>
    </row>
    <row r="74" spans="1:6" x14ac:dyDescent="0.2">
      <c r="A74" s="125">
        <v>69</v>
      </c>
      <c r="B74" s="6"/>
      <c r="C74" s="133"/>
      <c r="E74" s="106">
        <f t="shared" si="4"/>
        <v>0</v>
      </c>
      <c r="F74" s="118" t="str">
        <f t="shared" si="3"/>
        <v/>
      </c>
    </row>
    <row r="75" spans="1:6" x14ac:dyDescent="0.2">
      <c r="A75" s="125">
        <v>70</v>
      </c>
      <c r="B75" s="6"/>
      <c r="C75" s="133"/>
      <c r="E75" s="106">
        <f t="shared" si="4"/>
        <v>0</v>
      </c>
      <c r="F75" s="118" t="str">
        <f t="shared" si="3"/>
        <v/>
      </c>
    </row>
    <row r="76" spans="1:6" x14ac:dyDescent="0.2">
      <c r="A76" s="125">
        <v>71</v>
      </c>
      <c r="B76" s="6"/>
      <c r="C76" s="133"/>
      <c r="E76" s="106">
        <f t="shared" si="4"/>
        <v>0</v>
      </c>
      <c r="F76" s="118" t="str">
        <f t="shared" si="3"/>
        <v/>
      </c>
    </row>
    <row r="77" spans="1:6" x14ac:dyDescent="0.2">
      <c r="A77" s="125">
        <v>72</v>
      </c>
      <c r="B77" s="6"/>
      <c r="C77" s="133"/>
      <c r="E77" s="106">
        <f t="shared" si="4"/>
        <v>0</v>
      </c>
      <c r="F77" s="118" t="str">
        <f t="shared" si="3"/>
        <v/>
      </c>
    </row>
    <row r="78" spans="1:6" x14ac:dyDescent="0.2">
      <c r="A78" s="125">
        <v>73</v>
      </c>
      <c r="B78" s="6"/>
      <c r="C78" s="133"/>
      <c r="E78" s="106">
        <f t="shared" si="4"/>
        <v>0</v>
      </c>
      <c r="F78" s="118" t="str">
        <f t="shared" si="3"/>
        <v/>
      </c>
    </row>
    <row r="79" spans="1:6" x14ac:dyDescent="0.2">
      <c r="A79" s="125">
        <v>74</v>
      </c>
      <c r="B79" s="6"/>
      <c r="C79" s="133"/>
      <c r="E79" s="106">
        <f t="shared" si="4"/>
        <v>0</v>
      </c>
      <c r="F79" s="118" t="str">
        <f t="shared" si="3"/>
        <v/>
      </c>
    </row>
    <row r="80" spans="1:6" x14ac:dyDescent="0.2">
      <c r="A80" s="125">
        <v>75</v>
      </c>
      <c r="B80" s="6"/>
      <c r="C80" s="133"/>
      <c r="E80" s="106">
        <f t="shared" si="4"/>
        <v>0</v>
      </c>
      <c r="F80" s="118" t="str">
        <f t="shared" si="3"/>
        <v/>
      </c>
    </row>
    <row r="81" spans="1:6" x14ac:dyDescent="0.2">
      <c r="A81" s="125">
        <v>76</v>
      </c>
      <c r="B81" s="6"/>
      <c r="C81" s="133"/>
      <c r="E81" s="106">
        <f t="shared" si="4"/>
        <v>0</v>
      </c>
      <c r="F81" s="118" t="str">
        <f t="shared" si="3"/>
        <v/>
      </c>
    </row>
    <row r="82" spans="1:6" x14ac:dyDescent="0.2">
      <c r="A82" s="125">
        <v>77</v>
      </c>
      <c r="B82" s="6"/>
      <c r="C82" s="133"/>
      <c r="E82" s="106">
        <f t="shared" si="4"/>
        <v>0</v>
      </c>
      <c r="F82" s="118" t="str">
        <f t="shared" si="3"/>
        <v/>
      </c>
    </row>
    <row r="83" spans="1:6" x14ac:dyDescent="0.2">
      <c r="A83" s="125">
        <v>78</v>
      </c>
      <c r="B83" s="6"/>
      <c r="C83" s="133"/>
      <c r="E83" s="106">
        <f t="shared" si="4"/>
        <v>0</v>
      </c>
      <c r="F83" s="118" t="str">
        <f t="shared" si="3"/>
        <v/>
      </c>
    </row>
    <row r="84" spans="1:6" x14ac:dyDescent="0.2">
      <c r="A84" s="125">
        <v>79</v>
      </c>
      <c r="B84" s="6"/>
      <c r="C84" s="133"/>
      <c r="E84" s="106">
        <f t="shared" si="4"/>
        <v>0</v>
      </c>
      <c r="F84" s="118" t="str">
        <f t="shared" si="3"/>
        <v/>
      </c>
    </row>
    <row r="85" spans="1:6" ht="13.5" thickBot="1" x14ac:dyDescent="0.25">
      <c r="A85" s="126">
        <v>80</v>
      </c>
      <c r="B85" s="167"/>
      <c r="C85" s="134"/>
      <c r="E85" s="106">
        <f t="shared" si="4"/>
        <v>0</v>
      </c>
      <c r="F85" s="118" t="str">
        <f t="shared" si="3"/>
        <v/>
      </c>
    </row>
  </sheetData>
  <sheetProtection password="CAF5" sheet="1" objects="1" scenarios="1" selectLockedCells="1"/>
  <mergeCells count="3">
    <mergeCell ref="A4:A5"/>
    <mergeCell ref="B4:B5"/>
    <mergeCell ref="E1:F1"/>
  </mergeCells>
  <phoneticPr fontId="9" type="noConversion"/>
  <conditionalFormatting sqref="E6:E85">
    <cfRule type="cellIs" dxfId="0" priority="1" stopIfTrue="1" operator="notEqual">
      <formula>$C6</formula>
    </cfRule>
  </conditionalFormatting>
  <dataValidations count="1">
    <dataValidation type="decimal" operator="greaterThanOrEqual" allowBlank="1" showInputMessage="1" showErrorMessage="1" errorTitle="INTEGERS ONLY" error="Please, use only integers (numbers without decimals) in this field." sqref="C6:C85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D230"/>
  <sheetViews>
    <sheetView workbookViewId="0">
      <selection activeCell="E20" sqref="E20"/>
    </sheetView>
  </sheetViews>
  <sheetFormatPr defaultColWidth="9.140625" defaultRowHeight="15.75" x14ac:dyDescent="0.25"/>
  <cols>
    <col min="1" max="1" width="9.140625" style="185"/>
    <col min="2" max="2" width="26.85546875" style="242" customWidth="1"/>
    <col min="3" max="3" width="8" style="337" bestFit="1" customWidth="1"/>
    <col min="4" max="4" width="20.5703125" style="185" customWidth="1"/>
    <col min="5" max="16384" width="9.140625" style="185"/>
  </cols>
  <sheetData>
    <row r="1" spans="2:4" ht="36" customHeight="1" thickBot="1" x14ac:dyDescent="0.3">
      <c r="B1" s="566"/>
      <c r="C1" s="566"/>
    </row>
    <row r="2" spans="2:4" ht="32.25" customHeight="1" thickBot="1" x14ac:dyDescent="0.3">
      <c r="B2" s="567" t="s">
        <v>41</v>
      </c>
      <c r="C2" s="568"/>
    </row>
    <row r="3" spans="2:4" s="186" customFormat="1" ht="65.25" customHeight="1" thickBot="1" x14ac:dyDescent="0.3">
      <c r="B3" s="243" t="s">
        <v>8</v>
      </c>
      <c r="C3" s="244" t="s">
        <v>109</v>
      </c>
      <c r="D3" s="185"/>
    </row>
    <row r="4" spans="2:4" s="186" customFormat="1" ht="65.25" customHeight="1" thickBot="1" x14ac:dyDescent="0.3">
      <c r="B4" s="363"/>
      <c r="C4" s="364"/>
      <c r="D4" s="185"/>
    </row>
    <row r="5" spans="2:4" x14ac:dyDescent="0.25">
      <c r="B5" s="322" t="s">
        <v>50</v>
      </c>
      <c r="C5" s="333" t="s">
        <v>17</v>
      </c>
    </row>
    <row r="6" spans="2:4" x14ac:dyDescent="0.25">
      <c r="B6" s="323" t="s">
        <v>775</v>
      </c>
      <c r="C6" s="333" t="s">
        <v>39</v>
      </c>
    </row>
    <row r="7" spans="2:4" x14ac:dyDescent="0.25">
      <c r="B7" s="323" t="s">
        <v>51</v>
      </c>
      <c r="C7" s="333" t="s">
        <v>15</v>
      </c>
      <c r="D7" s="265"/>
    </row>
    <row r="8" spans="2:4" x14ac:dyDescent="0.25">
      <c r="B8" s="323" t="s">
        <v>52</v>
      </c>
      <c r="C8" s="333" t="s">
        <v>18</v>
      </c>
      <c r="D8" s="265"/>
    </row>
    <row r="9" spans="2:4" x14ac:dyDescent="0.25">
      <c r="B9" s="323" t="s">
        <v>53</v>
      </c>
      <c r="C9" s="333" t="s">
        <v>19</v>
      </c>
      <c r="D9" s="265"/>
    </row>
    <row r="10" spans="2:4" x14ac:dyDescent="0.25">
      <c r="B10" s="323" t="s">
        <v>54</v>
      </c>
      <c r="C10" s="333" t="s">
        <v>20</v>
      </c>
      <c r="D10" s="265"/>
    </row>
    <row r="11" spans="2:4" x14ac:dyDescent="0.25">
      <c r="B11" s="323" t="s">
        <v>55</v>
      </c>
      <c r="C11" s="333" t="s">
        <v>110</v>
      </c>
      <c r="D11" s="265"/>
    </row>
    <row r="12" spans="2:4" x14ac:dyDescent="0.25">
      <c r="B12" s="323" t="s">
        <v>776</v>
      </c>
      <c r="C12" s="333" t="s">
        <v>21</v>
      </c>
      <c r="D12" s="265"/>
    </row>
    <row r="13" spans="2:4" x14ac:dyDescent="0.25">
      <c r="B13" s="323" t="s">
        <v>56</v>
      </c>
      <c r="C13" s="333" t="s">
        <v>22</v>
      </c>
      <c r="D13" s="265"/>
    </row>
    <row r="14" spans="2:4" x14ac:dyDescent="0.25">
      <c r="B14" s="323" t="s">
        <v>57</v>
      </c>
      <c r="C14" s="333" t="s">
        <v>23</v>
      </c>
    </row>
    <row r="15" spans="2:4" x14ac:dyDescent="0.25">
      <c r="B15" s="323" t="s">
        <v>58</v>
      </c>
      <c r="C15" s="333" t="s">
        <v>24</v>
      </c>
    </row>
    <row r="16" spans="2:4" x14ac:dyDescent="0.25">
      <c r="B16" s="323" t="s">
        <v>59</v>
      </c>
      <c r="C16" s="333" t="s">
        <v>16</v>
      </c>
    </row>
    <row r="17" spans="2:3" x14ac:dyDescent="0.25">
      <c r="B17" s="323" t="s">
        <v>60</v>
      </c>
      <c r="C17" s="333" t="s">
        <v>111</v>
      </c>
    </row>
    <row r="18" spans="2:3" x14ac:dyDescent="0.25">
      <c r="B18" s="323" t="s">
        <v>61</v>
      </c>
      <c r="C18" s="333" t="s">
        <v>25</v>
      </c>
    </row>
    <row r="19" spans="2:3" x14ac:dyDescent="0.25">
      <c r="B19" s="323" t="s">
        <v>62</v>
      </c>
      <c r="C19" s="333" t="s">
        <v>26</v>
      </c>
    </row>
    <row r="20" spans="2:3" x14ac:dyDescent="0.25">
      <c r="B20" s="323" t="s">
        <v>63</v>
      </c>
      <c r="C20" s="333" t="s">
        <v>27</v>
      </c>
    </row>
    <row r="21" spans="2:3" x14ac:dyDescent="0.25">
      <c r="B21" s="323" t="s">
        <v>64</v>
      </c>
      <c r="C21" s="333" t="s">
        <v>28</v>
      </c>
    </row>
    <row r="22" spans="2:3" x14ac:dyDescent="0.25">
      <c r="B22" s="323" t="s">
        <v>65</v>
      </c>
      <c r="C22" s="333" t="s">
        <v>29</v>
      </c>
    </row>
    <row r="23" spans="2:3" x14ac:dyDescent="0.25">
      <c r="B23" s="323" t="s">
        <v>66</v>
      </c>
      <c r="C23" s="333" t="s">
        <v>14</v>
      </c>
    </row>
    <row r="24" spans="2:3" x14ac:dyDescent="0.25">
      <c r="B24" s="323" t="s">
        <v>67</v>
      </c>
      <c r="C24" s="333" t="s">
        <v>30</v>
      </c>
    </row>
    <row r="25" spans="2:3" x14ac:dyDescent="0.25">
      <c r="B25" s="323" t="s">
        <v>68</v>
      </c>
      <c r="C25" s="333" t="s">
        <v>31</v>
      </c>
    </row>
    <row r="26" spans="2:3" x14ac:dyDescent="0.25">
      <c r="B26" s="323" t="s">
        <v>777</v>
      </c>
      <c r="C26" s="333" t="s">
        <v>40</v>
      </c>
    </row>
    <row r="27" spans="2:3" x14ac:dyDescent="0.25">
      <c r="B27" s="323" t="s">
        <v>778</v>
      </c>
      <c r="C27" s="333" t="s">
        <v>32</v>
      </c>
    </row>
    <row r="28" spans="2:3" x14ac:dyDescent="0.25">
      <c r="B28" s="323" t="s">
        <v>779</v>
      </c>
      <c r="C28" s="333" t="s">
        <v>33</v>
      </c>
    </row>
    <row r="29" spans="2:3" x14ac:dyDescent="0.25">
      <c r="B29" s="323" t="s">
        <v>69</v>
      </c>
      <c r="C29" s="333" t="s">
        <v>34</v>
      </c>
    </row>
    <row r="30" spans="2:3" x14ac:dyDescent="0.25">
      <c r="B30" s="323" t="s">
        <v>70</v>
      </c>
      <c r="C30" s="333" t="s">
        <v>35</v>
      </c>
    </row>
    <row r="31" spans="2:3" ht="16.5" thickBot="1" x14ac:dyDescent="0.3">
      <c r="B31" s="324" t="s">
        <v>71</v>
      </c>
      <c r="C31" s="339" t="s">
        <v>76</v>
      </c>
    </row>
    <row r="32" spans="2:3" x14ac:dyDescent="0.25">
      <c r="B32" s="325" t="s">
        <v>72</v>
      </c>
      <c r="C32" s="338" t="s">
        <v>36</v>
      </c>
    </row>
    <row r="33" spans="2:3" x14ac:dyDescent="0.25">
      <c r="B33" s="323" t="s">
        <v>73</v>
      </c>
      <c r="C33" s="333" t="s">
        <v>37</v>
      </c>
    </row>
    <row r="34" spans="2:3" x14ac:dyDescent="0.25">
      <c r="B34" s="323" t="s">
        <v>74</v>
      </c>
      <c r="C34" s="333" t="s">
        <v>38</v>
      </c>
    </row>
    <row r="35" spans="2:3" x14ac:dyDescent="0.25">
      <c r="B35" s="323" t="s">
        <v>438</v>
      </c>
      <c r="C35" s="333" t="s">
        <v>437</v>
      </c>
    </row>
    <row r="36" spans="2:3" x14ac:dyDescent="0.25">
      <c r="B36" s="323" t="s">
        <v>439</v>
      </c>
      <c r="C36" s="333" t="s">
        <v>436</v>
      </c>
    </row>
    <row r="37" spans="2:3" x14ac:dyDescent="0.25">
      <c r="B37" s="323" t="s">
        <v>440</v>
      </c>
      <c r="C37" s="333" t="s">
        <v>77</v>
      </c>
    </row>
    <row r="38" spans="2:3" x14ac:dyDescent="0.25">
      <c r="B38" s="323" t="s">
        <v>441</v>
      </c>
      <c r="C38" s="333" t="s">
        <v>442</v>
      </c>
    </row>
    <row r="39" spans="2:3" x14ac:dyDescent="0.25">
      <c r="B39" s="323" t="s">
        <v>443</v>
      </c>
      <c r="C39" s="333" t="s">
        <v>444</v>
      </c>
    </row>
    <row r="40" spans="2:3" ht="16.5" thickBot="1" x14ac:dyDescent="0.3">
      <c r="B40" s="324" t="s">
        <v>445</v>
      </c>
      <c r="C40" s="339" t="s">
        <v>446</v>
      </c>
    </row>
    <row r="41" spans="2:3" x14ac:dyDescent="0.25">
      <c r="B41" s="326" t="s">
        <v>483</v>
      </c>
      <c r="C41" s="338" t="s">
        <v>484</v>
      </c>
    </row>
    <row r="42" spans="2:3" ht="16.5" thickBot="1" x14ac:dyDescent="0.3">
      <c r="B42" s="343" t="s">
        <v>641</v>
      </c>
      <c r="C42" s="344" t="s">
        <v>642</v>
      </c>
    </row>
    <row r="43" spans="2:3" x14ac:dyDescent="0.25">
      <c r="B43" s="345" t="s">
        <v>81</v>
      </c>
      <c r="C43" s="346" t="s">
        <v>80</v>
      </c>
    </row>
    <row r="44" spans="2:3" x14ac:dyDescent="0.25">
      <c r="B44" s="327" t="s">
        <v>85</v>
      </c>
      <c r="C44" s="333" t="s">
        <v>80</v>
      </c>
    </row>
    <row r="45" spans="2:3" x14ac:dyDescent="0.25">
      <c r="B45" s="327" t="s">
        <v>83</v>
      </c>
      <c r="C45" s="333" t="s">
        <v>80</v>
      </c>
    </row>
    <row r="46" spans="2:3" x14ac:dyDescent="0.25">
      <c r="B46" s="327" t="s">
        <v>82</v>
      </c>
      <c r="C46" s="333" t="s">
        <v>80</v>
      </c>
    </row>
    <row r="47" spans="2:3" x14ac:dyDescent="0.25">
      <c r="B47" s="327" t="s">
        <v>84</v>
      </c>
      <c r="C47" s="333" t="s">
        <v>80</v>
      </c>
    </row>
    <row r="48" spans="2:3" x14ac:dyDescent="0.25">
      <c r="B48" s="327" t="s">
        <v>79</v>
      </c>
      <c r="C48" s="333" t="s">
        <v>78</v>
      </c>
    </row>
    <row r="49" spans="2:3" x14ac:dyDescent="0.25">
      <c r="B49" s="327" t="s">
        <v>88</v>
      </c>
      <c r="C49" s="333" t="s">
        <v>87</v>
      </c>
    </row>
    <row r="50" spans="2:3" x14ac:dyDescent="0.25">
      <c r="B50" s="327" t="s">
        <v>94</v>
      </c>
      <c r="C50" s="333" t="s">
        <v>93</v>
      </c>
    </row>
    <row r="51" spans="2:3" x14ac:dyDescent="0.25">
      <c r="B51" s="327" t="s">
        <v>96</v>
      </c>
      <c r="C51" s="333" t="s">
        <v>95</v>
      </c>
    </row>
    <row r="52" spans="2:3" x14ac:dyDescent="0.25">
      <c r="B52" s="327" t="s">
        <v>90</v>
      </c>
      <c r="C52" s="333" t="s">
        <v>89</v>
      </c>
    </row>
    <row r="53" spans="2:3" x14ac:dyDescent="0.25">
      <c r="B53" s="327" t="s">
        <v>780</v>
      </c>
      <c r="C53" s="333" t="s">
        <v>781</v>
      </c>
    </row>
    <row r="54" spans="2:3" x14ac:dyDescent="0.25">
      <c r="B54" s="327" t="s">
        <v>214</v>
      </c>
      <c r="C54" s="333" t="s">
        <v>215</v>
      </c>
    </row>
    <row r="55" spans="2:3" x14ac:dyDescent="0.25">
      <c r="B55" s="327" t="s">
        <v>782</v>
      </c>
      <c r="C55" s="333" t="s">
        <v>783</v>
      </c>
    </row>
    <row r="56" spans="2:3" x14ac:dyDescent="0.25">
      <c r="B56" s="327" t="s">
        <v>108</v>
      </c>
      <c r="C56" s="333" t="s">
        <v>107</v>
      </c>
    </row>
    <row r="57" spans="2:3" x14ac:dyDescent="0.25">
      <c r="B57" s="327" t="s">
        <v>97</v>
      </c>
      <c r="C57" s="333" t="s">
        <v>75</v>
      </c>
    </row>
    <row r="58" spans="2:3" x14ac:dyDescent="0.25">
      <c r="B58" s="327" t="s">
        <v>784</v>
      </c>
      <c r="C58" s="333" t="s">
        <v>785</v>
      </c>
    </row>
    <row r="59" spans="2:3" x14ac:dyDescent="0.25">
      <c r="B59" s="327" t="s">
        <v>86</v>
      </c>
      <c r="C59" s="333" t="s">
        <v>80</v>
      </c>
    </row>
    <row r="60" spans="2:3" x14ac:dyDescent="0.25">
      <c r="B60" s="327" t="s">
        <v>101</v>
      </c>
      <c r="C60" s="333" t="s">
        <v>100</v>
      </c>
    </row>
    <row r="61" spans="2:3" ht="16.5" thickBot="1" x14ac:dyDescent="0.3">
      <c r="B61" s="328" t="s">
        <v>216</v>
      </c>
      <c r="C61" s="339" t="s">
        <v>102</v>
      </c>
    </row>
    <row r="62" spans="2:3" ht="16.5" thickBot="1" x14ac:dyDescent="0.3">
      <c r="B62" s="328" t="s">
        <v>217</v>
      </c>
      <c r="C62" s="339" t="s">
        <v>218</v>
      </c>
    </row>
    <row r="63" spans="2:3" ht="16.5" thickBot="1" x14ac:dyDescent="0.3">
      <c r="B63" s="328" t="s">
        <v>99</v>
      </c>
      <c r="C63" s="339" t="s">
        <v>98</v>
      </c>
    </row>
    <row r="64" spans="2:3" ht="16.5" thickBot="1" x14ac:dyDescent="0.3">
      <c r="B64" s="328" t="s">
        <v>92</v>
      </c>
      <c r="C64" s="339" t="s">
        <v>91</v>
      </c>
    </row>
    <row r="65" spans="2:3" ht="16.5" thickBot="1" x14ac:dyDescent="0.3">
      <c r="B65" s="328" t="s">
        <v>104</v>
      </c>
      <c r="C65" s="339" t="s">
        <v>103</v>
      </c>
    </row>
    <row r="66" spans="2:3" ht="16.5" thickBot="1" x14ac:dyDescent="0.3">
      <c r="B66" s="328" t="s">
        <v>106</v>
      </c>
      <c r="C66" s="339" t="s">
        <v>105</v>
      </c>
    </row>
    <row r="67" spans="2:3" ht="16.5" thickBot="1" x14ac:dyDescent="0.3">
      <c r="B67" s="328" t="s">
        <v>786</v>
      </c>
      <c r="C67" s="339" t="s">
        <v>787</v>
      </c>
    </row>
    <row r="68" spans="2:3" x14ac:dyDescent="0.25">
      <c r="B68" s="329" t="s">
        <v>447</v>
      </c>
      <c r="C68" s="334" t="s">
        <v>448</v>
      </c>
    </row>
    <row r="69" spans="2:3" x14ac:dyDescent="0.25">
      <c r="B69" s="329" t="s">
        <v>449</v>
      </c>
      <c r="C69" s="334" t="s">
        <v>450</v>
      </c>
    </row>
    <row r="70" spans="2:3" x14ac:dyDescent="0.25">
      <c r="B70" s="329" t="s">
        <v>451</v>
      </c>
      <c r="C70" s="334" t="s">
        <v>452</v>
      </c>
    </row>
    <row r="71" spans="2:3" x14ac:dyDescent="0.25">
      <c r="B71" s="329" t="s">
        <v>453</v>
      </c>
      <c r="C71" s="334" t="s">
        <v>454</v>
      </c>
    </row>
    <row r="72" spans="2:3" x14ac:dyDescent="0.25">
      <c r="B72" s="329" t="s">
        <v>455</v>
      </c>
      <c r="C72" s="334" t="s">
        <v>456</v>
      </c>
    </row>
    <row r="73" spans="2:3" x14ac:dyDescent="0.25">
      <c r="B73" s="329" t="s">
        <v>457</v>
      </c>
      <c r="C73" s="334" t="s">
        <v>458</v>
      </c>
    </row>
    <row r="74" spans="2:3" x14ac:dyDescent="0.25">
      <c r="B74" s="329" t="s">
        <v>459</v>
      </c>
      <c r="C74" s="334" t="s">
        <v>460</v>
      </c>
    </row>
    <row r="75" spans="2:3" x14ac:dyDescent="0.25">
      <c r="B75" s="329" t="s">
        <v>461</v>
      </c>
      <c r="C75" s="334" t="s">
        <v>462</v>
      </c>
    </row>
    <row r="76" spans="2:3" x14ac:dyDescent="0.25">
      <c r="B76" s="329" t="s">
        <v>463</v>
      </c>
      <c r="C76" s="334" t="s">
        <v>464</v>
      </c>
    </row>
    <row r="77" spans="2:3" x14ac:dyDescent="0.25">
      <c r="B77" s="329" t="s">
        <v>465</v>
      </c>
      <c r="C77" s="334" t="s">
        <v>466</v>
      </c>
    </row>
    <row r="78" spans="2:3" x14ac:dyDescent="0.25">
      <c r="B78" s="329" t="s">
        <v>467</v>
      </c>
      <c r="C78" s="334" t="s">
        <v>468</v>
      </c>
    </row>
    <row r="79" spans="2:3" x14ac:dyDescent="0.25">
      <c r="B79" s="329" t="s">
        <v>469</v>
      </c>
      <c r="C79" s="334" t="s">
        <v>470</v>
      </c>
    </row>
    <row r="80" spans="2:3" x14ac:dyDescent="0.25">
      <c r="B80" s="329" t="s">
        <v>471</v>
      </c>
      <c r="C80" s="334" t="s">
        <v>472</v>
      </c>
    </row>
    <row r="81" spans="2:3" x14ac:dyDescent="0.25">
      <c r="B81" s="329" t="s">
        <v>473</v>
      </c>
      <c r="C81" s="334" t="s">
        <v>474</v>
      </c>
    </row>
    <row r="82" spans="2:3" x14ac:dyDescent="0.25">
      <c r="B82" s="329" t="s">
        <v>475</v>
      </c>
      <c r="C82" s="334" t="s">
        <v>476</v>
      </c>
    </row>
    <row r="83" spans="2:3" x14ac:dyDescent="0.25">
      <c r="B83" s="329" t="s">
        <v>477</v>
      </c>
      <c r="C83" s="334" t="s">
        <v>478</v>
      </c>
    </row>
    <row r="84" spans="2:3" x14ac:dyDescent="0.25">
      <c r="B84" s="329" t="s">
        <v>479</v>
      </c>
      <c r="C84" s="334" t="s">
        <v>480</v>
      </c>
    </row>
    <row r="85" spans="2:3" x14ac:dyDescent="0.25">
      <c r="B85" s="329" t="s">
        <v>481</v>
      </c>
      <c r="C85" s="334" t="s">
        <v>482</v>
      </c>
    </row>
    <row r="86" spans="2:3" x14ac:dyDescent="0.25">
      <c r="B86" s="329" t="s">
        <v>485</v>
      </c>
      <c r="C86" s="334" t="s">
        <v>486</v>
      </c>
    </row>
    <row r="87" spans="2:3" x14ac:dyDescent="0.25">
      <c r="B87" s="329" t="s">
        <v>487</v>
      </c>
      <c r="C87" s="334" t="s">
        <v>488</v>
      </c>
    </row>
    <row r="88" spans="2:3" x14ac:dyDescent="0.25">
      <c r="B88" s="330" t="s">
        <v>489</v>
      </c>
      <c r="C88" s="334" t="s">
        <v>490</v>
      </c>
    </row>
    <row r="89" spans="2:3" x14ac:dyDescent="0.25">
      <c r="B89" s="330" t="s">
        <v>491</v>
      </c>
      <c r="C89" s="334" t="s">
        <v>492</v>
      </c>
    </row>
    <row r="90" spans="2:3" x14ac:dyDescent="0.25">
      <c r="B90" s="330" t="s">
        <v>493</v>
      </c>
      <c r="C90" s="334" t="s">
        <v>494</v>
      </c>
    </row>
    <row r="91" spans="2:3" x14ac:dyDescent="0.25">
      <c r="B91" s="330" t="s">
        <v>495</v>
      </c>
      <c r="C91" s="334" t="s">
        <v>496</v>
      </c>
    </row>
    <row r="92" spans="2:3" x14ac:dyDescent="0.25">
      <c r="B92" s="330" t="s">
        <v>497</v>
      </c>
      <c r="C92" s="334" t="s">
        <v>498</v>
      </c>
    </row>
    <row r="93" spans="2:3" x14ac:dyDescent="0.25">
      <c r="B93" s="330" t="s">
        <v>499</v>
      </c>
      <c r="C93" s="334" t="s">
        <v>500</v>
      </c>
    </row>
    <row r="94" spans="2:3" x14ac:dyDescent="0.25">
      <c r="B94" s="330" t="s">
        <v>501</v>
      </c>
      <c r="C94" s="334" t="s">
        <v>502</v>
      </c>
    </row>
    <row r="95" spans="2:3" x14ac:dyDescent="0.25">
      <c r="B95" s="330" t="s">
        <v>503</v>
      </c>
      <c r="C95" s="334" t="s">
        <v>504</v>
      </c>
    </row>
    <row r="96" spans="2:3" x14ac:dyDescent="0.25">
      <c r="B96" s="330" t="s">
        <v>505</v>
      </c>
      <c r="C96" s="334" t="s">
        <v>506</v>
      </c>
    </row>
    <row r="97" spans="2:3" x14ac:dyDescent="0.25">
      <c r="B97" s="330" t="s">
        <v>507</v>
      </c>
      <c r="C97" s="334" t="s">
        <v>508</v>
      </c>
    </row>
    <row r="98" spans="2:3" x14ac:dyDescent="0.25">
      <c r="B98" s="330" t="s">
        <v>509</v>
      </c>
      <c r="C98" s="334" t="s">
        <v>510</v>
      </c>
    </row>
    <row r="99" spans="2:3" x14ac:dyDescent="0.25">
      <c r="B99" s="330" t="s">
        <v>511</v>
      </c>
      <c r="C99" s="334" t="s">
        <v>512</v>
      </c>
    </row>
    <row r="100" spans="2:3" x14ac:dyDescent="0.25">
      <c r="B100" s="330" t="s">
        <v>513</v>
      </c>
      <c r="C100" s="334" t="s">
        <v>514</v>
      </c>
    </row>
    <row r="101" spans="2:3" x14ac:dyDescent="0.25">
      <c r="B101" s="330" t="s">
        <v>515</v>
      </c>
      <c r="C101" s="334" t="s">
        <v>516</v>
      </c>
    </row>
    <row r="102" spans="2:3" x14ac:dyDescent="0.25">
      <c r="B102" s="330" t="s">
        <v>517</v>
      </c>
      <c r="C102" s="334" t="s">
        <v>518</v>
      </c>
    </row>
    <row r="103" spans="2:3" x14ac:dyDescent="0.25">
      <c r="B103" s="330" t="s">
        <v>519</v>
      </c>
      <c r="C103" s="334" t="s">
        <v>520</v>
      </c>
    </row>
    <row r="104" spans="2:3" x14ac:dyDescent="0.25">
      <c r="B104" s="330" t="s">
        <v>521</v>
      </c>
      <c r="C104" s="334" t="s">
        <v>522</v>
      </c>
    </row>
    <row r="105" spans="2:3" x14ac:dyDescent="0.25">
      <c r="B105" s="330" t="s">
        <v>523</v>
      </c>
      <c r="C105" s="334" t="s">
        <v>524</v>
      </c>
    </row>
    <row r="106" spans="2:3" x14ac:dyDescent="0.25">
      <c r="B106" s="330" t="s">
        <v>525</v>
      </c>
      <c r="C106" s="334" t="s">
        <v>526</v>
      </c>
    </row>
    <row r="107" spans="2:3" x14ac:dyDescent="0.25">
      <c r="B107" s="330" t="s">
        <v>527</v>
      </c>
      <c r="C107" s="334" t="s">
        <v>528</v>
      </c>
    </row>
    <row r="108" spans="2:3" x14ac:dyDescent="0.25">
      <c r="B108" s="330" t="s">
        <v>529</v>
      </c>
      <c r="C108" s="334" t="s">
        <v>530</v>
      </c>
    </row>
    <row r="109" spans="2:3" x14ac:dyDescent="0.25">
      <c r="B109" s="330" t="s">
        <v>531</v>
      </c>
      <c r="C109" s="334" t="s">
        <v>532</v>
      </c>
    </row>
    <row r="110" spans="2:3" x14ac:dyDescent="0.25">
      <c r="B110" s="329" t="s">
        <v>533</v>
      </c>
      <c r="C110" s="334" t="s">
        <v>534</v>
      </c>
    </row>
    <row r="111" spans="2:3" x14ac:dyDescent="0.25">
      <c r="B111" s="329" t="s">
        <v>535</v>
      </c>
      <c r="C111" s="334" t="s">
        <v>536</v>
      </c>
    </row>
    <row r="112" spans="2:3" x14ac:dyDescent="0.25">
      <c r="B112" s="329" t="s">
        <v>537</v>
      </c>
      <c r="C112" s="334" t="s">
        <v>538</v>
      </c>
    </row>
    <row r="113" spans="2:3" x14ac:dyDescent="0.25">
      <c r="B113" s="329" t="s">
        <v>539</v>
      </c>
      <c r="C113" s="334" t="s">
        <v>540</v>
      </c>
    </row>
    <row r="114" spans="2:3" x14ac:dyDescent="0.25">
      <c r="B114" s="329" t="s">
        <v>541</v>
      </c>
      <c r="C114" s="334" t="s">
        <v>542</v>
      </c>
    </row>
    <row r="115" spans="2:3" x14ac:dyDescent="0.25">
      <c r="B115" s="329" t="s">
        <v>543</v>
      </c>
      <c r="C115" s="334" t="s">
        <v>544</v>
      </c>
    </row>
    <row r="116" spans="2:3" x14ac:dyDescent="0.25">
      <c r="B116" s="329" t="s">
        <v>545</v>
      </c>
      <c r="C116" s="334" t="s">
        <v>546</v>
      </c>
    </row>
    <row r="117" spans="2:3" x14ac:dyDescent="0.25">
      <c r="B117" s="329" t="s">
        <v>547</v>
      </c>
      <c r="C117" s="334" t="s">
        <v>548</v>
      </c>
    </row>
    <row r="118" spans="2:3" x14ac:dyDescent="0.25">
      <c r="B118" s="329" t="s">
        <v>549</v>
      </c>
      <c r="C118" s="334" t="s">
        <v>550</v>
      </c>
    </row>
    <row r="119" spans="2:3" x14ac:dyDescent="0.25">
      <c r="B119" s="329" t="s">
        <v>551</v>
      </c>
      <c r="C119" s="334" t="s">
        <v>552</v>
      </c>
    </row>
    <row r="120" spans="2:3" x14ac:dyDescent="0.25">
      <c r="B120" s="329" t="s">
        <v>553</v>
      </c>
      <c r="C120" s="334" t="s">
        <v>554</v>
      </c>
    </row>
    <row r="121" spans="2:3" x14ac:dyDescent="0.25">
      <c r="B121" s="329" t="s">
        <v>555</v>
      </c>
      <c r="C121" s="334" t="s">
        <v>556</v>
      </c>
    </row>
    <row r="122" spans="2:3" x14ac:dyDescent="0.25">
      <c r="B122" s="329" t="s">
        <v>557</v>
      </c>
      <c r="C122" s="334" t="s">
        <v>558</v>
      </c>
    </row>
    <row r="123" spans="2:3" x14ac:dyDescent="0.25">
      <c r="B123" s="329" t="s">
        <v>559</v>
      </c>
      <c r="C123" s="334" t="s">
        <v>560</v>
      </c>
    </row>
    <row r="124" spans="2:3" x14ac:dyDescent="0.25">
      <c r="B124" s="329" t="s">
        <v>561</v>
      </c>
      <c r="C124" s="334" t="s">
        <v>562</v>
      </c>
    </row>
    <row r="125" spans="2:3" x14ac:dyDescent="0.25">
      <c r="B125" s="329" t="s">
        <v>563</v>
      </c>
      <c r="C125" s="334" t="s">
        <v>564</v>
      </c>
    </row>
    <row r="126" spans="2:3" x14ac:dyDescent="0.25">
      <c r="B126" s="329" t="s">
        <v>565</v>
      </c>
      <c r="C126" s="334" t="s">
        <v>566</v>
      </c>
    </row>
    <row r="127" spans="2:3" x14ac:dyDescent="0.25">
      <c r="B127" s="329" t="s">
        <v>567</v>
      </c>
      <c r="C127" s="334" t="s">
        <v>568</v>
      </c>
    </row>
    <row r="128" spans="2:3" x14ac:dyDescent="0.25">
      <c r="B128" s="329" t="s">
        <v>569</v>
      </c>
      <c r="C128" s="334" t="s">
        <v>570</v>
      </c>
    </row>
    <row r="129" spans="2:3" x14ac:dyDescent="0.25">
      <c r="B129" s="329" t="s">
        <v>571</v>
      </c>
      <c r="C129" s="334" t="s">
        <v>572</v>
      </c>
    </row>
    <row r="130" spans="2:3" x14ac:dyDescent="0.25">
      <c r="B130" s="329" t="s">
        <v>573</v>
      </c>
      <c r="C130" s="334" t="s">
        <v>574</v>
      </c>
    </row>
    <row r="131" spans="2:3" x14ac:dyDescent="0.25">
      <c r="B131" s="329" t="s">
        <v>575</v>
      </c>
      <c r="C131" s="334" t="s">
        <v>576</v>
      </c>
    </row>
    <row r="132" spans="2:3" x14ac:dyDescent="0.25">
      <c r="B132" s="329" t="s">
        <v>577</v>
      </c>
      <c r="C132" s="334" t="s">
        <v>578</v>
      </c>
    </row>
    <row r="133" spans="2:3" x14ac:dyDescent="0.25">
      <c r="B133" s="329" t="s">
        <v>579</v>
      </c>
      <c r="C133" s="334" t="s">
        <v>580</v>
      </c>
    </row>
    <row r="134" spans="2:3" x14ac:dyDescent="0.25">
      <c r="B134" s="330" t="s">
        <v>581</v>
      </c>
      <c r="C134" s="334" t="s">
        <v>582</v>
      </c>
    </row>
    <row r="135" spans="2:3" x14ac:dyDescent="0.25">
      <c r="B135" s="330" t="s">
        <v>583</v>
      </c>
      <c r="C135" s="334" t="s">
        <v>584</v>
      </c>
    </row>
    <row r="136" spans="2:3" x14ac:dyDescent="0.25">
      <c r="B136" s="330" t="s">
        <v>585</v>
      </c>
      <c r="C136" s="334" t="s">
        <v>586</v>
      </c>
    </row>
    <row r="137" spans="2:3" x14ac:dyDescent="0.25">
      <c r="B137" s="330" t="s">
        <v>587</v>
      </c>
      <c r="C137" s="334" t="s">
        <v>588</v>
      </c>
    </row>
    <row r="138" spans="2:3" x14ac:dyDescent="0.25">
      <c r="B138" s="330" t="s">
        <v>589</v>
      </c>
      <c r="C138" s="334" t="s">
        <v>590</v>
      </c>
    </row>
    <row r="139" spans="2:3" x14ac:dyDescent="0.25">
      <c r="B139" s="330" t="s">
        <v>591</v>
      </c>
      <c r="C139" s="334" t="s">
        <v>592</v>
      </c>
    </row>
    <row r="140" spans="2:3" x14ac:dyDescent="0.25">
      <c r="B140" s="330" t="s">
        <v>593</v>
      </c>
      <c r="C140" s="334" t="s">
        <v>594</v>
      </c>
    </row>
    <row r="141" spans="2:3" x14ac:dyDescent="0.25">
      <c r="B141" s="330" t="s">
        <v>595</v>
      </c>
      <c r="C141" s="334" t="s">
        <v>596</v>
      </c>
    </row>
    <row r="142" spans="2:3" x14ac:dyDescent="0.25">
      <c r="B142" s="330" t="s">
        <v>597</v>
      </c>
      <c r="C142" s="334" t="s">
        <v>598</v>
      </c>
    </row>
    <row r="143" spans="2:3" x14ac:dyDescent="0.25">
      <c r="B143" s="330" t="s">
        <v>599</v>
      </c>
      <c r="C143" s="334" t="s">
        <v>600</v>
      </c>
    </row>
    <row r="144" spans="2:3" x14ac:dyDescent="0.25">
      <c r="B144" s="330" t="s">
        <v>601</v>
      </c>
      <c r="C144" s="334" t="s">
        <v>602</v>
      </c>
    </row>
    <row r="145" spans="2:3" x14ac:dyDescent="0.25">
      <c r="B145" s="330" t="s">
        <v>603</v>
      </c>
      <c r="C145" s="334" t="s">
        <v>604</v>
      </c>
    </row>
    <row r="146" spans="2:3" x14ac:dyDescent="0.25">
      <c r="B146" s="330" t="s">
        <v>605</v>
      </c>
      <c r="C146" s="334" t="s">
        <v>606</v>
      </c>
    </row>
    <row r="147" spans="2:3" x14ac:dyDescent="0.25">
      <c r="B147" s="330" t="s">
        <v>607</v>
      </c>
      <c r="C147" s="334" t="s">
        <v>608</v>
      </c>
    </row>
    <row r="148" spans="2:3" x14ac:dyDescent="0.25">
      <c r="B148" s="330" t="s">
        <v>609</v>
      </c>
      <c r="C148" s="334" t="s">
        <v>610</v>
      </c>
    </row>
    <row r="149" spans="2:3" x14ac:dyDescent="0.25">
      <c r="B149" s="330" t="s">
        <v>611</v>
      </c>
      <c r="C149" s="334" t="s">
        <v>612</v>
      </c>
    </row>
    <row r="150" spans="2:3" x14ac:dyDescent="0.25">
      <c r="B150" s="330" t="s">
        <v>613</v>
      </c>
      <c r="C150" s="334" t="s">
        <v>614</v>
      </c>
    </row>
    <row r="151" spans="2:3" x14ac:dyDescent="0.25">
      <c r="B151" s="330" t="s">
        <v>615</v>
      </c>
      <c r="C151" s="334" t="s">
        <v>616</v>
      </c>
    </row>
    <row r="152" spans="2:3" x14ac:dyDescent="0.25">
      <c r="B152" s="330" t="s">
        <v>617</v>
      </c>
      <c r="C152" s="334" t="s">
        <v>618</v>
      </c>
    </row>
    <row r="153" spans="2:3" x14ac:dyDescent="0.25">
      <c r="B153" s="330" t="s">
        <v>619</v>
      </c>
      <c r="C153" s="334" t="s">
        <v>620</v>
      </c>
    </row>
    <row r="154" spans="2:3" x14ac:dyDescent="0.25">
      <c r="B154" s="330" t="s">
        <v>621</v>
      </c>
      <c r="C154" s="334" t="s">
        <v>622</v>
      </c>
    </row>
    <row r="155" spans="2:3" x14ac:dyDescent="0.25">
      <c r="B155" s="330" t="s">
        <v>623</v>
      </c>
      <c r="C155" s="334" t="s">
        <v>624</v>
      </c>
    </row>
    <row r="156" spans="2:3" x14ac:dyDescent="0.25">
      <c r="B156" s="330" t="s">
        <v>625</v>
      </c>
      <c r="C156" s="334" t="s">
        <v>626</v>
      </c>
    </row>
    <row r="157" spans="2:3" x14ac:dyDescent="0.25">
      <c r="B157" s="329" t="s">
        <v>627</v>
      </c>
      <c r="C157" s="334" t="s">
        <v>628</v>
      </c>
    </row>
    <row r="158" spans="2:3" x14ac:dyDescent="0.25">
      <c r="B158" s="329" t="s">
        <v>629</v>
      </c>
      <c r="C158" s="334" t="s">
        <v>630</v>
      </c>
    </row>
    <row r="159" spans="2:3" x14ac:dyDescent="0.25">
      <c r="B159" s="330" t="s">
        <v>631</v>
      </c>
      <c r="C159" s="334" t="s">
        <v>632</v>
      </c>
    </row>
    <row r="160" spans="2:3" x14ac:dyDescent="0.25">
      <c r="B160" s="329" t="s">
        <v>633</v>
      </c>
      <c r="C160" s="334" t="s">
        <v>634</v>
      </c>
    </row>
    <row r="161" spans="2:3" x14ac:dyDescent="0.25">
      <c r="B161" s="329" t="s">
        <v>635</v>
      </c>
      <c r="C161" s="334" t="s">
        <v>636</v>
      </c>
    </row>
    <row r="162" spans="2:3" x14ac:dyDescent="0.25">
      <c r="B162" s="329" t="s">
        <v>637</v>
      </c>
      <c r="C162" s="334" t="s">
        <v>638</v>
      </c>
    </row>
    <row r="163" spans="2:3" x14ac:dyDescent="0.25">
      <c r="B163" s="329" t="s">
        <v>639</v>
      </c>
      <c r="C163" s="334" t="s">
        <v>640</v>
      </c>
    </row>
    <row r="164" spans="2:3" x14ac:dyDescent="0.25">
      <c r="B164" s="329" t="s">
        <v>643</v>
      </c>
      <c r="C164" s="334" t="s">
        <v>644</v>
      </c>
    </row>
    <row r="165" spans="2:3" x14ac:dyDescent="0.25">
      <c r="B165" s="329" t="s">
        <v>645</v>
      </c>
      <c r="C165" s="334" t="s">
        <v>646</v>
      </c>
    </row>
    <row r="166" spans="2:3" x14ac:dyDescent="0.25">
      <c r="B166" s="329" t="s">
        <v>647</v>
      </c>
      <c r="C166" s="334" t="s">
        <v>648</v>
      </c>
    </row>
    <row r="167" spans="2:3" x14ac:dyDescent="0.25">
      <c r="B167" s="329" t="s">
        <v>649</v>
      </c>
      <c r="C167" s="334" t="s">
        <v>650</v>
      </c>
    </row>
    <row r="168" spans="2:3" x14ac:dyDescent="0.25">
      <c r="B168" s="329" t="s">
        <v>651</v>
      </c>
      <c r="C168" s="334" t="s">
        <v>652</v>
      </c>
    </row>
    <row r="169" spans="2:3" x14ac:dyDescent="0.25">
      <c r="B169" s="329" t="s">
        <v>653</v>
      </c>
      <c r="C169" s="334" t="s">
        <v>654</v>
      </c>
    </row>
    <row r="170" spans="2:3" x14ac:dyDescent="0.25">
      <c r="B170" s="329" t="s">
        <v>655</v>
      </c>
      <c r="C170" s="334" t="s">
        <v>656</v>
      </c>
    </row>
    <row r="171" spans="2:3" x14ac:dyDescent="0.25">
      <c r="B171" s="329" t="s">
        <v>657</v>
      </c>
      <c r="C171" s="334" t="s">
        <v>658</v>
      </c>
    </row>
    <row r="172" spans="2:3" x14ac:dyDescent="0.25">
      <c r="B172" s="329" t="s">
        <v>659</v>
      </c>
      <c r="C172" s="334" t="s">
        <v>660</v>
      </c>
    </row>
    <row r="173" spans="2:3" x14ac:dyDescent="0.25">
      <c r="B173" s="329" t="s">
        <v>661</v>
      </c>
      <c r="C173" s="334" t="s">
        <v>662</v>
      </c>
    </row>
    <row r="174" spans="2:3" x14ac:dyDescent="0.25">
      <c r="B174" s="329" t="s">
        <v>663</v>
      </c>
      <c r="C174" s="334" t="s">
        <v>664</v>
      </c>
    </row>
    <row r="175" spans="2:3" x14ac:dyDescent="0.25">
      <c r="B175" s="329" t="s">
        <v>665</v>
      </c>
      <c r="C175" s="334" t="s">
        <v>666</v>
      </c>
    </row>
    <row r="176" spans="2:3" x14ac:dyDescent="0.25">
      <c r="B176" s="329" t="s">
        <v>667</v>
      </c>
      <c r="C176" s="334" t="s">
        <v>668</v>
      </c>
    </row>
    <row r="177" spans="2:3" x14ac:dyDescent="0.25">
      <c r="B177" s="329" t="s">
        <v>669</v>
      </c>
      <c r="C177" s="334" t="s">
        <v>670</v>
      </c>
    </row>
    <row r="178" spans="2:3" x14ac:dyDescent="0.25">
      <c r="B178" s="329" t="s">
        <v>671</v>
      </c>
      <c r="C178" s="334" t="s">
        <v>672</v>
      </c>
    </row>
    <row r="179" spans="2:3" x14ac:dyDescent="0.25">
      <c r="B179" s="329" t="s">
        <v>673</v>
      </c>
      <c r="C179" s="334" t="s">
        <v>674</v>
      </c>
    </row>
    <row r="180" spans="2:3" x14ac:dyDescent="0.25">
      <c r="B180" s="329" t="s">
        <v>675</v>
      </c>
      <c r="C180" s="334" t="s">
        <v>676</v>
      </c>
    </row>
    <row r="181" spans="2:3" x14ac:dyDescent="0.25">
      <c r="B181" s="329" t="s">
        <v>677</v>
      </c>
      <c r="C181" s="334" t="s">
        <v>678</v>
      </c>
    </row>
    <row r="182" spans="2:3" x14ac:dyDescent="0.25">
      <c r="B182" s="329" t="s">
        <v>679</v>
      </c>
      <c r="C182" s="334" t="s">
        <v>680</v>
      </c>
    </row>
    <row r="183" spans="2:3" x14ac:dyDescent="0.25">
      <c r="B183" s="329" t="s">
        <v>681</v>
      </c>
      <c r="C183" s="334" t="s">
        <v>682</v>
      </c>
    </row>
    <row r="184" spans="2:3" x14ac:dyDescent="0.25">
      <c r="B184" s="330" t="s">
        <v>683</v>
      </c>
      <c r="C184" s="334" t="s">
        <v>684</v>
      </c>
    </row>
    <row r="185" spans="2:3" x14ac:dyDescent="0.25">
      <c r="B185" s="330" t="s">
        <v>685</v>
      </c>
      <c r="C185" s="334" t="s">
        <v>686</v>
      </c>
    </row>
    <row r="186" spans="2:3" x14ac:dyDescent="0.25">
      <c r="B186" s="330" t="s">
        <v>687</v>
      </c>
      <c r="C186" s="334" t="s">
        <v>688</v>
      </c>
    </row>
    <row r="187" spans="2:3" x14ac:dyDescent="0.25">
      <c r="B187" s="330" t="s">
        <v>689</v>
      </c>
      <c r="C187" s="334" t="s">
        <v>690</v>
      </c>
    </row>
    <row r="188" spans="2:3" x14ac:dyDescent="0.25">
      <c r="B188" s="330" t="s">
        <v>691</v>
      </c>
      <c r="C188" s="334" t="s">
        <v>692</v>
      </c>
    </row>
    <row r="189" spans="2:3" x14ac:dyDescent="0.25">
      <c r="B189" s="330" t="s">
        <v>693</v>
      </c>
      <c r="C189" s="334" t="s">
        <v>694</v>
      </c>
    </row>
    <row r="190" spans="2:3" x14ac:dyDescent="0.25">
      <c r="B190" s="330" t="s">
        <v>695</v>
      </c>
      <c r="C190" s="334" t="s">
        <v>696</v>
      </c>
    </row>
    <row r="191" spans="2:3" x14ac:dyDescent="0.25">
      <c r="B191" s="330" t="s">
        <v>697</v>
      </c>
      <c r="C191" s="334" t="s">
        <v>698</v>
      </c>
    </row>
    <row r="192" spans="2:3" x14ac:dyDescent="0.25">
      <c r="B192" s="330" t="s">
        <v>699</v>
      </c>
      <c r="C192" s="334" t="s">
        <v>700</v>
      </c>
    </row>
    <row r="193" spans="2:3" x14ac:dyDescent="0.25">
      <c r="B193" s="330" t="s">
        <v>701</v>
      </c>
      <c r="C193" s="334" t="s">
        <v>702</v>
      </c>
    </row>
    <row r="194" spans="2:3" x14ac:dyDescent="0.25">
      <c r="B194" s="330" t="s">
        <v>703</v>
      </c>
      <c r="C194" s="334" t="s">
        <v>704</v>
      </c>
    </row>
    <row r="195" spans="2:3" x14ac:dyDescent="0.25">
      <c r="B195" s="330" t="s">
        <v>705</v>
      </c>
      <c r="C195" s="334" t="s">
        <v>706</v>
      </c>
    </row>
    <row r="196" spans="2:3" x14ac:dyDescent="0.25">
      <c r="B196" s="330" t="s">
        <v>707</v>
      </c>
      <c r="C196" s="334" t="s">
        <v>708</v>
      </c>
    </row>
    <row r="197" spans="2:3" x14ac:dyDescent="0.25">
      <c r="B197" s="330" t="s">
        <v>709</v>
      </c>
      <c r="C197" s="334" t="s">
        <v>710</v>
      </c>
    </row>
    <row r="198" spans="2:3" x14ac:dyDescent="0.25">
      <c r="B198" s="330" t="s">
        <v>711</v>
      </c>
      <c r="C198" s="334" t="s">
        <v>712</v>
      </c>
    </row>
    <row r="199" spans="2:3" x14ac:dyDescent="0.25">
      <c r="B199" s="330" t="s">
        <v>713</v>
      </c>
      <c r="C199" s="334" t="s">
        <v>714</v>
      </c>
    </row>
    <row r="200" spans="2:3" x14ac:dyDescent="0.25">
      <c r="B200" s="330" t="s">
        <v>715</v>
      </c>
      <c r="C200" s="334" t="s">
        <v>716</v>
      </c>
    </row>
    <row r="201" spans="2:3" x14ac:dyDescent="0.25">
      <c r="B201" s="330" t="s">
        <v>717</v>
      </c>
      <c r="C201" s="334" t="s">
        <v>718</v>
      </c>
    </row>
    <row r="202" spans="2:3" x14ac:dyDescent="0.25">
      <c r="B202" s="330" t="s">
        <v>719</v>
      </c>
      <c r="C202" s="334" t="s">
        <v>720</v>
      </c>
    </row>
    <row r="203" spans="2:3" x14ac:dyDescent="0.25">
      <c r="B203" s="329" t="s">
        <v>721</v>
      </c>
      <c r="C203" s="334" t="s">
        <v>722</v>
      </c>
    </row>
    <row r="204" spans="2:3" x14ac:dyDescent="0.25">
      <c r="B204" s="329" t="s">
        <v>723</v>
      </c>
      <c r="C204" s="334" t="s">
        <v>724</v>
      </c>
    </row>
    <row r="205" spans="2:3" x14ac:dyDescent="0.25">
      <c r="B205" s="329" t="s">
        <v>725</v>
      </c>
      <c r="C205" s="334" t="s">
        <v>726</v>
      </c>
    </row>
    <row r="206" spans="2:3" x14ac:dyDescent="0.25">
      <c r="B206" s="329" t="s">
        <v>727</v>
      </c>
      <c r="C206" s="334" t="s">
        <v>728</v>
      </c>
    </row>
    <row r="207" spans="2:3" x14ac:dyDescent="0.25">
      <c r="B207" s="329" t="s">
        <v>729</v>
      </c>
      <c r="C207" s="334" t="s">
        <v>730</v>
      </c>
    </row>
    <row r="208" spans="2:3" x14ac:dyDescent="0.25">
      <c r="B208" s="329" t="s">
        <v>731</v>
      </c>
      <c r="C208" s="334" t="s">
        <v>732</v>
      </c>
    </row>
    <row r="209" spans="2:3" x14ac:dyDescent="0.25">
      <c r="B209" s="329" t="s">
        <v>733</v>
      </c>
      <c r="C209" s="334" t="s">
        <v>734</v>
      </c>
    </row>
    <row r="210" spans="2:3" x14ac:dyDescent="0.25">
      <c r="B210" s="329" t="s">
        <v>735</v>
      </c>
      <c r="C210" s="334" t="s">
        <v>736</v>
      </c>
    </row>
    <row r="211" spans="2:3" x14ac:dyDescent="0.25">
      <c r="B211" s="329" t="s">
        <v>737</v>
      </c>
      <c r="C211" s="334" t="s">
        <v>738</v>
      </c>
    </row>
    <row r="212" spans="2:3" x14ac:dyDescent="0.25">
      <c r="B212" s="329" t="s">
        <v>739</v>
      </c>
      <c r="C212" s="334" t="s">
        <v>740</v>
      </c>
    </row>
    <row r="213" spans="2:3" x14ac:dyDescent="0.25">
      <c r="B213" s="329" t="s">
        <v>741</v>
      </c>
      <c r="C213" s="334" t="s">
        <v>742</v>
      </c>
    </row>
    <row r="214" spans="2:3" x14ac:dyDescent="0.25">
      <c r="B214" s="329" t="s">
        <v>743</v>
      </c>
      <c r="C214" s="334" t="s">
        <v>744</v>
      </c>
    </row>
    <row r="215" spans="2:3" x14ac:dyDescent="0.25">
      <c r="B215" s="329" t="s">
        <v>745</v>
      </c>
      <c r="C215" s="334" t="s">
        <v>746</v>
      </c>
    </row>
    <row r="216" spans="2:3" x14ac:dyDescent="0.25">
      <c r="B216" s="329" t="s">
        <v>747</v>
      </c>
      <c r="C216" s="334" t="s">
        <v>748</v>
      </c>
    </row>
    <row r="217" spans="2:3" x14ac:dyDescent="0.25">
      <c r="B217" s="329" t="s">
        <v>749</v>
      </c>
      <c r="C217" s="334" t="s">
        <v>750</v>
      </c>
    </row>
    <row r="218" spans="2:3" x14ac:dyDescent="0.25">
      <c r="B218" s="329" t="s">
        <v>751</v>
      </c>
      <c r="C218" s="334" t="s">
        <v>752</v>
      </c>
    </row>
    <row r="219" spans="2:3" x14ac:dyDescent="0.25">
      <c r="B219" s="329" t="s">
        <v>753</v>
      </c>
      <c r="C219" s="334" t="s">
        <v>754</v>
      </c>
    </row>
    <row r="220" spans="2:3" x14ac:dyDescent="0.25">
      <c r="B220" s="329" t="s">
        <v>755</v>
      </c>
      <c r="C220" s="334" t="s">
        <v>756</v>
      </c>
    </row>
    <row r="221" spans="2:3" x14ac:dyDescent="0.25">
      <c r="B221" s="329" t="s">
        <v>757</v>
      </c>
      <c r="C221" s="334" t="s">
        <v>758</v>
      </c>
    </row>
    <row r="222" spans="2:3" x14ac:dyDescent="0.25">
      <c r="B222" s="329" t="s">
        <v>759</v>
      </c>
      <c r="C222" s="334" t="s">
        <v>760</v>
      </c>
    </row>
    <row r="223" spans="2:3" x14ac:dyDescent="0.25">
      <c r="B223" s="329" t="s">
        <v>761</v>
      </c>
      <c r="C223" s="334" t="s">
        <v>762</v>
      </c>
    </row>
    <row r="224" spans="2:3" x14ac:dyDescent="0.25">
      <c r="B224" s="329" t="s">
        <v>763</v>
      </c>
      <c r="C224" s="334" t="s">
        <v>764</v>
      </c>
    </row>
    <row r="225" spans="2:3" x14ac:dyDescent="0.25">
      <c r="B225" s="329" t="s">
        <v>765</v>
      </c>
      <c r="C225" s="334" t="s">
        <v>766</v>
      </c>
    </row>
    <row r="226" spans="2:3" x14ac:dyDescent="0.25">
      <c r="B226" s="329" t="s">
        <v>788</v>
      </c>
      <c r="C226" s="334" t="s">
        <v>789</v>
      </c>
    </row>
    <row r="227" spans="2:3" x14ac:dyDescent="0.25">
      <c r="B227" s="329" t="s">
        <v>767</v>
      </c>
      <c r="C227" s="334" t="s">
        <v>768</v>
      </c>
    </row>
    <row r="228" spans="2:3" x14ac:dyDescent="0.25">
      <c r="B228" s="329" t="s">
        <v>769</v>
      </c>
      <c r="C228" s="334" t="s">
        <v>770</v>
      </c>
    </row>
    <row r="229" spans="2:3" x14ac:dyDescent="0.25">
      <c r="B229" s="331" t="s">
        <v>771</v>
      </c>
      <c r="C229" s="335" t="s">
        <v>770</v>
      </c>
    </row>
    <row r="230" spans="2:3" ht="16.5" thickBot="1" x14ac:dyDescent="0.3">
      <c r="B230" s="332" t="s">
        <v>190</v>
      </c>
      <c r="C230" s="336" t="s">
        <v>772</v>
      </c>
    </row>
  </sheetData>
  <sheetProtection password="CAF5" sheet="1" objects="1" scenarios="1"/>
  <mergeCells count="2">
    <mergeCell ref="B1:C1"/>
    <mergeCell ref="B2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3"/>
  </sheetPr>
  <dimension ref="B2:B24"/>
  <sheetViews>
    <sheetView topLeftCell="A25" workbookViewId="0">
      <selection activeCell="I71" sqref="I71"/>
    </sheetView>
  </sheetViews>
  <sheetFormatPr defaultRowHeight="12.75" x14ac:dyDescent="0.2"/>
  <cols>
    <col min="1" max="1" width="12.7109375" customWidth="1"/>
  </cols>
  <sheetData>
    <row r="2" spans="2:2" s="261" customFormat="1" x14ac:dyDescent="0.2">
      <c r="B2" s="260"/>
    </row>
    <row r="3" spans="2:2" s="261" customFormat="1" ht="13.5" customHeight="1" x14ac:dyDescent="0.2">
      <c r="B3" s="260"/>
    </row>
    <row r="4" spans="2:2" s="261" customFormat="1" ht="13.5" customHeight="1" x14ac:dyDescent="0.2">
      <c r="B4" s="260"/>
    </row>
    <row r="6" spans="2:2" s="261" customFormat="1" ht="12.75" customHeight="1" x14ac:dyDescent="0.2">
      <c r="B6" s="260"/>
    </row>
    <row r="7" spans="2:2" s="261" customFormat="1" ht="12.75" customHeight="1" x14ac:dyDescent="0.2">
      <c r="B7" s="260"/>
    </row>
    <row r="9" spans="2:2" s="262" customFormat="1" ht="11.25" customHeight="1" x14ac:dyDescent="0.2"/>
    <row r="10" spans="2:2" s="262" customFormat="1" ht="11.25" x14ac:dyDescent="0.2"/>
    <row r="11" spans="2:2" s="262" customFormat="1" ht="11.25" x14ac:dyDescent="0.2"/>
    <row r="12" spans="2:2" s="262" customFormat="1" ht="11.25" x14ac:dyDescent="0.2"/>
    <row r="13" spans="2:2" s="262" customFormat="1" ht="11.25" x14ac:dyDescent="0.2"/>
    <row r="14" spans="2:2" s="262" customFormat="1" ht="11.25" x14ac:dyDescent="0.2"/>
    <row r="15" spans="2:2" s="262" customFormat="1" ht="11.25" x14ac:dyDescent="0.2"/>
    <row r="24" ht="16.5" customHeight="1" x14ac:dyDescent="0.2"/>
  </sheetData>
  <phoneticPr fontId="9" type="noConversion"/>
  <pageMargins left="0.75" right="0.75" top="0.62" bottom="0.59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55"/>
  </sheetPr>
  <dimension ref="A2:N27"/>
  <sheetViews>
    <sheetView tabSelected="1" workbookViewId="0">
      <selection activeCell="D7" sqref="D7"/>
    </sheetView>
  </sheetViews>
  <sheetFormatPr defaultRowHeight="12.75" x14ac:dyDescent="0.2"/>
  <cols>
    <col min="1" max="1" width="58.140625" customWidth="1"/>
  </cols>
  <sheetData>
    <row r="2" spans="1:14" ht="25.5" x14ac:dyDescent="0.2">
      <c r="A2" s="366" t="s">
        <v>799</v>
      </c>
      <c r="B2" s="39"/>
      <c r="C2" s="39"/>
      <c r="D2" s="39"/>
      <c r="E2" s="39"/>
      <c r="F2" s="39"/>
    </row>
    <row r="3" spans="1:14" x14ac:dyDescent="0.2">
      <c r="A3" s="340" t="s">
        <v>801</v>
      </c>
      <c r="B3" s="39"/>
      <c r="C3" s="39"/>
      <c r="D3" s="39"/>
      <c r="E3" s="39"/>
      <c r="F3" s="39"/>
      <c r="I3" s="39"/>
      <c r="J3" s="39"/>
      <c r="K3" s="39"/>
      <c r="L3" s="39"/>
      <c r="M3" s="39"/>
      <c r="N3" s="39"/>
    </row>
    <row r="4" spans="1:14" x14ac:dyDescent="0.2">
      <c r="A4" s="340"/>
      <c r="B4" s="39"/>
      <c r="C4" s="39"/>
      <c r="D4" s="39"/>
      <c r="E4" s="39"/>
      <c r="F4" s="39"/>
      <c r="I4" s="39"/>
      <c r="J4" s="39"/>
      <c r="K4" s="39"/>
      <c r="L4" s="39"/>
      <c r="M4" s="39"/>
      <c r="N4" s="39"/>
    </row>
    <row r="5" spans="1:14" x14ac:dyDescent="0.2">
      <c r="A5" s="340"/>
      <c r="B5" s="39"/>
      <c r="C5" s="39"/>
      <c r="D5" s="39"/>
      <c r="E5" s="39"/>
      <c r="F5" s="39"/>
      <c r="I5" s="39"/>
      <c r="J5" s="39"/>
      <c r="K5" s="39"/>
      <c r="L5" s="39"/>
      <c r="M5" s="39"/>
      <c r="N5" s="39"/>
    </row>
    <row r="6" spans="1:14" ht="15.75" customHeight="1" x14ac:dyDescent="0.25">
      <c r="A6" s="341"/>
      <c r="B6" s="41"/>
      <c r="C6" s="41"/>
      <c r="D6" s="41"/>
      <c r="E6" s="41"/>
      <c r="F6" s="41"/>
      <c r="I6" s="39"/>
      <c r="J6" s="39"/>
      <c r="K6" s="39"/>
      <c r="L6" s="39"/>
      <c r="M6" s="39"/>
      <c r="N6" s="39"/>
    </row>
    <row r="7" spans="1:14" ht="15.75" x14ac:dyDescent="0.25">
      <c r="A7" s="341"/>
      <c r="B7" s="40"/>
      <c r="C7" s="40"/>
      <c r="D7" s="40"/>
      <c r="E7" s="40"/>
      <c r="F7" s="40"/>
      <c r="I7" s="40"/>
      <c r="J7" s="41"/>
      <c r="K7" s="41"/>
      <c r="L7" s="41"/>
      <c r="M7" s="41"/>
      <c r="N7" s="41"/>
    </row>
    <row r="8" spans="1:14" ht="12.75" customHeight="1" x14ac:dyDescent="0.2">
      <c r="A8" s="341"/>
      <c r="B8" s="40"/>
      <c r="C8" s="40"/>
      <c r="D8" s="40"/>
      <c r="E8" s="40"/>
      <c r="F8" s="40"/>
      <c r="I8" s="40"/>
      <c r="J8" s="40"/>
      <c r="K8" s="40"/>
      <c r="L8" s="40"/>
      <c r="M8" s="40"/>
      <c r="N8" s="40"/>
    </row>
    <row r="9" spans="1:14" ht="12.75" customHeight="1" x14ac:dyDescent="0.2">
      <c r="A9" s="341"/>
      <c r="B9" s="40"/>
      <c r="C9" s="40"/>
      <c r="D9" s="40"/>
      <c r="E9" s="40"/>
      <c r="F9" s="40"/>
      <c r="I9" s="40"/>
      <c r="J9" s="40"/>
      <c r="K9" s="40"/>
      <c r="L9" s="40"/>
      <c r="M9" s="40"/>
      <c r="N9" s="40"/>
    </row>
    <row r="10" spans="1:14" ht="12.75" customHeight="1" x14ac:dyDescent="0.2">
      <c r="A10" s="341"/>
      <c r="B10" s="40"/>
      <c r="C10" s="40"/>
      <c r="D10" s="40"/>
      <c r="E10" s="40"/>
      <c r="F10" s="40"/>
      <c r="I10" s="40"/>
      <c r="J10" s="40"/>
      <c r="K10" s="40"/>
      <c r="L10" s="40"/>
      <c r="M10" s="40"/>
      <c r="N10" s="40"/>
    </row>
    <row r="11" spans="1:14" ht="12.75" customHeight="1" x14ac:dyDescent="0.2">
      <c r="A11" s="341"/>
      <c r="B11" s="40"/>
      <c r="C11" s="40"/>
      <c r="D11" s="40"/>
      <c r="E11" s="40"/>
      <c r="F11" s="40"/>
      <c r="I11" s="40"/>
      <c r="J11" s="40"/>
      <c r="K11" s="40"/>
      <c r="L11" s="40"/>
      <c r="M11" s="40"/>
      <c r="N11" s="40"/>
    </row>
    <row r="12" spans="1:14" ht="12.75" customHeight="1" x14ac:dyDescent="0.2">
      <c r="A12" s="341"/>
      <c r="B12" s="40"/>
      <c r="C12" s="40"/>
      <c r="D12" s="40"/>
      <c r="E12" s="40"/>
      <c r="F12" s="40"/>
      <c r="I12" s="40"/>
      <c r="J12" s="40"/>
      <c r="K12" s="40"/>
      <c r="L12" s="40"/>
      <c r="M12" s="40"/>
      <c r="N12" s="40"/>
    </row>
    <row r="13" spans="1:14" ht="12.75" customHeight="1" x14ac:dyDescent="0.2">
      <c r="A13" s="341"/>
      <c r="B13" s="40"/>
      <c r="C13" s="40"/>
      <c r="D13" s="40"/>
      <c r="E13" s="40"/>
      <c r="F13" s="40"/>
      <c r="I13" s="40"/>
      <c r="J13" s="40"/>
      <c r="K13" s="40"/>
      <c r="L13" s="40"/>
      <c r="M13" s="40"/>
      <c r="N13" s="40"/>
    </row>
    <row r="14" spans="1:14" ht="12.75" customHeight="1" x14ac:dyDescent="0.2">
      <c r="A14" s="341"/>
      <c r="B14" s="40"/>
      <c r="C14" s="40"/>
      <c r="D14" s="40"/>
      <c r="E14" s="40"/>
      <c r="F14" s="40"/>
      <c r="I14" s="40"/>
      <c r="J14" s="40"/>
      <c r="K14" s="40"/>
      <c r="L14" s="40"/>
      <c r="M14" s="40"/>
      <c r="N14" s="40"/>
    </row>
    <row r="15" spans="1:14" ht="12.75" customHeight="1" x14ac:dyDescent="0.2">
      <c r="A15" s="341"/>
      <c r="B15" s="40"/>
      <c r="C15" s="40"/>
      <c r="D15" s="40"/>
      <c r="E15" s="40"/>
      <c r="F15" s="40"/>
      <c r="I15" s="40"/>
      <c r="J15" s="40"/>
      <c r="K15" s="40"/>
      <c r="L15" s="40"/>
      <c r="M15" s="40"/>
      <c r="N15" s="40"/>
    </row>
    <row r="16" spans="1:14" ht="12.75" customHeight="1" x14ac:dyDescent="0.2">
      <c r="A16" s="341"/>
      <c r="B16" s="40"/>
      <c r="C16" s="40"/>
      <c r="D16" s="40"/>
      <c r="E16" s="40"/>
      <c r="F16" s="40"/>
      <c r="I16" s="40"/>
      <c r="J16" s="40"/>
      <c r="K16" s="40"/>
      <c r="L16" s="40"/>
      <c r="M16" s="40"/>
      <c r="N16" s="43"/>
    </row>
    <row r="17" spans="1:14" ht="12.75" customHeight="1" x14ac:dyDescent="0.2">
      <c r="A17" s="341"/>
      <c r="B17" s="40"/>
      <c r="C17" s="40"/>
      <c r="D17" s="40"/>
      <c r="E17" s="40"/>
      <c r="F17" s="40"/>
      <c r="I17" s="40"/>
      <c r="J17" s="40"/>
      <c r="K17" s="40"/>
      <c r="L17" s="40"/>
      <c r="M17" s="40"/>
      <c r="N17" s="40"/>
    </row>
    <row r="18" spans="1:14" ht="12.75" customHeight="1" x14ac:dyDescent="0.2">
      <c r="A18" s="341"/>
      <c r="B18" s="40"/>
      <c r="C18" s="40"/>
      <c r="D18" s="40"/>
      <c r="E18" s="40"/>
      <c r="F18" s="40"/>
      <c r="I18" s="40"/>
      <c r="J18" s="40"/>
      <c r="K18" s="40"/>
      <c r="L18" s="40"/>
      <c r="M18" s="40"/>
      <c r="N18" s="40"/>
    </row>
    <row r="19" spans="1:14" ht="12.75" customHeight="1" x14ac:dyDescent="0.2">
      <c r="A19" s="341"/>
      <c r="B19" s="40"/>
      <c r="C19" s="40"/>
      <c r="D19" s="40"/>
      <c r="E19" s="40"/>
      <c r="F19" s="40"/>
      <c r="I19" s="40"/>
      <c r="J19" s="40"/>
      <c r="K19" s="40"/>
      <c r="L19" s="40"/>
      <c r="M19" s="40"/>
      <c r="N19" s="40"/>
    </row>
    <row r="20" spans="1:14" ht="12.75" customHeight="1" x14ac:dyDescent="0.2">
      <c r="A20" s="341"/>
      <c r="B20" s="40"/>
      <c r="C20" s="40"/>
      <c r="D20" s="40"/>
      <c r="E20" s="40"/>
      <c r="F20" s="40"/>
      <c r="I20" s="40"/>
      <c r="J20" s="40"/>
      <c r="K20" s="40"/>
      <c r="L20" s="40"/>
      <c r="M20" s="40"/>
      <c r="N20" s="40"/>
    </row>
    <row r="21" spans="1:14" ht="12.75" customHeight="1" x14ac:dyDescent="0.2">
      <c r="A21" s="341"/>
      <c r="B21" s="40"/>
      <c r="C21" s="40"/>
      <c r="D21" s="40"/>
      <c r="E21" s="40"/>
      <c r="F21" s="40"/>
      <c r="I21" s="40"/>
      <c r="J21" s="40"/>
      <c r="K21" s="40"/>
      <c r="L21" s="40"/>
      <c r="M21" s="40"/>
      <c r="N21" s="40"/>
    </row>
    <row r="22" spans="1:14" ht="16.5" thickBot="1" x14ac:dyDescent="0.3">
      <c r="A22" s="342"/>
      <c r="B22" s="40"/>
      <c r="C22" s="40"/>
      <c r="D22" s="40"/>
      <c r="E22" s="40"/>
      <c r="F22" s="40"/>
      <c r="I22" s="40"/>
      <c r="J22" s="41"/>
      <c r="K22" s="41"/>
      <c r="L22" s="41"/>
      <c r="M22" s="41"/>
      <c r="N22" s="41"/>
    </row>
    <row r="23" spans="1:14" x14ac:dyDescent="0.2">
      <c r="I23" s="40"/>
      <c r="J23" s="40"/>
      <c r="K23" s="40"/>
      <c r="L23" s="40"/>
      <c r="M23" s="40"/>
      <c r="N23" s="40"/>
    </row>
    <row r="24" spans="1:14" x14ac:dyDescent="0.2">
      <c r="I24" s="38"/>
      <c r="J24" s="38"/>
      <c r="K24" s="38"/>
      <c r="L24" s="38"/>
      <c r="M24" s="38"/>
      <c r="N24" s="38"/>
    </row>
    <row r="25" spans="1:14" x14ac:dyDescent="0.2">
      <c r="I25" s="38"/>
      <c r="J25" s="38"/>
      <c r="K25" s="38"/>
      <c r="L25" s="38"/>
      <c r="M25" s="38"/>
      <c r="N25" s="38"/>
    </row>
    <row r="26" spans="1:14" x14ac:dyDescent="0.2">
      <c r="I26" s="38"/>
      <c r="J26" s="38"/>
      <c r="K26" s="38"/>
      <c r="L26" s="38"/>
      <c r="M26" s="38"/>
      <c r="N26" s="38"/>
    </row>
    <row r="27" spans="1:14" x14ac:dyDescent="0.2">
      <c r="I27" s="38"/>
      <c r="J27" s="38"/>
      <c r="K27" s="38"/>
      <c r="L27" s="38"/>
      <c r="M27" s="38"/>
      <c r="N27" s="38"/>
    </row>
  </sheetData>
  <sheetProtection password="CAF5" sheet="1" objects="1" scenarios="1" selectLockedCells="1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1"/>
  </sheetPr>
  <dimension ref="A1:L37"/>
  <sheetViews>
    <sheetView zoomScale="120" zoomScaleNormal="120" workbookViewId="0">
      <selection activeCell="G34" sqref="G34:H34"/>
    </sheetView>
  </sheetViews>
  <sheetFormatPr defaultColWidth="9.140625" defaultRowHeight="16.5" x14ac:dyDescent="0.3"/>
  <cols>
    <col min="1" max="2" width="9.140625" style="54"/>
    <col min="3" max="3" width="11" style="54" customWidth="1"/>
    <col min="4" max="4" width="8.7109375" style="54" customWidth="1"/>
    <col min="5" max="5" width="22" style="54" customWidth="1"/>
    <col min="6" max="6" width="1" style="54" customWidth="1"/>
    <col min="7" max="7" width="8.7109375" style="54" customWidth="1"/>
    <col min="8" max="8" width="9.28515625" style="54" customWidth="1"/>
    <col min="9" max="9" width="1" style="54" customWidth="1"/>
    <col min="10" max="10" width="3.5703125" style="54" customWidth="1"/>
    <col min="11" max="11" width="10.7109375" style="54" customWidth="1"/>
    <col min="12" max="12" width="1.42578125" style="54" customWidth="1"/>
    <col min="13" max="16384" width="9.140625" style="54"/>
  </cols>
  <sheetData>
    <row r="1" spans="1:12" x14ac:dyDescent="0.3">
      <c r="A1" s="420"/>
      <c r="B1" s="421"/>
      <c r="C1" s="138"/>
      <c r="D1" s="138"/>
      <c r="E1" s="138"/>
      <c r="F1" s="138"/>
      <c r="G1" s="138"/>
      <c r="H1" s="138"/>
      <c r="I1" s="138"/>
      <c r="J1" s="138"/>
      <c r="K1" s="138"/>
    </row>
    <row r="2" spans="1:12" x14ac:dyDescent="0.3">
      <c r="A2" s="422"/>
      <c r="B2" s="423"/>
      <c r="C2" s="138"/>
      <c r="D2" s="139" t="str">
        <f>Summary!D2</f>
        <v>ERASMUS +</v>
      </c>
      <c r="E2" s="138"/>
      <c r="F2" s="138"/>
      <c r="G2" s="138"/>
      <c r="H2" s="138"/>
      <c r="I2" s="138"/>
      <c r="J2" s="138"/>
      <c r="K2" s="138"/>
    </row>
    <row r="3" spans="1:12" x14ac:dyDescent="0.3">
      <c r="A3" s="422"/>
      <c r="B3" s="423"/>
      <c r="C3" s="138"/>
      <c r="D3" s="37" t="str">
        <f>Summary!D3</f>
        <v>Key Action 3 - Support for Policy Reform</v>
      </c>
      <c r="E3" s="138"/>
      <c r="F3" s="138"/>
      <c r="G3" s="138"/>
      <c r="H3" s="138"/>
      <c r="I3" s="138"/>
      <c r="J3" s="138"/>
      <c r="K3" s="138"/>
    </row>
    <row r="4" spans="1:12" ht="17.25" thickBot="1" x14ac:dyDescent="0.35">
      <c r="A4" s="424"/>
      <c r="B4" s="425"/>
      <c r="C4" s="138"/>
      <c r="D4" s="138"/>
      <c r="E4" s="138"/>
      <c r="F4" s="138"/>
      <c r="G4" s="138"/>
      <c r="H4" s="138"/>
      <c r="I4" s="138"/>
      <c r="J4" s="138"/>
      <c r="K4" s="138"/>
    </row>
    <row r="5" spans="1:12" x14ac:dyDescent="0.3">
      <c r="A5" s="140"/>
      <c r="B5" s="140"/>
      <c r="C5" s="138"/>
      <c r="D5" s="138"/>
      <c r="E5" s="138"/>
      <c r="F5" s="138"/>
      <c r="G5" s="138"/>
      <c r="H5" s="138"/>
      <c r="I5" s="138"/>
      <c r="J5" s="138"/>
      <c r="K5" s="138"/>
    </row>
    <row r="6" spans="1:12" x14ac:dyDescent="0.3">
      <c r="A6" s="140"/>
      <c r="B6" s="140"/>
      <c r="C6" s="138"/>
      <c r="D6" s="138"/>
      <c r="E6" s="138"/>
      <c r="F6" s="138"/>
      <c r="G6" s="138"/>
      <c r="H6" s="138"/>
      <c r="I6" s="138"/>
      <c r="J6" s="138"/>
      <c r="K6" s="138"/>
    </row>
    <row r="7" spans="1:12" ht="18.75" x14ac:dyDescent="0.3">
      <c r="A7" s="427" t="s">
        <v>179</v>
      </c>
      <c r="B7" s="427"/>
      <c r="C7" s="427"/>
      <c r="D7" s="427"/>
      <c r="E7" s="427"/>
      <c r="F7" s="427"/>
      <c r="G7" s="427"/>
      <c r="H7" s="427"/>
      <c r="I7" s="427"/>
      <c r="J7" s="427"/>
      <c r="K7" s="427"/>
      <c r="L7" s="58"/>
    </row>
    <row r="8" spans="1:12" x14ac:dyDescent="0.3">
      <c r="A8" s="138"/>
      <c r="B8" s="138"/>
      <c r="C8" s="138"/>
      <c r="D8" s="138"/>
      <c r="E8" s="138"/>
      <c r="F8" s="138"/>
      <c r="G8" s="138"/>
      <c r="H8" s="245" t="s">
        <v>220</v>
      </c>
      <c r="I8" s="138"/>
      <c r="J8" s="138"/>
      <c r="K8" s="245" t="s">
        <v>220</v>
      </c>
    </row>
    <row r="9" spans="1:12" x14ac:dyDescent="0.3">
      <c r="A9" s="139" t="s">
        <v>134</v>
      </c>
      <c r="B9" s="138"/>
      <c r="C9" s="458" t="str">
        <f>Summary!C9</f>
        <v>XXX</v>
      </c>
      <c r="D9" s="459"/>
      <c r="E9" s="460" t="s">
        <v>188</v>
      </c>
      <c r="F9" s="461"/>
      <c r="G9" s="462"/>
      <c r="H9" s="430"/>
      <c r="I9" s="431"/>
      <c r="J9" s="191" t="s">
        <v>146</v>
      </c>
      <c r="K9" s="383"/>
    </row>
    <row r="10" spans="1:12" x14ac:dyDescent="0.3">
      <c r="A10" s="139" t="s">
        <v>186</v>
      </c>
      <c r="B10" s="138"/>
      <c r="C10" s="463">
        <f>Summary!C10</f>
        <v>0</v>
      </c>
      <c r="D10" s="464"/>
      <c r="E10" s="464"/>
      <c r="F10" s="464"/>
      <c r="G10" s="465"/>
      <c r="H10" s="372"/>
      <c r="I10" s="372"/>
      <c r="J10" s="373"/>
      <c r="K10" s="372"/>
    </row>
    <row r="11" spans="1:12" ht="33" customHeight="1" x14ac:dyDescent="0.3">
      <c r="A11" s="448" t="s">
        <v>133</v>
      </c>
      <c r="B11" s="449"/>
      <c r="C11" s="466">
        <f>Summary!C11</f>
        <v>0</v>
      </c>
      <c r="D11" s="467"/>
      <c r="E11" s="467"/>
      <c r="F11" s="467"/>
      <c r="G11" s="467"/>
      <c r="H11" s="467"/>
      <c r="I11" s="467"/>
      <c r="J11" s="467"/>
      <c r="K11" s="468"/>
    </row>
    <row r="12" spans="1:12" x14ac:dyDescent="0.3">
      <c r="A12" s="139" t="s">
        <v>773</v>
      </c>
      <c r="B12" s="138"/>
      <c r="C12" s="466">
        <f>Summary!C12</f>
        <v>0</v>
      </c>
      <c r="D12" s="467"/>
      <c r="E12" s="467"/>
      <c r="F12" s="467"/>
      <c r="G12" s="467"/>
      <c r="H12" s="467"/>
      <c r="I12" s="467"/>
      <c r="J12" s="467"/>
      <c r="K12" s="468"/>
    </row>
    <row r="13" spans="1:12" ht="16.5" customHeight="1" x14ac:dyDescent="0.3">
      <c r="A13" s="139" t="s">
        <v>135</v>
      </c>
      <c r="B13" s="138"/>
      <c r="C13" s="466">
        <f>Summary!C13</f>
        <v>0</v>
      </c>
      <c r="D13" s="467"/>
      <c r="E13" s="467"/>
      <c r="F13" s="467"/>
      <c r="G13" s="467"/>
      <c r="H13" s="467"/>
      <c r="I13" s="467"/>
      <c r="J13" s="467"/>
      <c r="K13" s="468"/>
    </row>
    <row r="14" spans="1:12" ht="16.5" customHeight="1" x14ac:dyDescent="0.3">
      <c r="A14" s="139" t="s">
        <v>136</v>
      </c>
      <c r="B14" s="138"/>
      <c r="C14" s="466">
        <f>Summary!C14</f>
        <v>0</v>
      </c>
      <c r="D14" s="467"/>
      <c r="E14" s="467"/>
      <c r="F14" s="467"/>
      <c r="G14" s="467"/>
      <c r="H14" s="467"/>
      <c r="I14" s="467"/>
      <c r="J14" s="467"/>
      <c r="K14" s="468"/>
    </row>
    <row r="15" spans="1:12" x14ac:dyDescent="0.3">
      <c r="A15" s="138"/>
      <c r="B15" s="138"/>
      <c r="C15" s="138"/>
      <c r="D15" s="138"/>
      <c r="E15" s="138"/>
      <c r="F15" s="142"/>
      <c r="G15" s="138"/>
      <c r="H15" s="138"/>
      <c r="I15" s="138"/>
      <c r="J15" s="138"/>
      <c r="K15" s="138"/>
    </row>
    <row r="16" spans="1:12" ht="27" customHeight="1" x14ac:dyDescent="0.3">
      <c r="A16" s="444" t="s">
        <v>142</v>
      </c>
      <c r="B16" s="444"/>
      <c r="C16" s="444"/>
      <c r="D16" s="442" t="s">
        <v>137</v>
      </c>
      <c r="E16" s="443"/>
      <c r="F16" s="138"/>
      <c r="G16" s="442" t="s">
        <v>191</v>
      </c>
      <c r="H16" s="443"/>
      <c r="I16" s="138"/>
      <c r="J16" s="470"/>
      <c r="K16" s="470"/>
    </row>
    <row r="17" spans="1:11" ht="6.75" customHeight="1" x14ac:dyDescent="0.3">
      <c r="A17" s="14"/>
      <c r="B17" s="14"/>
      <c r="C17" s="14"/>
      <c r="D17" s="143"/>
      <c r="E17" s="143"/>
      <c r="F17" s="138"/>
      <c r="G17" s="143"/>
      <c r="H17" s="143"/>
      <c r="I17" s="138"/>
      <c r="J17" s="161"/>
      <c r="K17" s="161"/>
    </row>
    <row r="18" spans="1:11" x14ac:dyDescent="0.3">
      <c r="A18" s="455" t="s">
        <v>138</v>
      </c>
      <c r="B18" s="456"/>
      <c r="C18" s="457"/>
      <c r="D18" s="138"/>
      <c r="E18" s="138"/>
      <c r="F18" s="138"/>
      <c r="G18" s="138"/>
      <c r="H18" s="138"/>
      <c r="I18" s="138"/>
      <c r="J18" s="161"/>
      <c r="K18" s="161"/>
    </row>
    <row r="19" spans="1:11" x14ac:dyDescent="0.3">
      <c r="A19" s="211" t="s">
        <v>139</v>
      </c>
      <c r="B19" s="144"/>
      <c r="C19" s="145"/>
      <c r="D19" s="399">
        <f>Summary!D20:E20</f>
        <v>0</v>
      </c>
      <c r="E19" s="399"/>
      <c r="F19" s="138"/>
      <c r="G19" s="399">
        <f>'1.Staff'!E8</f>
        <v>0</v>
      </c>
      <c r="H19" s="399"/>
      <c r="I19" s="138"/>
      <c r="J19" s="469"/>
      <c r="K19" s="469"/>
    </row>
    <row r="20" spans="1:11" x14ac:dyDescent="0.3">
      <c r="A20" s="212" t="s">
        <v>140</v>
      </c>
      <c r="B20" s="146"/>
      <c r="C20" s="147"/>
      <c r="D20" s="399">
        <f>Summary!D22:E22</f>
        <v>0</v>
      </c>
      <c r="E20" s="399"/>
      <c r="F20" s="138"/>
      <c r="G20" s="399">
        <f>'2.Travel and subsistence'!N5</f>
        <v>0</v>
      </c>
      <c r="H20" s="399"/>
      <c r="I20" s="138"/>
      <c r="J20" s="469"/>
      <c r="K20" s="469"/>
    </row>
    <row r="21" spans="1:11" x14ac:dyDescent="0.3">
      <c r="A21" s="212" t="s">
        <v>798</v>
      </c>
      <c r="B21" s="146"/>
      <c r="C21" s="147"/>
      <c r="D21" s="399">
        <f>Summary!D23:E23</f>
        <v>0</v>
      </c>
      <c r="E21" s="399"/>
      <c r="F21" s="138"/>
      <c r="G21" s="399">
        <f>'3.Equipment'!L5</f>
        <v>0</v>
      </c>
      <c r="H21" s="399"/>
      <c r="I21" s="138"/>
      <c r="J21" s="469"/>
      <c r="K21" s="469"/>
    </row>
    <row r="22" spans="1:11" x14ac:dyDescent="0.3">
      <c r="A22" s="212" t="s">
        <v>805</v>
      </c>
      <c r="B22" s="146"/>
      <c r="C22" s="147"/>
      <c r="D22" s="399">
        <f>Summary!D24:E24</f>
        <v>0</v>
      </c>
      <c r="E22" s="399"/>
      <c r="F22" s="138"/>
      <c r="G22" s="399">
        <f>'4.Subcontracting'!H5</f>
        <v>0</v>
      </c>
      <c r="H22" s="399"/>
      <c r="I22" s="138"/>
      <c r="J22" s="469"/>
      <c r="K22" s="469"/>
    </row>
    <row r="23" spans="1:11" x14ac:dyDescent="0.3">
      <c r="A23" s="215" t="s">
        <v>141</v>
      </c>
      <c r="B23" s="148"/>
      <c r="C23" s="149"/>
      <c r="D23" s="399">
        <f>Summary!D25:E25</f>
        <v>0</v>
      </c>
      <c r="E23" s="399"/>
      <c r="F23" s="138"/>
      <c r="G23" s="399">
        <f>'5.Other'!G5</f>
        <v>0</v>
      </c>
      <c r="H23" s="399"/>
      <c r="I23" s="138"/>
      <c r="J23" s="469"/>
      <c r="K23" s="469"/>
    </row>
    <row r="24" spans="1:11" ht="6" customHeight="1" x14ac:dyDescent="0.3">
      <c r="A24" s="139"/>
      <c r="B24" s="138"/>
      <c r="C24" s="138"/>
      <c r="D24" s="150"/>
      <c r="E24" s="150"/>
      <c r="F24" s="138"/>
      <c r="G24" s="151"/>
      <c r="H24" s="151"/>
      <c r="I24" s="138"/>
      <c r="J24" s="162"/>
      <c r="K24" s="162"/>
    </row>
    <row r="25" spans="1:11" x14ac:dyDescent="0.3">
      <c r="A25" s="218" t="s">
        <v>203</v>
      </c>
      <c r="B25" s="219"/>
      <c r="C25" s="220"/>
      <c r="D25" s="397">
        <f>+SUM(D19:E23)</f>
        <v>0</v>
      </c>
      <c r="E25" s="398"/>
      <c r="F25" s="138"/>
      <c r="G25" s="397">
        <f>+SUM(G19:H23)</f>
        <v>0</v>
      </c>
      <c r="H25" s="398"/>
      <c r="I25" s="138"/>
      <c r="J25" s="469"/>
      <c r="K25" s="469"/>
    </row>
    <row r="26" spans="1:11" ht="6" customHeight="1" x14ac:dyDescent="0.3">
      <c r="A26" s="37"/>
      <c r="B26" s="15"/>
      <c r="C26" s="15"/>
      <c r="D26" s="150"/>
      <c r="E26" s="150"/>
      <c r="F26" s="138"/>
      <c r="G26" s="151"/>
      <c r="H26" s="151"/>
      <c r="I26" s="138"/>
      <c r="J26" s="162"/>
      <c r="K26" s="162"/>
    </row>
    <row r="27" spans="1:11" x14ac:dyDescent="0.3">
      <c r="A27" s="417" t="s">
        <v>204</v>
      </c>
      <c r="B27" s="418"/>
      <c r="C27" s="419"/>
      <c r="D27" s="152">
        <f>+Summary!D30</f>
        <v>0</v>
      </c>
      <c r="E27" s="163">
        <f>+Summary!E30</f>
        <v>0</v>
      </c>
      <c r="F27" s="138"/>
      <c r="G27" s="397">
        <f>IF(G25&gt;0,IF(E27&gt;0,G25*D27,0),0)</f>
        <v>0</v>
      </c>
      <c r="H27" s="398"/>
      <c r="I27" s="138"/>
      <c r="J27" s="469"/>
      <c r="K27" s="469"/>
    </row>
    <row r="28" spans="1:11" ht="5.25" customHeight="1" x14ac:dyDescent="0.3">
      <c r="A28" s="37"/>
      <c r="B28" s="15"/>
      <c r="C28" s="221"/>
      <c r="D28" s="153"/>
      <c r="E28" s="154"/>
      <c r="F28" s="138"/>
      <c r="G28" s="155"/>
      <c r="H28" s="156"/>
      <c r="I28" s="138"/>
      <c r="J28" s="162"/>
      <c r="K28" s="162"/>
    </row>
    <row r="29" spans="1:11" x14ac:dyDescent="0.3">
      <c r="A29" s="218" t="s">
        <v>205</v>
      </c>
      <c r="B29" s="219"/>
      <c r="C29" s="220"/>
      <c r="D29" s="397">
        <f>D25+E27</f>
        <v>0</v>
      </c>
      <c r="E29" s="398"/>
      <c r="F29" s="138"/>
      <c r="G29" s="397">
        <f>+G25+G27</f>
        <v>0</v>
      </c>
      <c r="H29" s="398"/>
      <c r="I29" s="138"/>
      <c r="J29" s="469"/>
      <c r="K29" s="469"/>
    </row>
    <row r="30" spans="1:11" ht="11.25" customHeight="1" x14ac:dyDescent="0.3">
      <c r="A30" s="146"/>
      <c r="B30" s="146"/>
      <c r="C30" s="146"/>
      <c r="D30" s="157"/>
      <c r="E30" s="157"/>
      <c r="F30" s="138"/>
      <c r="G30" s="157"/>
      <c r="H30" s="157"/>
      <c r="I30" s="138"/>
      <c r="J30" s="138"/>
      <c r="K30" s="138"/>
    </row>
    <row r="31" spans="1:11" x14ac:dyDescent="0.3">
      <c r="A31" s="455" t="s">
        <v>143</v>
      </c>
      <c r="B31" s="456"/>
      <c r="C31" s="457"/>
      <c r="D31" s="391">
        <f>D29-D32</f>
        <v>0</v>
      </c>
      <c r="E31" s="392"/>
      <c r="F31" s="138"/>
      <c r="G31" s="391">
        <f>G29-G32</f>
        <v>0</v>
      </c>
      <c r="H31" s="392"/>
      <c r="I31" s="138"/>
      <c r="J31" s="138"/>
      <c r="K31" s="138"/>
    </row>
    <row r="32" spans="1:11" x14ac:dyDescent="0.3">
      <c r="A32" s="417" t="s">
        <v>144</v>
      </c>
      <c r="B32" s="418"/>
      <c r="C32" s="419"/>
      <c r="D32" s="476"/>
      <c r="E32" s="477"/>
      <c r="F32" s="138"/>
      <c r="G32" s="399">
        <f>Revenues!F2</f>
        <v>0</v>
      </c>
      <c r="H32" s="399"/>
      <c r="I32" s="138"/>
      <c r="J32" s="138"/>
      <c r="K32" s="138"/>
    </row>
    <row r="33" spans="1:11" x14ac:dyDescent="0.3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spans="1:11" x14ac:dyDescent="0.3">
      <c r="A34" s="138"/>
      <c r="B34" s="432" t="s">
        <v>181</v>
      </c>
      <c r="C34" s="433"/>
      <c r="D34" s="433"/>
      <c r="E34" s="434"/>
      <c r="F34" s="157"/>
      <c r="G34" s="393"/>
      <c r="H34" s="394"/>
      <c r="I34" s="138"/>
      <c r="J34" s="138"/>
      <c r="K34" s="138"/>
    </row>
    <row r="35" spans="1:11" ht="19.5" thickBot="1" x14ac:dyDescent="0.35">
      <c r="A35" s="138"/>
      <c r="B35" s="432" t="s">
        <v>178</v>
      </c>
      <c r="C35" s="433"/>
      <c r="D35" s="433"/>
      <c r="E35" s="434"/>
      <c r="F35" s="157"/>
      <c r="G35" s="474" t="str">
        <f>IF(G29&gt;=G34*0.7,"YES","NO")</f>
        <v>YES</v>
      </c>
      <c r="H35" s="475"/>
      <c r="I35" s="138"/>
      <c r="J35" s="138"/>
      <c r="K35" s="138"/>
    </row>
    <row r="36" spans="1:11" ht="31.5" customHeight="1" thickBot="1" x14ac:dyDescent="0.35">
      <c r="A36" s="138"/>
      <c r="B36" s="471" t="s">
        <v>797</v>
      </c>
      <c r="C36" s="472"/>
      <c r="D36" s="472"/>
      <c r="E36" s="473"/>
      <c r="F36" s="157"/>
      <c r="G36" s="395">
        <f>IF(G34="", 0, IF(G29&gt;=G34*0.7,Summary!E37*0.4,Summary!E37*0.4-(G34-G29)))</f>
        <v>0</v>
      </c>
      <c r="H36" s="396"/>
      <c r="I36" s="138"/>
      <c r="J36" s="138"/>
      <c r="K36" s="138"/>
    </row>
    <row r="37" spans="1:11" ht="17.25" customHeight="1" x14ac:dyDescent="0.3">
      <c r="B37" s="56"/>
      <c r="C37" s="56"/>
      <c r="D37" s="56"/>
      <c r="E37" s="56"/>
      <c r="F37" s="55"/>
      <c r="G37" s="57"/>
      <c r="H37" s="57"/>
    </row>
  </sheetData>
  <sheetProtection password="CAF5" sheet="1" objects="1" scenarios="1" selectLockedCells="1"/>
  <mergeCells count="52">
    <mergeCell ref="J25:K25"/>
    <mergeCell ref="D29:E29"/>
    <mergeCell ref="G29:H29"/>
    <mergeCell ref="J29:K29"/>
    <mergeCell ref="A27:C27"/>
    <mergeCell ref="G27:H27"/>
    <mergeCell ref="J27:K27"/>
    <mergeCell ref="G16:H16"/>
    <mergeCell ref="J16:K16"/>
    <mergeCell ref="B36:E36"/>
    <mergeCell ref="G36:H36"/>
    <mergeCell ref="B35:E35"/>
    <mergeCell ref="G35:H35"/>
    <mergeCell ref="D25:E25"/>
    <mergeCell ref="G25:H25"/>
    <mergeCell ref="B34:E34"/>
    <mergeCell ref="G34:H34"/>
    <mergeCell ref="A31:C31"/>
    <mergeCell ref="D31:E31"/>
    <mergeCell ref="G31:H31"/>
    <mergeCell ref="A32:C32"/>
    <mergeCell ref="D32:E32"/>
    <mergeCell ref="G32:H32"/>
    <mergeCell ref="D23:E23"/>
    <mergeCell ref="G23:H23"/>
    <mergeCell ref="J23:K23"/>
    <mergeCell ref="J19:K19"/>
    <mergeCell ref="D22:E22"/>
    <mergeCell ref="G22:H22"/>
    <mergeCell ref="J22:K22"/>
    <mergeCell ref="D21:E21"/>
    <mergeCell ref="G21:H21"/>
    <mergeCell ref="J21:K21"/>
    <mergeCell ref="D20:E20"/>
    <mergeCell ref="G20:H20"/>
    <mergeCell ref="J20:K20"/>
    <mergeCell ref="A18:C18"/>
    <mergeCell ref="D19:E19"/>
    <mergeCell ref="A1:B4"/>
    <mergeCell ref="A7:K7"/>
    <mergeCell ref="C9:D9"/>
    <mergeCell ref="E9:G9"/>
    <mergeCell ref="H9:I9"/>
    <mergeCell ref="C10:G10"/>
    <mergeCell ref="A11:B11"/>
    <mergeCell ref="C11:K11"/>
    <mergeCell ref="G19:H19"/>
    <mergeCell ref="C12:K12"/>
    <mergeCell ref="C13:K13"/>
    <mergeCell ref="C14:K14"/>
    <mergeCell ref="A16:C16"/>
    <mergeCell ref="D16:E16"/>
  </mergeCells>
  <phoneticPr fontId="9" type="noConversion"/>
  <conditionalFormatting sqref="G31:H31 D31:E31">
    <cfRule type="cellIs" dxfId="51" priority="1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&amp;CLIFELONG LEARNING PROGRAMME&amp;RCOST CLAIM 2013 MULTI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2"/>
    <pageSetUpPr fitToPage="1"/>
  </sheetPr>
  <dimension ref="A1:S211"/>
  <sheetViews>
    <sheetView workbookViewId="0">
      <selection activeCell="B9" sqref="B9"/>
    </sheetView>
  </sheetViews>
  <sheetFormatPr defaultColWidth="9.140625" defaultRowHeight="12.75" x14ac:dyDescent="0.2"/>
  <cols>
    <col min="1" max="1" width="5" style="14" customWidth="1"/>
    <col min="2" max="2" width="30.28515625" style="14" customWidth="1"/>
    <col min="3" max="3" width="16.5703125" style="14" customWidth="1"/>
    <col min="4" max="4" width="7.5703125" style="15" customWidth="1"/>
    <col min="5" max="5" width="8.5703125" style="15" customWidth="1"/>
    <col min="6" max="6" width="9.140625" style="15" bestFit="1"/>
    <col min="7" max="7" width="10.42578125" style="15" customWidth="1"/>
    <col min="8" max="8" width="8.140625" style="15" customWidth="1"/>
    <col min="9" max="9" width="9.85546875" style="15" customWidth="1"/>
    <col min="10" max="10" width="9.5703125" style="15" customWidth="1"/>
    <col min="11" max="11" width="9.28515625" style="15" customWidth="1"/>
    <col min="12" max="12" width="9" style="15" customWidth="1"/>
    <col min="13" max="13" width="9.85546875" style="15" customWidth="1"/>
    <col min="14" max="14" width="2.28515625" style="15" hidden="1" customWidth="1"/>
    <col min="15" max="15" width="21" style="15" hidden="1" customWidth="1"/>
    <col min="16" max="16" width="18.42578125" style="15" hidden="1" customWidth="1"/>
    <col min="17" max="17" width="9.85546875" style="15" hidden="1" customWidth="1"/>
    <col min="18" max="18" width="10.42578125" style="15" hidden="1" customWidth="1"/>
    <col min="19" max="19" width="16.7109375" style="15" hidden="1" customWidth="1"/>
    <col min="20" max="16384" width="9.140625" style="15"/>
  </cols>
  <sheetData>
    <row r="1" spans="1:19" s="9" customFormat="1" ht="16.5" customHeight="1" thickBot="1" x14ac:dyDescent="0.3">
      <c r="A1" s="18" t="s">
        <v>414</v>
      </c>
      <c r="B1" s="18"/>
      <c r="C1" s="18"/>
      <c r="J1" s="177" t="str">
        <f>IF(Summary!$C$9&gt;"",Summary!$C$9,"")</f>
        <v>XXX</v>
      </c>
      <c r="P1" s="482" t="s">
        <v>152</v>
      </c>
      <c r="Q1" s="482"/>
      <c r="R1" s="482"/>
      <c r="S1" s="482"/>
    </row>
    <row r="2" spans="1:19" s="9" customFormat="1" ht="16.5" customHeight="1" thickBot="1" x14ac:dyDescent="0.35">
      <c r="A2" s="42" t="s">
        <v>3</v>
      </c>
      <c r="B2" s="42"/>
      <c r="C2" s="42"/>
      <c r="J2" s="53"/>
      <c r="P2" s="483" t="s">
        <v>413</v>
      </c>
      <c r="Q2" s="484"/>
      <c r="R2" s="484"/>
      <c r="S2" s="485"/>
    </row>
    <row r="3" spans="1:19" s="19" customFormat="1" ht="16.5" customHeight="1" thickBot="1" x14ac:dyDescent="0.3">
      <c r="A3" s="10"/>
      <c r="B3" s="10"/>
      <c r="C3" s="10"/>
      <c r="D3" s="488"/>
      <c r="E3" s="488"/>
      <c r="F3" s="488"/>
      <c r="G3" s="488"/>
      <c r="H3" s="488"/>
      <c r="I3" s="488"/>
      <c r="J3" s="488"/>
      <c r="P3" s="107" t="s">
        <v>147</v>
      </c>
      <c r="Q3" s="273">
        <f>Summary!$P$28*Summary!$D$30-Q4</f>
        <v>0</v>
      </c>
    </row>
    <row r="4" spans="1:19" s="20" customFormat="1" ht="15.75" customHeight="1" thickBot="1" x14ac:dyDescent="0.25">
      <c r="A4" s="11"/>
      <c r="B4" s="11"/>
      <c r="C4" s="11"/>
      <c r="D4" s="489" t="s">
        <v>11</v>
      </c>
      <c r="E4" s="490"/>
      <c r="F4" s="490"/>
      <c r="G4" s="490"/>
      <c r="H4" s="490"/>
      <c r="I4" s="490"/>
      <c r="J4" s="491"/>
      <c r="L4" s="277"/>
      <c r="M4" s="277"/>
      <c r="N4" s="277"/>
      <c r="P4" s="109" t="s">
        <v>131</v>
      </c>
      <c r="Q4" s="78">
        <f>SUM(S9:S208)</f>
        <v>0</v>
      </c>
    </row>
    <row r="5" spans="1:19" s="20" customFormat="1" ht="12.75" customHeight="1" thickBot="1" x14ac:dyDescent="0.25">
      <c r="A5" s="11"/>
      <c r="B5" s="11"/>
      <c r="C5" s="11"/>
      <c r="D5" s="492" t="s">
        <v>129</v>
      </c>
      <c r="E5" s="494" t="s">
        <v>219</v>
      </c>
      <c r="F5" s="495"/>
      <c r="G5" s="495"/>
      <c r="H5" s="495"/>
      <c r="I5" s="496" t="s">
        <v>132</v>
      </c>
      <c r="J5" s="486" t="s">
        <v>412</v>
      </c>
      <c r="K5" s="478" t="s">
        <v>434</v>
      </c>
      <c r="L5" s="479"/>
      <c r="M5" s="498" t="s">
        <v>433</v>
      </c>
      <c r="N5" s="306"/>
    </row>
    <row r="6" spans="1:19" s="21" customFormat="1" ht="53.25" customHeight="1" thickBot="1" x14ac:dyDescent="0.3">
      <c r="A6" s="12"/>
      <c r="B6" s="83" t="s">
        <v>410</v>
      </c>
      <c r="C6" s="102" t="s">
        <v>411</v>
      </c>
      <c r="D6" s="493"/>
      <c r="E6" s="198" t="s">
        <v>189</v>
      </c>
      <c r="F6" s="199" t="s">
        <v>802</v>
      </c>
      <c r="G6" s="199" t="s">
        <v>807</v>
      </c>
      <c r="H6" s="199" t="s">
        <v>190</v>
      </c>
      <c r="I6" s="497"/>
      <c r="J6" s="487"/>
      <c r="K6" s="480"/>
      <c r="L6" s="481"/>
      <c r="M6" s="499"/>
      <c r="N6" s="306"/>
      <c r="P6" s="270" t="s">
        <v>407</v>
      </c>
      <c r="Q6" s="270" t="s">
        <v>224</v>
      </c>
      <c r="R6" s="270" t="s">
        <v>225</v>
      </c>
      <c r="S6" s="270" t="s">
        <v>417</v>
      </c>
    </row>
    <row r="7" spans="1:19" ht="13.5" x14ac:dyDescent="0.25">
      <c r="A7" s="13" t="s">
        <v>10</v>
      </c>
      <c r="B7" s="84"/>
      <c r="C7" s="84"/>
      <c r="D7" s="103">
        <f>IFERROR(D8/$I$8,0)</f>
        <v>0</v>
      </c>
      <c r="E7" s="101">
        <f>IFERROR(E8/$I$8,0)</f>
        <v>0</v>
      </c>
      <c r="F7" s="101">
        <f>IFERROR(F8/$I$8,0)</f>
        <v>0</v>
      </c>
      <c r="G7" s="101">
        <f>IFERROR(G8/$I$8,0)</f>
        <v>0</v>
      </c>
      <c r="H7" s="101">
        <f>IFERROR(H8/$I$8,0)</f>
        <v>0</v>
      </c>
      <c r="I7" s="101"/>
      <c r="J7" s="281"/>
      <c r="K7" s="278" t="s">
        <v>405</v>
      </c>
      <c r="L7" s="307" t="s">
        <v>406</v>
      </c>
      <c r="M7" s="309"/>
      <c r="N7" s="306"/>
      <c r="P7" s="280" t="s">
        <v>408</v>
      </c>
    </row>
    <row r="8" spans="1:19" ht="14.25" thickBot="1" x14ac:dyDescent="0.3">
      <c r="A8" s="16" t="s">
        <v>0</v>
      </c>
      <c r="B8" s="258"/>
      <c r="C8" s="258"/>
      <c r="D8" s="195">
        <f>'1.Staff'!E8</f>
        <v>0</v>
      </c>
      <c r="E8" s="259">
        <f>'2.Travel and subsistence'!N5</f>
        <v>0</v>
      </c>
      <c r="F8" s="259">
        <f>'3.Equipment'!L5</f>
        <v>0</v>
      </c>
      <c r="G8" s="259">
        <f>'4.Subcontracting'!H5</f>
        <v>0</v>
      </c>
      <c r="H8" s="259">
        <f>'5.Other'!G5</f>
        <v>0</v>
      </c>
      <c r="I8" s="197">
        <f t="shared" ref="I8:I29" si="0">SUM(D8,E8,F8,G8,H8)</f>
        <v>0</v>
      </c>
      <c r="J8" s="282">
        <f>SUM(J9:J208)</f>
        <v>0</v>
      </c>
      <c r="K8" s="279" t="s">
        <v>220</v>
      </c>
      <c r="L8" s="308" t="s">
        <v>220</v>
      </c>
      <c r="M8" s="282">
        <f>'Distribution of funds'!C9</f>
        <v>0</v>
      </c>
      <c r="N8" s="306"/>
    </row>
    <row r="9" spans="1:19" ht="13.5" x14ac:dyDescent="0.25">
      <c r="A9" s="46" t="s">
        <v>4</v>
      </c>
      <c r="B9" s="312"/>
      <c r="C9" s="313"/>
      <c r="D9" s="266">
        <f>SUMIF('1.Staff'!$A$9:$A$100,'Co-beneficiaries'!A9,'1.Staff'!$E$9:$E$100)</f>
        <v>0</v>
      </c>
      <c r="E9" s="267">
        <f>SUMIF('2.Travel and subsistence'!$C$6:$C$303,'Co-beneficiaries'!A9,'2.Travel and subsistence'!$N$6:$N$303)</f>
        <v>0</v>
      </c>
      <c r="F9" s="267">
        <f>SUMIF('3.Equipment'!$C$6:$C$205,'Co-beneficiaries'!A9,'3.Equipment'!$L$6:$L$205)</f>
        <v>0</v>
      </c>
      <c r="G9" s="267">
        <f>SUMIF('4.Subcontracting'!$C$6:$C$155,'Co-beneficiaries'!A9,'4.Subcontracting'!$H$6:$H$155)</f>
        <v>0</v>
      </c>
      <c r="H9" s="267">
        <f>SUMIF('5.Other'!$C$6:$C$305,'Co-beneficiaries'!A9,'5.Other'!$G$6:$G$305)</f>
        <v>0</v>
      </c>
      <c r="I9" s="268">
        <f t="shared" si="0"/>
        <v>0</v>
      </c>
      <c r="J9" s="269" t="str">
        <f>IF(I9&gt;0,I9/$I$8,"")</f>
        <v/>
      </c>
      <c r="K9" s="318"/>
      <c r="L9" s="319"/>
      <c r="M9" s="269">
        <f>'Distribution of funds'!C11</f>
        <v>0</v>
      </c>
      <c r="N9" s="306"/>
      <c r="O9" s="21" t="str">
        <f t="shared" ref="O9:O73" si="1">IF(AND(K9="", L9=""), "", "DEDUCT INDIRECT COSTS")</f>
        <v/>
      </c>
      <c r="P9" s="182"/>
      <c r="Q9" s="271">
        <f>+DAYS360(Summary!$H$9,Summary!$K$9)/30</f>
        <v>0</v>
      </c>
      <c r="R9" s="272">
        <f>IF(Q9=0,0,P9/ROUND(Q9,0))</f>
        <v>0</v>
      </c>
      <c r="S9" s="116">
        <f>IF(O9="",0,Summary!$P$28*Summary!$D$30*'Co-beneficiaries'!J9*'Co-beneficiaries'!$R9)</f>
        <v>0</v>
      </c>
    </row>
    <row r="10" spans="1:19" ht="13.5" customHeight="1" x14ac:dyDescent="0.25">
      <c r="A10" s="47" t="s">
        <v>1</v>
      </c>
      <c r="B10" s="312"/>
      <c r="C10" s="313"/>
      <c r="D10" s="192">
        <f>SUMIF('1.Staff'!$A$9:$A$100,'Co-beneficiaries'!A10,'1.Staff'!$E$9:$E$100)</f>
        <v>0</v>
      </c>
      <c r="E10" s="194">
        <f>SUMIF('2.Travel and subsistence'!$C$6:$C$303,'Co-beneficiaries'!A10,'2.Travel and subsistence'!$N$6:$N$303)</f>
        <v>0</v>
      </c>
      <c r="F10" s="194">
        <f>SUMIF('3.Equipment'!$C$6:$C$205,'Co-beneficiaries'!A10,'3.Equipment'!$L$6:$L$205)</f>
        <v>0</v>
      </c>
      <c r="G10" s="194">
        <f>SUMIF('4.Subcontracting'!$C$6:$C$155,'Co-beneficiaries'!A10,'4.Subcontracting'!$H$6:$H$155)</f>
        <v>0</v>
      </c>
      <c r="H10" s="194">
        <f>SUMIF('5.Other'!$C$6:$C$305,'Co-beneficiaries'!A10,'5.Other'!$G$6:$G$305)</f>
        <v>0</v>
      </c>
      <c r="I10" s="193">
        <f t="shared" si="0"/>
        <v>0</v>
      </c>
      <c r="J10" s="44" t="str">
        <f t="shared" ref="J10:J208" si="2">IF(I10&gt;0,I10/$I$8,"")</f>
        <v/>
      </c>
      <c r="K10" s="320"/>
      <c r="L10" s="321"/>
      <c r="M10" s="44">
        <f>'Distribution of funds'!C12</f>
        <v>0</v>
      </c>
      <c r="N10" s="306"/>
      <c r="O10" s="21" t="str">
        <f t="shared" si="1"/>
        <v/>
      </c>
      <c r="P10" s="182"/>
      <c r="Q10" s="271">
        <f>+DAYS360(Summary!$H$9,Summary!$K$9)/30</f>
        <v>0</v>
      </c>
      <c r="R10" s="272">
        <f t="shared" ref="R10:R73" si="3">IF(Q10=0,0,P10/ROUND(Q10,0))</f>
        <v>0</v>
      </c>
      <c r="S10" s="116">
        <f>IF(O10="",0,Summary!$P$28*Summary!$D$30*'Co-beneficiaries'!J10*'Co-beneficiaries'!$R10)</f>
        <v>0</v>
      </c>
    </row>
    <row r="11" spans="1:19" ht="13.5" x14ac:dyDescent="0.25">
      <c r="A11" s="47" t="s">
        <v>2</v>
      </c>
      <c r="B11" s="312"/>
      <c r="C11" s="313"/>
      <c r="D11" s="192">
        <f>SUMIF('1.Staff'!$A$9:$A$100,'Co-beneficiaries'!A11,'1.Staff'!$E$9:$E$100)</f>
        <v>0</v>
      </c>
      <c r="E11" s="194">
        <f>SUMIF('2.Travel and subsistence'!$C$6:$C$303,'Co-beneficiaries'!A11,'2.Travel and subsistence'!$N$6:$N$303)</f>
        <v>0</v>
      </c>
      <c r="F11" s="194">
        <f>SUMIF('3.Equipment'!$C$6:$C$205,'Co-beneficiaries'!A11,'3.Equipment'!$L$6:$L$205)</f>
        <v>0</v>
      </c>
      <c r="G11" s="194">
        <f>SUMIF('4.Subcontracting'!$C$6:$C$155,'Co-beneficiaries'!A11,'4.Subcontracting'!$H$6:$H$155)</f>
        <v>0</v>
      </c>
      <c r="H11" s="194">
        <f>SUMIF('5.Other'!$C$6:$C$305,'Co-beneficiaries'!A11,'5.Other'!$G$6:$G$305)</f>
        <v>0</v>
      </c>
      <c r="I11" s="193">
        <f t="shared" si="0"/>
        <v>0</v>
      </c>
      <c r="J11" s="44" t="str">
        <f t="shared" si="2"/>
        <v/>
      </c>
      <c r="K11" s="320"/>
      <c r="L11" s="321"/>
      <c r="M11" s="44">
        <f>'Distribution of funds'!C13</f>
        <v>0</v>
      </c>
      <c r="N11" s="306"/>
      <c r="O11" s="21" t="str">
        <f t="shared" si="1"/>
        <v/>
      </c>
      <c r="P11" s="182"/>
      <c r="Q11" s="271">
        <f>+DAYS360(Summary!$H$9,Summary!$K$9)/30</f>
        <v>0</v>
      </c>
      <c r="R11" s="272">
        <f t="shared" si="3"/>
        <v>0</v>
      </c>
      <c r="S11" s="116">
        <f>IF(O11="",0,Summary!$P$28*Summary!$D$30*'Co-beneficiaries'!J11*'Co-beneficiaries'!$R11)</f>
        <v>0</v>
      </c>
    </row>
    <row r="12" spans="1:19" ht="13.5" x14ac:dyDescent="0.25">
      <c r="A12" s="47" t="s">
        <v>5</v>
      </c>
      <c r="B12" s="312"/>
      <c r="C12" s="313"/>
      <c r="D12" s="192">
        <f>SUMIF('1.Staff'!$A$9:$A$100,'Co-beneficiaries'!A12,'1.Staff'!$E$9:$E$100)</f>
        <v>0</v>
      </c>
      <c r="E12" s="194">
        <f>SUMIF('2.Travel and subsistence'!$C$6:$C$303,'Co-beneficiaries'!A12,'2.Travel and subsistence'!$N$6:$N$303)</f>
        <v>0</v>
      </c>
      <c r="F12" s="194">
        <f>SUMIF('3.Equipment'!$C$6:$C$205,'Co-beneficiaries'!A12,'3.Equipment'!$L$6:$L$205)</f>
        <v>0</v>
      </c>
      <c r="G12" s="194">
        <f>SUMIF('4.Subcontracting'!$C$6:$C$155,'Co-beneficiaries'!A12,'4.Subcontracting'!$H$6:$H$155)</f>
        <v>0</v>
      </c>
      <c r="H12" s="194">
        <f>SUMIF('5.Other'!$C$6:$C$305,'Co-beneficiaries'!A12,'5.Other'!$G$6:$G$305)</f>
        <v>0</v>
      </c>
      <c r="I12" s="193">
        <f t="shared" si="0"/>
        <v>0</v>
      </c>
      <c r="J12" s="44" t="str">
        <f t="shared" si="2"/>
        <v/>
      </c>
      <c r="K12" s="320"/>
      <c r="L12" s="321"/>
      <c r="M12" s="44">
        <f>'Distribution of funds'!C14</f>
        <v>0</v>
      </c>
      <c r="N12" s="306"/>
      <c r="O12" s="21" t="str">
        <f t="shared" si="1"/>
        <v/>
      </c>
      <c r="P12" s="182"/>
      <c r="Q12" s="271">
        <f>+DAYS360(Summary!$H$9,Summary!$K$9)/30</f>
        <v>0</v>
      </c>
      <c r="R12" s="272">
        <f t="shared" si="3"/>
        <v>0</v>
      </c>
      <c r="S12" s="116">
        <f>IF(O12="",0,Summary!$P$28*Summary!$D$30*'Co-beneficiaries'!J12*'Co-beneficiaries'!$R12)</f>
        <v>0</v>
      </c>
    </row>
    <row r="13" spans="1:19" ht="13.5" x14ac:dyDescent="0.25">
      <c r="A13" s="47" t="s">
        <v>6</v>
      </c>
      <c r="B13" s="312"/>
      <c r="C13" s="313"/>
      <c r="D13" s="192">
        <f>SUMIF('1.Staff'!$A$9:$A$100,'Co-beneficiaries'!A13,'1.Staff'!$E$9:$E$100)</f>
        <v>0</v>
      </c>
      <c r="E13" s="194">
        <f>SUMIF('2.Travel and subsistence'!$C$6:$C$303,'Co-beneficiaries'!A13,'2.Travel and subsistence'!$N$6:$N$303)</f>
        <v>0</v>
      </c>
      <c r="F13" s="194">
        <f>SUMIF('3.Equipment'!$C$6:$C$205,'Co-beneficiaries'!A13,'3.Equipment'!$L$6:$L$205)</f>
        <v>0</v>
      </c>
      <c r="G13" s="194">
        <f>SUMIF('4.Subcontracting'!$C$6:$C$155,'Co-beneficiaries'!A13,'4.Subcontracting'!$H$6:$H$155)</f>
        <v>0</v>
      </c>
      <c r="H13" s="194">
        <f>SUMIF('5.Other'!$C$6:$C$305,'Co-beneficiaries'!A13,'5.Other'!$G$6:$G$305)</f>
        <v>0</v>
      </c>
      <c r="I13" s="193">
        <f t="shared" si="0"/>
        <v>0</v>
      </c>
      <c r="J13" s="44" t="str">
        <f t="shared" si="2"/>
        <v/>
      </c>
      <c r="K13" s="320"/>
      <c r="L13" s="321"/>
      <c r="M13" s="44">
        <f>'Distribution of funds'!C15</f>
        <v>0</v>
      </c>
      <c r="N13" s="306"/>
      <c r="O13" s="21" t="str">
        <f t="shared" si="1"/>
        <v/>
      </c>
      <c r="P13" s="182"/>
      <c r="Q13" s="271">
        <f>+DAYS360(Summary!$H$9,Summary!$K$9)/30</f>
        <v>0</v>
      </c>
      <c r="R13" s="272">
        <f t="shared" si="3"/>
        <v>0</v>
      </c>
      <c r="S13" s="116">
        <f>IF(O13="",0,Summary!$P$28*Summary!$D$30*'Co-beneficiaries'!J13*'Co-beneficiaries'!$R13)</f>
        <v>0</v>
      </c>
    </row>
    <row r="14" spans="1:19" ht="13.5" x14ac:dyDescent="0.25">
      <c r="A14" s="47" t="s">
        <v>112</v>
      </c>
      <c r="B14" s="314"/>
      <c r="C14" s="313"/>
      <c r="D14" s="192">
        <f>SUMIF('1.Staff'!$A$9:$A$100,'Co-beneficiaries'!A14,'1.Staff'!$E$9:$E$100)</f>
        <v>0</v>
      </c>
      <c r="E14" s="194">
        <f>SUMIF('2.Travel and subsistence'!$C$6:$C$303,'Co-beneficiaries'!A14,'2.Travel and subsistence'!$N$6:$N$303)</f>
        <v>0</v>
      </c>
      <c r="F14" s="194">
        <f>SUMIF('3.Equipment'!$C$6:$C$205,'Co-beneficiaries'!A14,'3.Equipment'!$L$6:$L$205)</f>
        <v>0</v>
      </c>
      <c r="G14" s="194">
        <f>SUMIF('4.Subcontracting'!$C$6:$C$155,'Co-beneficiaries'!A14,'4.Subcontracting'!$H$6:$H$155)</f>
        <v>0</v>
      </c>
      <c r="H14" s="194">
        <f>SUMIF('5.Other'!$C$6:$C$305,'Co-beneficiaries'!A14,'5.Other'!$G$6:$G$305)</f>
        <v>0</v>
      </c>
      <c r="I14" s="193">
        <f t="shared" si="0"/>
        <v>0</v>
      </c>
      <c r="J14" s="44" t="str">
        <f t="shared" si="2"/>
        <v/>
      </c>
      <c r="K14" s="320"/>
      <c r="L14" s="321"/>
      <c r="M14" s="44">
        <f>'Distribution of funds'!C16</f>
        <v>0</v>
      </c>
      <c r="N14" s="306"/>
      <c r="O14" s="21" t="str">
        <f t="shared" si="1"/>
        <v/>
      </c>
      <c r="P14" s="182"/>
      <c r="Q14" s="271">
        <f>+DAYS360(Summary!$H$9,Summary!$K$9)/30</f>
        <v>0</v>
      </c>
      <c r="R14" s="272">
        <f t="shared" si="3"/>
        <v>0</v>
      </c>
      <c r="S14" s="116">
        <f>IF(O14="",0,Summary!$P$28*Summary!$D$30*'Co-beneficiaries'!J14*'Co-beneficiaries'!$R14)</f>
        <v>0</v>
      </c>
    </row>
    <row r="15" spans="1:19" ht="13.5" x14ac:dyDescent="0.25">
      <c r="A15" s="47" t="s">
        <v>113</v>
      </c>
      <c r="B15" s="314"/>
      <c r="C15" s="313"/>
      <c r="D15" s="192">
        <f>SUMIF('1.Staff'!$A$9:$A$100,'Co-beneficiaries'!A15,'1.Staff'!$E$9:$E$100)</f>
        <v>0</v>
      </c>
      <c r="E15" s="194">
        <f>SUMIF('2.Travel and subsistence'!$C$6:$C$303,'Co-beneficiaries'!A15,'2.Travel and subsistence'!$N$6:$N$303)</f>
        <v>0</v>
      </c>
      <c r="F15" s="194">
        <f>SUMIF('3.Equipment'!$C$6:$C$205,'Co-beneficiaries'!A15,'3.Equipment'!$L$6:$L$205)</f>
        <v>0</v>
      </c>
      <c r="G15" s="194">
        <f>SUMIF('4.Subcontracting'!$C$6:$C$155,'Co-beneficiaries'!A15,'4.Subcontracting'!$H$6:$H$155)</f>
        <v>0</v>
      </c>
      <c r="H15" s="194">
        <f>SUMIF('5.Other'!$C$6:$C$305,'Co-beneficiaries'!A15,'5.Other'!$G$6:$G$305)</f>
        <v>0</v>
      </c>
      <c r="I15" s="193">
        <f t="shared" si="0"/>
        <v>0</v>
      </c>
      <c r="J15" s="44" t="str">
        <f t="shared" si="2"/>
        <v/>
      </c>
      <c r="K15" s="320"/>
      <c r="L15" s="321"/>
      <c r="M15" s="44">
        <f>'Distribution of funds'!C17</f>
        <v>0</v>
      </c>
      <c r="N15" s="306"/>
      <c r="O15" s="21" t="str">
        <f t="shared" si="1"/>
        <v/>
      </c>
      <c r="P15" s="182"/>
      <c r="Q15" s="271">
        <f>+DAYS360(Summary!$H$9,Summary!$K$9)/30</f>
        <v>0</v>
      </c>
      <c r="R15" s="272">
        <f t="shared" si="3"/>
        <v>0</v>
      </c>
      <c r="S15" s="116">
        <f>IF(O15="",0,Summary!$P$28*Summary!$D$30*'Co-beneficiaries'!J15*'Co-beneficiaries'!$R15)</f>
        <v>0</v>
      </c>
    </row>
    <row r="16" spans="1:19" ht="13.5" x14ac:dyDescent="0.25">
      <c r="A16" s="47" t="s">
        <v>114</v>
      </c>
      <c r="B16" s="311"/>
      <c r="C16" s="313"/>
      <c r="D16" s="192">
        <f>SUMIF('1.Staff'!$A$9:$A$100,'Co-beneficiaries'!A16,'1.Staff'!$E$9:$E$100)</f>
        <v>0</v>
      </c>
      <c r="E16" s="194">
        <f>SUMIF('2.Travel and subsistence'!$C$6:$C$303,'Co-beneficiaries'!A16,'2.Travel and subsistence'!$N$6:$N$303)</f>
        <v>0</v>
      </c>
      <c r="F16" s="194">
        <f>SUMIF('3.Equipment'!$C$6:$C$205,'Co-beneficiaries'!A16,'3.Equipment'!$L$6:$L$205)</f>
        <v>0</v>
      </c>
      <c r="G16" s="194">
        <f>SUMIF('4.Subcontracting'!$C$6:$C$155,'Co-beneficiaries'!A16,'4.Subcontracting'!$H$6:$H$155)</f>
        <v>0</v>
      </c>
      <c r="H16" s="194">
        <f>SUMIF('5.Other'!$C$6:$C$305,'Co-beneficiaries'!A16,'5.Other'!$G$6:$G$305)</f>
        <v>0</v>
      </c>
      <c r="I16" s="193">
        <f t="shared" si="0"/>
        <v>0</v>
      </c>
      <c r="J16" s="44" t="str">
        <f t="shared" si="2"/>
        <v/>
      </c>
      <c r="K16" s="320"/>
      <c r="L16" s="321"/>
      <c r="M16" s="44">
        <f>'Distribution of funds'!C18</f>
        <v>0</v>
      </c>
      <c r="N16" s="306"/>
      <c r="O16" s="21" t="str">
        <f t="shared" si="1"/>
        <v/>
      </c>
      <c r="P16" s="182"/>
      <c r="Q16" s="271">
        <f>+DAYS360(Summary!$H$9,Summary!$K$9)/30</f>
        <v>0</v>
      </c>
      <c r="R16" s="272">
        <f t="shared" si="3"/>
        <v>0</v>
      </c>
      <c r="S16" s="116">
        <f>IF(O16="",0,Summary!$P$28*Summary!$D$30*'Co-beneficiaries'!J16*'Co-beneficiaries'!$R16)</f>
        <v>0</v>
      </c>
    </row>
    <row r="17" spans="1:19" ht="13.5" x14ac:dyDescent="0.25">
      <c r="A17" s="47" t="s">
        <v>115</v>
      </c>
      <c r="B17" s="311"/>
      <c r="C17" s="313"/>
      <c r="D17" s="192">
        <f>SUMIF('1.Staff'!$A$9:$A$100,'Co-beneficiaries'!A17,'1.Staff'!$E$9:$E$100)</f>
        <v>0</v>
      </c>
      <c r="E17" s="194">
        <f>SUMIF('2.Travel and subsistence'!$C$6:$C$303,'Co-beneficiaries'!A17,'2.Travel and subsistence'!$N$6:$N$303)</f>
        <v>0</v>
      </c>
      <c r="F17" s="194">
        <f>SUMIF('3.Equipment'!$C$6:$C$205,'Co-beneficiaries'!A17,'3.Equipment'!$L$6:$L$205)</f>
        <v>0</v>
      </c>
      <c r="G17" s="194">
        <f>SUMIF('4.Subcontracting'!$C$6:$C$155,'Co-beneficiaries'!A17,'4.Subcontracting'!$H$6:$H$155)</f>
        <v>0</v>
      </c>
      <c r="H17" s="194">
        <f>SUMIF('5.Other'!$C$6:$C$305,'Co-beneficiaries'!A17,'5.Other'!$G$6:$G$305)</f>
        <v>0</v>
      </c>
      <c r="I17" s="193">
        <f t="shared" si="0"/>
        <v>0</v>
      </c>
      <c r="J17" s="44" t="str">
        <f t="shared" si="2"/>
        <v/>
      </c>
      <c r="K17" s="320"/>
      <c r="L17" s="321"/>
      <c r="M17" s="44">
        <f>'Distribution of funds'!C19</f>
        <v>0</v>
      </c>
      <c r="N17" s="306"/>
      <c r="O17" s="21" t="str">
        <f t="shared" si="1"/>
        <v/>
      </c>
      <c r="P17" s="182"/>
      <c r="Q17" s="271">
        <f>+DAYS360(Summary!$H$9,Summary!$K$9)/30</f>
        <v>0</v>
      </c>
      <c r="R17" s="272">
        <f t="shared" si="3"/>
        <v>0</v>
      </c>
      <c r="S17" s="116">
        <f>IF(O17="",0,Summary!$P$28*Summary!$D$30*'Co-beneficiaries'!J17*'Co-beneficiaries'!$R17)</f>
        <v>0</v>
      </c>
    </row>
    <row r="18" spans="1:19" ht="13.5" x14ac:dyDescent="0.25">
      <c r="A18" s="47" t="s">
        <v>116</v>
      </c>
      <c r="B18" s="311"/>
      <c r="C18" s="313"/>
      <c r="D18" s="192">
        <f>SUMIF('1.Staff'!$A$9:$A$100,'Co-beneficiaries'!A18,'1.Staff'!$E$9:$E$100)</f>
        <v>0</v>
      </c>
      <c r="E18" s="194">
        <f>SUMIF('2.Travel and subsistence'!$C$6:$C$303,'Co-beneficiaries'!A18,'2.Travel and subsistence'!$N$6:$N$303)</f>
        <v>0</v>
      </c>
      <c r="F18" s="194">
        <f>SUMIF('3.Equipment'!$C$6:$C$205,'Co-beneficiaries'!A18,'3.Equipment'!$L$6:$L$205)</f>
        <v>0</v>
      </c>
      <c r="G18" s="194">
        <f>SUMIF('4.Subcontracting'!$C$6:$C$155,'Co-beneficiaries'!A18,'4.Subcontracting'!$H$6:$H$155)</f>
        <v>0</v>
      </c>
      <c r="H18" s="194">
        <f>SUMIF('5.Other'!$C$6:$C$305,'Co-beneficiaries'!A18,'5.Other'!$G$6:$G$305)</f>
        <v>0</v>
      </c>
      <c r="I18" s="193">
        <f t="shared" si="0"/>
        <v>0</v>
      </c>
      <c r="J18" s="44" t="str">
        <f t="shared" si="2"/>
        <v/>
      </c>
      <c r="K18" s="320"/>
      <c r="L18" s="321"/>
      <c r="M18" s="44">
        <f>'Distribution of funds'!C20</f>
        <v>0</v>
      </c>
      <c r="N18" s="306"/>
      <c r="O18" s="21" t="str">
        <f t="shared" si="1"/>
        <v/>
      </c>
      <c r="P18" s="182"/>
      <c r="Q18" s="271">
        <f>+DAYS360(Summary!$H$9,Summary!$K$9)/30</f>
        <v>0</v>
      </c>
      <c r="R18" s="272">
        <f t="shared" si="3"/>
        <v>0</v>
      </c>
      <c r="S18" s="116">
        <f>IF(O18="",0,Summary!$P$28*Summary!$D$30*'Co-beneficiaries'!J18*'Co-beneficiaries'!$R18)</f>
        <v>0</v>
      </c>
    </row>
    <row r="19" spans="1:19" ht="13.5" x14ac:dyDescent="0.25">
      <c r="A19" s="47" t="s">
        <v>117</v>
      </c>
      <c r="B19" s="311"/>
      <c r="C19" s="313"/>
      <c r="D19" s="192">
        <f>SUMIF('1.Staff'!$A$9:$A$100,'Co-beneficiaries'!A19,'1.Staff'!$E$9:$E$100)</f>
        <v>0</v>
      </c>
      <c r="E19" s="194">
        <f>SUMIF('2.Travel and subsistence'!$C$6:$C$303,'Co-beneficiaries'!A19,'2.Travel and subsistence'!$N$6:$N$303)</f>
        <v>0</v>
      </c>
      <c r="F19" s="194">
        <f>SUMIF('3.Equipment'!$C$6:$C$205,'Co-beneficiaries'!A19,'3.Equipment'!$L$6:$L$205)</f>
        <v>0</v>
      </c>
      <c r="G19" s="194">
        <f>SUMIF('4.Subcontracting'!$C$6:$C$155,'Co-beneficiaries'!A19,'4.Subcontracting'!$H$6:$H$155)</f>
        <v>0</v>
      </c>
      <c r="H19" s="194">
        <f>SUMIF('5.Other'!$C$6:$C$305,'Co-beneficiaries'!A19,'5.Other'!$G$6:$G$305)</f>
        <v>0</v>
      </c>
      <c r="I19" s="193">
        <f t="shared" si="0"/>
        <v>0</v>
      </c>
      <c r="J19" s="44" t="str">
        <f t="shared" si="2"/>
        <v/>
      </c>
      <c r="K19" s="320"/>
      <c r="L19" s="321"/>
      <c r="M19" s="44">
        <f>'Distribution of funds'!C21</f>
        <v>0</v>
      </c>
      <c r="N19" s="306"/>
      <c r="O19" s="21" t="str">
        <f t="shared" si="1"/>
        <v/>
      </c>
      <c r="P19" s="182"/>
      <c r="Q19" s="271">
        <f>+DAYS360(Summary!$H$9,Summary!$K$9)/30</f>
        <v>0</v>
      </c>
      <c r="R19" s="272">
        <f t="shared" si="3"/>
        <v>0</v>
      </c>
      <c r="S19" s="116">
        <f>IF(O19="",0,Summary!$P$28*Summary!$D$30*'Co-beneficiaries'!J19*'Co-beneficiaries'!$R19)</f>
        <v>0</v>
      </c>
    </row>
    <row r="20" spans="1:19" ht="13.5" x14ac:dyDescent="0.25">
      <c r="A20" s="47" t="s">
        <v>118</v>
      </c>
      <c r="B20" s="311"/>
      <c r="C20" s="313"/>
      <c r="D20" s="192">
        <f>SUMIF('1.Staff'!$A$9:$A$100,'Co-beneficiaries'!A20,'1.Staff'!$E$9:$E$100)</f>
        <v>0</v>
      </c>
      <c r="E20" s="194">
        <f>SUMIF('2.Travel and subsistence'!$C$6:$C$303,'Co-beneficiaries'!A20,'2.Travel and subsistence'!$N$6:$N$303)</f>
        <v>0</v>
      </c>
      <c r="F20" s="194">
        <f>SUMIF('3.Equipment'!$C$6:$C$205,'Co-beneficiaries'!A20,'3.Equipment'!$L$6:$L$205)</f>
        <v>0</v>
      </c>
      <c r="G20" s="194">
        <f>SUMIF('4.Subcontracting'!$C$6:$C$155,'Co-beneficiaries'!A20,'4.Subcontracting'!$H$6:$H$155)</f>
        <v>0</v>
      </c>
      <c r="H20" s="194">
        <f>SUMIF('5.Other'!$C$6:$C$305,'Co-beneficiaries'!A20,'5.Other'!$G$6:$G$305)</f>
        <v>0</v>
      </c>
      <c r="I20" s="193">
        <f t="shared" si="0"/>
        <v>0</v>
      </c>
      <c r="J20" s="44" t="str">
        <f t="shared" si="2"/>
        <v/>
      </c>
      <c r="K20" s="320"/>
      <c r="L20" s="321"/>
      <c r="M20" s="44">
        <f>'Distribution of funds'!C22</f>
        <v>0</v>
      </c>
      <c r="N20" s="306"/>
      <c r="O20" s="21" t="str">
        <f t="shared" si="1"/>
        <v/>
      </c>
      <c r="P20" s="182"/>
      <c r="Q20" s="271">
        <f>+DAYS360(Summary!$H$9,Summary!$K$9)/30</f>
        <v>0</v>
      </c>
      <c r="R20" s="272">
        <f t="shared" si="3"/>
        <v>0</v>
      </c>
      <c r="S20" s="116">
        <f>IF(O20="",0,Summary!$P$28*Summary!$D$30*'Co-beneficiaries'!J20*'Co-beneficiaries'!$R20)</f>
        <v>0</v>
      </c>
    </row>
    <row r="21" spans="1:19" ht="13.5" x14ac:dyDescent="0.25">
      <c r="A21" s="47" t="s">
        <v>119</v>
      </c>
      <c r="B21" s="311"/>
      <c r="C21" s="313"/>
      <c r="D21" s="192">
        <f>SUMIF('1.Staff'!$A$9:$A$100,'Co-beneficiaries'!A21,'1.Staff'!$E$9:$E$100)</f>
        <v>0</v>
      </c>
      <c r="E21" s="194">
        <f>SUMIF('2.Travel and subsistence'!$C$6:$C$303,'Co-beneficiaries'!A21,'2.Travel and subsistence'!$N$6:$N$303)</f>
        <v>0</v>
      </c>
      <c r="F21" s="194">
        <f>SUMIF('3.Equipment'!$C$6:$C$205,'Co-beneficiaries'!A21,'3.Equipment'!$L$6:$L$205)</f>
        <v>0</v>
      </c>
      <c r="G21" s="194">
        <f>SUMIF('4.Subcontracting'!$C$6:$C$155,'Co-beneficiaries'!A21,'4.Subcontracting'!$H$6:$H$155)</f>
        <v>0</v>
      </c>
      <c r="H21" s="194">
        <f>SUMIF('5.Other'!$C$6:$C$305,'Co-beneficiaries'!A21,'5.Other'!$G$6:$G$305)</f>
        <v>0</v>
      </c>
      <c r="I21" s="193">
        <f t="shared" si="0"/>
        <v>0</v>
      </c>
      <c r="J21" s="44" t="str">
        <f t="shared" si="2"/>
        <v/>
      </c>
      <c r="K21" s="320"/>
      <c r="L21" s="321"/>
      <c r="M21" s="44">
        <f>'Distribution of funds'!C23</f>
        <v>0</v>
      </c>
      <c r="N21" s="306"/>
      <c r="O21" s="21" t="str">
        <f t="shared" si="1"/>
        <v/>
      </c>
      <c r="P21" s="182"/>
      <c r="Q21" s="271">
        <f>+DAYS360(Summary!$H$9,Summary!$K$9)/30</f>
        <v>0</v>
      </c>
      <c r="R21" s="272">
        <f t="shared" si="3"/>
        <v>0</v>
      </c>
      <c r="S21" s="116">
        <f>IF(O21="",0,Summary!$P$28*Summary!$D$30*'Co-beneficiaries'!J21*'Co-beneficiaries'!$R21)</f>
        <v>0</v>
      </c>
    </row>
    <row r="22" spans="1:19" ht="13.5" x14ac:dyDescent="0.25">
      <c r="A22" s="47" t="s">
        <v>120</v>
      </c>
      <c r="B22" s="311"/>
      <c r="C22" s="313"/>
      <c r="D22" s="192">
        <f>SUMIF('1.Staff'!$A$9:$A$100,'Co-beneficiaries'!A22,'1.Staff'!$E$9:$E$100)</f>
        <v>0</v>
      </c>
      <c r="E22" s="194">
        <f>SUMIF('2.Travel and subsistence'!$C$6:$C$303,'Co-beneficiaries'!A22,'2.Travel and subsistence'!$N$6:$N$303)</f>
        <v>0</v>
      </c>
      <c r="F22" s="194">
        <f>SUMIF('3.Equipment'!$C$6:$C$205,'Co-beneficiaries'!A22,'3.Equipment'!$L$6:$L$205)</f>
        <v>0</v>
      </c>
      <c r="G22" s="194">
        <f>SUMIF('4.Subcontracting'!$C$6:$C$155,'Co-beneficiaries'!A22,'4.Subcontracting'!$H$6:$H$155)</f>
        <v>0</v>
      </c>
      <c r="H22" s="194">
        <f>SUMIF('5.Other'!$C$6:$C$305,'Co-beneficiaries'!A22,'5.Other'!$G$6:$G$305)</f>
        <v>0</v>
      </c>
      <c r="I22" s="193">
        <f t="shared" si="0"/>
        <v>0</v>
      </c>
      <c r="J22" s="44" t="str">
        <f t="shared" si="2"/>
        <v/>
      </c>
      <c r="K22" s="320"/>
      <c r="L22" s="321"/>
      <c r="M22" s="44">
        <f>'Distribution of funds'!C24</f>
        <v>0</v>
      </c>
      <c r="N22" s="306"/>
      <c r="O22" s="21" t="str">
        <f t="shared" si="1"/>
        <v/>
      </c>
      <c r="P22" s="182"/>
      <c r="Q22" s="271">
        <f>+DAYS360(Summary!$H$9,Summary!$K$9)/30</f>
        <v>0</v>
      </c>
      <c r="R22" s="272">
        <f t="shared" si="3"/>
        <v>0</v>
      </c>
      <c r="S22" s="116">
        <f>IF(O22="",0,Summary!$P$28*Summary!$D$30*'Co-beneficiaries'!J22*'Co-beneficiaries'!$R22)</f>
        <v>0</v>
      </c>
    </row>
    <row r="23" spans="1:19" ht="13.5" x14ac:dyDescent="0.25">
      <c r="A23" s="47" t="s">
        <v>121</v>
      </c>
      <c r="B23" s="311"/>
      <c r="C23" s="313"/>
      <c r="D23" s="192">
        <f>SUMIF('1.Staff'!$A$9:$A$100,'Co-beneficiaries'!A23,'1.Staff'!$E$9:$E$100)</f>
        <v>0</v>
      </c>
      <c r="E23" s="194">
        <f>SUMIF('2.Travel and subsistence'!$C$6:$C$303,'Co-beneficiaries'!A23,'2.Travel and subsistence'!$N$6:$N$303)</f>
        <v>0</v>
      </c>
      <c r="F23" s="194">
        <f>SUMIF('3.Equipment'!$C$6:$C$205,'Co-beneficiaries'!A23,'3.Equipment'!$L$6:$L$205)</f>
        <v>0</v>
      </c>
      <c r="G23" s="194">
        <f>SUMIF('4.Subcontracting'!$C$6:$C$155,'Co-beneficiaries'!A23,'4.Subcontracting'!$H$6:$H$155)</f>
        <v>0</v>
      </c>
      <c r="H23" s="194">
        <f>SUMIF('5.Other'!$C$6:$C$305,'Co-beneficiaries'!A23,'5.Other'!$G$6:$G$305)</f>
        <v>0</v>
      </c>
      <c r="I23" s="193">
        <f t="shared" si="0"/>
        <v>0</v>
      </c>
      <c r="J23" s="44" t="str">
        <f t="shared" si="2"/>
        <v/>
      </c>
      <c r="K23" s="320"/>
      <c r="L23" s="321"/>
      <c r="M23" s="44">
        <f>'Distribution of funds'!C25</f>
        <v>0</v>
      </c>
      <c r="N23" s="306"/>
      <c r="O23" s="21" t="str">
        <f t="shared" si="1"/>
        <v/>
      </c>
      <c r="P23" s="182"/>
      <c r="Q23" s="271">
        <f>+DAYS360(Summary!$H$9,Summary!$K$9)/30</f>
        <v>0</v>
      </c>
      <c r="R23" s="272">
        <f t="shared" si="3"/>
        <v>0</v>
      </c>
      <c r="S23" s="116">
        <f>IF(O23="",0,Summary!$P$28*Summary!$D$30*'Co-beneficiaries'!J23*'Co-beneficiaries'!$R23)</f>
        <v>0</v>
      </c>
    </row>
    <row r="24" spans="1:19" ht="13.5" x14ac:dyDescent="0.25">
      <c r="A24" s="47" t="s">
        <v>122</v>
      </c>
      <c r="B24" s="311"/>
      <c r="C24" s="313"/>
      <c r="D24" s="192">
        <f>SUMIF('1.Staff'!$A$9:$A$100,'Co-beneficiaries'!A24,'1.Staff'!$E$9:$E$100)</f>
        <v>0</v>
      </c>
      <c r="E24" s="194">
        <f>SUMIF('2.Travel and subsistence'!$C$6:$C$303,'Co-beneficiaries'!A24,'2.Travel and subsistence'!$N$6:$N$303)</f>
        <v>0</v>
      </c>
      <c r="F24" s="194">
        <f>SUMIF('3.Equipment'!$C$6:$C$205,'Co-beneficiaries'!A24,'3.Equipment'!$L$6:$L$205)</f>
        <v>0</v>
      </c>
      <c r="G24" s="194">
        <f>SUMIF('4.Subcontracting'!$C$6:$C$155,'Co-beneficiaries'!A24,'4.Subcontracting'!$H$6:$H$155)</f>
        <v>0</v>
      </c>
      <c r="H24" s="194">
        <f>SUMIF('5.Other'!$C$6:$C$305,'Co-beneficiaries'!A24,'5.Other'!$G$6:$G$305)</f>
        <v>0</v>
      </c>
      <c r="I24" s="193">
        <f t="shared" si="0"/>
        <v>0</v>
      </c>
      <c r="J24" s="44" t="str">
        <f t="shared" si="2"/>
        <v/>
      </c>
      <c r="K24" s="320"/>
      <c r="L24" s="321"/>
      <c r="M24" s="44">
        <f>'Distribution of funds'!C26</f>
        <v>0</v>
      </c>
      <c r="N24" s="306"/>
      <c r="O24" s="21" t="str">
        <f t="shared" si="1"/>
        <v/>
      </c>
      <c r="P24" s="182"/>
      <c r="Q24" s="271">
        <f>+DAYS360(Summary!$H$9,Summary!$K$9)/30</f>
        <v>0</v>
      </c>
      <c r="R24" s="272">
        <f t="shared" si="3"/>
        <v>0</v>
      </c>
      <c r="S24" s="116">
        <f>IF(O24="",0,Summary!$P$28*Summary!$D$30*'Co-beneficiaries'!J24*'Co-beneficiaries'!$R24)</f>
        <v>0</v>
      </c>
    </row>
    <row r="25" spans="1:19" ht="13.5" x14ac:dyDescent="0.25">
      <c r="A25" s="47" t="s">
        <v>123</v>
      </c>
      <c r="B25" s="311"/>
      <c r="C25" s="313"/>
      <c r="D25" s="192">
        <f>SUMIF('1.Staff'!$A$9:$A$100,'Co-beneficiaries'!A25,'1.Staff'!$E$9:$E$100)</f>
        <v>0</v>
      </c>
      <c r="E25" s="194">
        <f>SUMIF('2.Travel and subsistence'!$C$6:$C$303,'Co-beneficiaries'!A25,'2.Travel and subsistence'!$N$6:$N$303)</f>
        <v>0</v>
      </c>
      <c r="F25" s="194">
        <f>SUMIF('3.Equipment'!$C$6:$C$205,'Co-beneficiaries'!A25,'3.Equipment'!$L$6:$L$205)</f>
        <v>0</v>
      </c>
      <c r="G25" s="194">
        <f>SUMIF('4.Subcontracting'!$C$6:$C$155,'Co-beneficiaries'!A25,'4.Subcontracting'!$H$6:$H$155)</f>
        <v>0</v>
      </c>
      <c r="H25" s="194">
        <f>SUMIF('5.Other'!$C$6:$C$305,'Co-beneficiaries'!A25,'5.Other'!$G$6:$G$305)</f>
        <v>0</v>
      </c>
      <c r="I25" s="193">
        <f t="shared" si="0"/>
        <v>0</v>
      </c>
      <c r="J25" s="44" t="str">
        <f t="shared" si="2"/>
        <v/>
      </c>
      <c r="K25" s="320"/>
      <c r="L25" s="321"/>
      <c r="M25" s="44">
        <f>'Distribution of funds'!C27</f>
        <v>0</v>
      </c>
      <c r="N25" s="306"/>
      <c r="O25" s="21" t="str">
        <f t="shared" si="1"/>
        <v/>
      </c>
      <c r="P25" s="182"/>
      <c r="Q25" s="271">
        <f>+DAYS360(Summary!$H$9,Summary!$K$9)/30</f>
        <v>0</v>
      </c>
      <c r="R25" s="272">
        <f t="shared" si="3"/>
        <v>0</v>
      </c>
      <c r="S25" s="116">
        <f>IF(O25="",0,Summary!$P$28*Summary!$D$30*'Co-beneficiaries'!J25*'Co-beneficiaries'!$R25)</f>
        <v>0</v>
      </c>
    </row>
    <row r="26" spans="1:19" ht="13.5" x14ac:dyDescent="0.25">
      <c r="A26" s="47" t="s">
        <v>124</v>
      </c>
      <c r="B26" s="311"/>
      <c r="C26" s="313"/>
      <c r="D26" s="192">
        <f>SUMIF('1.Staff'!$A$9:$A$100,'Co-beneficiaries'!A26,'1.Staff'!$E$9:$E$100)</f>
        <v>0</v>
      </c>
      <c r="E26" s="194">
        <f>SUMIF('2.Travel and subsistence'!$C$6:$C$303,'Co-beneficiaries'!A26,'2.Travel and subsistence'!$N$6:$N$303)</f>
        <v>0</v>
      </c>
      <c r="F26" s="194">
        <f>SUMIF('3.Equipment'!$C$6:$C$205,'Co-beneficiaries'!A26,'3.Equipment'!$L$6:$L$205)</f>
        <v>0</v>
      </c>
      <c r="G26" s="194">
        <f>SUMIF('4.Subcontracting'!$C$6:$C$155,'Co-beneficiaries'!A26,'4.Subcontracting'!$H$6:$H$155)</f>
        <v>0</v>
      </c>
      <c r="H26" s="194">
        <f>SUMIF('5.Other'!$C$6:$C$305,'Co-beneficiaries'!A26,'5.Other'!$G$6:$G$305)</f>
        <v>0</v>
      </c>
      <c r="I26" s="193">
        <f t="shared" si="0"/>
        <v>0</v>
      </c>
      <c r="J26" s="44" t="str">
        <f t="shared" si="2"/>
        <v/>
      </c>
      <c r="K26" s="320"/>
      <c r="L26" s="321"/>
      <c r="M26" s="44">
        <f>'Distribution of funds'!C28</f>
        <v>0</v>
      </c>
      <c r="N26" s="306"/>
      <c r="O26" s="21" t="str">
        <f t="shared" si="1"/>
        <v/>
      </c>
      <c r="P26" s="182"/>
      <c r="Q26" s="271">
        <f>+DAYS360(Summary!$H$9,Summary!$K$9)/30</f>
        <v>0</v>
      </c>
      <c r="R26" s="272">
        <f t="shared" si="3"/>
        <v>0</v>
      </c>
      <c r="S26" s="116">
        <f>IF(O26="",0,Summary!$P$28*Summary!$D$30*'Co-beneficiaries'!J26*'Co-beneficiaries'!$R26)</f>
        <v>0</v>
      </c>
    </row>
    <row r="27" spans="1:19" ht="13.5" x14ac:dyDescent="0.25">
      <c r="A27" s="47" t="s">
        <v>125</v>
      </c>
      <c r="B27" s="311"/>
      <c r="C27" s="313"/>
      <c r="D27" s="192">
        <f>SUMIF('1.Staff'!$A$9:$A$100,'Co-beneficiaries'!A27,'1.Staff'!$E$9:$E$100)</f>
        <v>0</v>
      </c>
      <c r="E27" s="194">
        <f>SUMIF('2.Travel and subsistence'!$C$6:$C$303,'Co-beneficiaries'!A27,'2.Travel and subsistence'!$N$6:$N$303)</f>
        <v>0</v>
      </c>
      <c r="F27" s="194">
        <f>SUMIF('3.Equipment'!$C$6:$C$205,'Co-beneficiaries'!A27,'3.Equipment'!$L$6:$L$205)</f>
        <v>0</v>
      </c>
      <c r="G27" s="194">
        <f>SUMIF('4.Subcontracting'!$C$6:$C$155,'Co-beneficiaries'!A27,'4.Subcontracting'!$H$6:$H$155)</f>
        <v>0</v>
      </c>
      <c r="H27" s="194">
        <f>SUMIF('5.Other'!$C$6:$C$305,'Co-beneficiaries'!A27,'5.Other'!$G$6:$G$305)</f>
        <v>0</v>
      </c>
      <c r="I27" s="193">
        <f t="shared" si="0"/>
        <v>0</v>
      </c>
      <c r="J27" s="44" t="str">
        <f t="shared" si="2"/>
        <v/>
      </c>
      <c r="K27" s="320"/>
      <c r="L27" s="321"/>
      <c r="M27" s="44">
        <f>'Distribution of funds'!C29</f>
        <v>0</v>
      </c>
      <c r="N27" s="306"/>
      <c r="O27" s="21" t="str">
        <f t="shared" si="1"/>
        <v/>
      </c>
      <c r="P27" s="182"/>
      <c r="Q27" s="271">
        <f>+DAYS360(Summary!$H$9,Summary!$K$9)/30</f>
        <v>0</v>
      </c>
      <c r="R27" s="272">
        <f t="shared" si="3"/>
        <v>0</v>
      </c>
      <c r="S27" s="116">
        <f>IF(O27="",0,Summary!$P$28*Summary!$D$30*'Co-beneficiaries'!J27*'Co-beneficiaries'!$R27)</f>
        <v>0</v>
      </c>
    </row>
    <row r="28" spans="1:19" ht="13.5" x14ac:dyDescent="0.25">
      <c r="A28" s="47" t="s">
        <v>126</v>
      </c>
      <c r="B28" s="311"/>
      <c r="C28" s="313"/>
      <c r="D28" s="192">
        <f>SUMIF('1.Staff'!$A$9:$A$100,'Co-beneficiaries'!A28,'1.Staff'!$E$9:$E$100)</f>
        <v>0</v>
      </c>
      <c r="E28" s="194">
        <f>SUMIF('2.Travel and subsistence'!$C$6:$C$303,'Co-beneficiaries'!A28,'2.Travel and subsistence'!$N$6:$N$303)</f>
        <v>0</v>
      </c>
      <c r="F28" s="194">
        <f>SUMIF('3.Equipment'!$C$6:$C$205,'Co-beneficiaries'!A28,'3.Equipment'!$L$6:$L$205)</f>
        <v>0</v>
      </c>
      <c r="G28" s="194">
        <f>SUMIF('4.Subcontracting'!$C$6:$C$155,'Co-beneficiaries'!A28,'4.Subcontracting'!$H$6:$H$155)</f>
        <v>0</v>
      </c>
      <c r="H28" s="194">
        <f>SUMIF('5.Other'!$C$6:$C$305,'Co-beneficiaries'!A28,'5.Other'!$G$6:$G$305)</f>
        <v>0</v>
      </c>
      <c r="I28" s="193">
        <f t="shared" si="0"/>
        <v>0</v>
      </c>
      <c r="J28" s="44" t="str">
        <f t="shared" si="2"/>
        <v/>
      </c>
      <c r="K28" s="320"/>
      <c r="L28" s="321"/>
      <c r="M28" s="44">
        <f>'Distribution of funds'!C30</f>
        <v>0</v>
      </c>
      <c r="N28" s="306"/>
      <c r="O28" s="21" t="str">
        <f t="shared" si="1"/>
        <v/>
      </c>
      <c r="P28" s="182"/>
      <c r="Q28" s="271">
        <f>+DAYS360(Summary!$H$9,Summary!$K$9)/30</f>
        <v>0</v>
      </c>
      <c r="R28" s="272">
        <f t="shared" si="3"/>
        <v>0</v>
      </c>
      <c r="S28" s="116">
        <f>IF(O28="",0,Summary!$P$28*Summary!$D$30*'Co-beneficiaries'!J28*'Co-beneficiaries'!$R28)</f>
        <v>0</v>
      </c>
    </row>
    <row r="29" spans="1:19" ht="13.5" x14ac:dyDescent="0.25">
      <c r="A29" s="47" t="s">
        <v>127</v>
      </c>
      <c r="B29" s="311"/>
      <c r="C29" s="313"/>
      <c r="D29" s="192">
        <f>SUMIF('1.Staff'!$A$9:$A$100,'Co-beneficiaries'!A29,'1.Staff'!$E$9:$E$100)</f>
        <v>0</v>
      </c>
      <c r="E29" s="194">
        <f>SUMIF('2.Travel and subsistence'!$C$6:$C$303,'Co-beneficiaries'!A29,'2.Travel and subsistence'!$N$6:$N$303)</f>
        <v>0</v>
      </c>
      <c r="F29" s="194">
        <f>SUMIF('3.Equipment'!$C$6:$C$205,'Co-beneficiaries'!A29,'3.Equipment'!$L$6:$L$205)</f>
        <v>0</v>
      </c>
      <c r="G29" s="194">
        <f>SUMIF('4.Subcontracting'!$C$6:$C$155,'Co-beneficiaries'!A29,'4.Subcontracting'!$H$6:$H$155)</f>
        <v>0</v>
      </c>
      <c r="H29" s="194">
        <f>SUMIF('5.Other'!$C$6:$C$305,'Co-beneficiaries'!A29,'5.Other'!$G$6:$G$305)</f>
        <v>0</v>
      </c>
      <c r="I29" s="193">
        <f t="shared" si="0"/>
        <v>0</v>
      </c>
      <c r="J29" s="44" t="str">
        <f t="shared" si="2"/>
        <v/>
      </c>
      <c r="K29" s="320"/>
      <c r="L29" s="321"/>
      <c r="M29" s="44">
        <f>'Distribution of funds'!C31</f>
        <v>0</v>
      </c>
      <c r="N29" s="306"/>
      <c r="O29" s="21" t="str">
        <f t="shared" si="1"/>
        <v/>
      </c>
      <c r="P29" s="182"/>
      <c r="Q29" s="271">
        <f>+DAYS360(Summary!$H$9,Summary!$K$9)/30</f>
        <v>0</v>
      </c>
      <c r="R29" s="272">
        <f t="shared" si="3"/>
        <v>0</v>
      </c>
      <c r="S29" s="116">
        <f>IF(O29="",0,Summary!$P$28*Summary!$D$30*'Co-beneficiaries'!J29*'Co-beneficiaries'!$R29)</f>
        <v>0</v>
      </c>
    </row>
    <row r="30" spans="1:19" ht="13.5" x14ac:dyDescent="0.25">
      <c r="A30" s="47" t="s">
        <v>128</v>
      </c>
      <c r="B30" s="311"/>
      <c r="C30" s="313"/>
      <c r="D30" s="192">
        <f>SUMIF('1.Staff'!$A$9:$A$100,'Co-beneficiaries'!A30,'1.Staff'!$E$9:$E$100)</f>
        <v>0</v>
      </c>
      <c r="E30" s="194">
        <f>SUMIF('2.Travel and subsistence'!$C$6:$C$303,'Co-beneficiaries'!A30,'2.Travel and subsistence'!$N$6:$N$303)</f>
        <v>0</v>
      </c>
      <c r="F30" s="194">
        <f>SUMIF('3.Equipment'!$C$6:$C$205,'Co-beneficiaries'!A30,'3.Equipment'!$L$6:$L$205)</f>
        <v>0</v>
      </c>
      <c r="G30" s="194">
        <f>SUMIF('4.Subcontracting'!$C$6:$C$155,'Co-beneficiaries'!A30,'4.Subcontracting'!$H$6:$H$155)</f>
        <v>0</v>
      </c>
      <c r="H30" s="194">
        <f>SUMIF('5.Other'!$C$6:$C$305,'Co-beneficiaries'!A30,'5.Other'!$G$6:$G$305)</f>
        <v>0</v>
      </c>
      <c r="I30" s="193">
        <f t="shared" ref="I30:I93" si="4">SUM(D30,E30,F30,G30,H30)</f>
        <v>0</v>
      </c>
      <c r="J30" s="44" t="str">
        <f t="shared" si="2"/>
        <v/>
      </c>
      <c r="K30" s="320"/>
      <c r="L30" s="321"/>
      <c r="M30" s="44">
        <f>'Distribution of funds'!C32</f>
        <v>0</v>
      </c>
      <c r="N30" s="306"/>
      <c r="O30" s="21" t="str">
        <f t="shared" si="1"/>
        <v/>
      </c>
      <c r="P30" s="182"/>
      <c r="Q30" s="271">
        <f>+DAYS360(Summary!$H$9,Summary!$K$9)/30</f>
        <v>0</v>
      </c>
      <c r="R30" s="272">
        <f t="shared" si="3"/>
        <v>0</v>
      </c>
      <c r="S30" s="116">
        <f>IF(O30="",0,Summary!$P$28*Summary!$D$30*'Co-beneficiaries'!J30*'Co-beneficiaries'!$R30)</f>
        <v>0</v>
      </c>
    </row>
    <row r="31" spans="1:19" ht="13.5" x14ac:dyDescent="0.25">
      <c r="A31" s="47" t="s">
        <v>228</v>
      </c>
      <c r="B31" s="311"/>
      <c r="C31" s="313"/>
      <c r="D31" s="192">
        <f>SUMIF('1.Staff'!$A$9:$A$100,'Co-beneficiaries'!A31,'1.Staff'!$E$9:$E$100)</f>
        <v>0</v>
      </c>
      <c r="E31" s="194">
        <f>SUMIF('2.Travel and subsistence'!$C$6:$C$303,'Co-beneficiaries'!A31,'2.Travel and subsistence'!$N$6:$N$303)</f>
        <v>0</v>
      </c>
      <c r="F31" s="194">
        <f>SUMIF('3.Equipment'!$C$6:$C$205,'Co-beneficiaries'!A31,'3.Equipment'!$L$6:$L$205)</f>
        <v>0</v>
      </c>
      <c r="G31" s="194">
        <f>SUMIF('4.Subcontracting'!$C$6:$C$155,'Co-beneficiaries'!A31,'4.Subcontracting'!$H$6:$H$155)</f>
        <v>0</v>
      </c>
      <c r="H31" s="194">
        <f>SUMIF('5.Other'!$C$6:$C$305,'Co-beneficiaries'!A31,'5.Other'!$G$6:$G$305)</f>
        <v>0</v>
      </c>
      <c r="I31" s="193">
        <f t="shared" si="4"/>
        <v>0</v>
      </c>
      <c r="J31" s="44" t="str">
        <f t="shared" si="2"/>
        <v/>
      </c>
      <c r="K31" s="320"/>
      <c r="L31" s="321"/>
      <c r="M31" s="44">
        <f>'Distribution of funds'!C33</f>
        <v>0</v>
      </c>
      <c r="N31" s="306"/>
      <c r="O31" s="21" t="str">
        <f t="shared" si="1"/>
        <v/>
      </c>
      <c r="P31" s="182"/>
      <c r="Q31" s="271">
        <f>+DAYS360(Summary!$H$9,Summary!$K$9)/30</f>
        <v>0</v>
      </c>
      <c r="R31" s="272">
        <f t="shared" si="3"/>
        <v>0</v>
      </c>
      <c r="S31" s="116">
        <f>IF(O31="",0,Summary!$P$28*Summary!$D$30*'Co-beneficiaries'!J31*'Co-beneficiaries'!$R31)</f>
        <v>0</v>
      </c>
    </row>
    <row r="32" spans="1:19" ht="13.5" x14ac:dyDescent="0.25">
      <c r="A32" s="47" t="s">
        <v>229</v>
      </c>
      <c r="B32" s="311"/>
      <c r="C32" s="313"/>
      <c r="D32" s="192">
        <f>SUMIF('1.Staff'!$A$9:$A$100,'Co-beneficiaries'!A32,'1.Staff'!$E$9:$E$100)</f>
        <v>0</v>
      </c>
      <c r="E32" s="194">
        <f>SUMIF('2.Travel and subsistence'!$C$6:$C$303,'Co-beneficiaries'!A32,'2.Travel and subsistence'!$N$6:$N$303)</f>
        <v>0</v>
      </c>
      <c r="F32" s="194">
        <f>SUMIF('3.Equipment'!$C$6:$C$205,'Co-beneficiaries'!A32,'3.Equipment'!$L$6:$L$205)</f>
        <v>0</v>
      </c>
      <c r="G32" s="194">
        <f>SUMIF('4.Subcontracting'!$C$6:$C$155,'Co-beneficiaries'!A32,'4.Subcontracting'!$H$6:$H$155)</f>
        <v>0</v>
      </c>
      <c r="H32" s="194">
        <f>SUMIF('5.Other'!$C$6:$C$305,'Co-beneficiaries'!A32,'5.Other'!$G$6:$G$305)</f>
        <v>0</v>
      </c>
      <c r="I32" s="193">
        <f t="shared" si="4"/>
        <v>0</v>
      </c>
      <c r="J32" s="44" t="str">
        <f t="shared" si="2"/>
        <v/>
      </c>
      <c r="K32" s="320"/>
      <c r="L32" s="321"/>
      <c r="M32" s="44">
        <f>'Distribution of funds'!C34</f>
        <v>0</v>
      </c>
      <c r="N32" s="306"/>
      <c r="O32" s="21" t="str">
        <f t="shared" si="1"/>
        <v/>
      </c>
      <c r="P32" s="182"/>
      <c r="Q32" s="271">
        <f>+DAYS360(Summary!$H$9,Summary!$K$9)/30</f>
        <v>0</v>
      </c>
      <c r="R32" s="272">
        <f t="shared" si="3"/>
        <v>0</v>
      </c>
      <c r="S32" s="116">
        <f>IF(O32="",0,Summary!$P$28*Summary!$D$30*'Co-beneficiaries'!J32*'Co-beneficiaries'!$R32)</f>
        <v>0</v>
      </c>
    </row>
    <row r="33" spans="1:19" ht="13.5" x14ac:dyDescent="0.25">
      <c r="A33" s="47" t="s">
        <v>230</v>
      </c>
      <c r="B33" s="311"/>
      <c r="C33" s="313"/>
      <c r="D33" s="192">
        <f>SUMIF('1.Staff'!$A$9:$A$100,'Co-beneficiaries'!A33,'1.Staff'!$E$9:$E$100)</f>
        <v>0</v>
      </c>
      <c r="E33" s="194">
        <f>SUMIF('2.Travel and subsistence'!$C$6:$C$303,'Co-beneficiaries'!A33,'2.Travel and subsistence'!$N$6:$N$303)</f>
        <v>0</v>
      </c>
      <c r="F33" s="194">
        <f>SUMIF('3.Equipment'!$C$6:$C$205,'Co-beneficiaries'!A33,'3.Equipment'!$L$6:$L$205)</f>
        <v>0</v>
      </c>
      <c r="G33" s="194">
        <f>SUMIF('4.Subcontracting'!$C$6:$C$155,'Co-beneficiaries'!A33,'4.Subcontracting'!$H$6:$H$155)</f>
        <v>0</v>
      </c>
      <c r="H33" s="194">
        <f>SUMIF('5.Other'!$C$6:$C$305,'Co-beneficiaries'!A33,'5.Other'!$G$6:$G$305)</f>
        <v>0</v>
      </c>
      <c r="I33" s="193">
        <f t="shared" si="4"/>
        <v>0</v>
      </c>
      <c r="J33" s="44" t="str">
        <f t="shared" si="2"/>
        <v/>
      </c>
      <c r="K33" s="320"/>
      <c r="L33" s="321"/>
      <c r="M33" s="44">
        <f>'Distribution of funds'!C35</f>
        <v>0</v>
      </c>
      <c r="N33" s="306"/>
      <c r="O33" s="21" t="str">
        <f t="shared" si="1"/>
        <v/>
      </c>
      <c r="P33" s="182"/>
      <c r="Q33" s="271">
        <f>+DAYS360(Summary!$H$9,Summary!$K$9)/30</f>
        <v>0</v>
      </c>
      <c r="R33" s="272">
        <f t="shared" si="3"/>
        <v>0</v>
      </c>
      <c r="S33" s="116">
        <f>IF(O33="",0,Summary!$P$28*Summary!$D$30*'Co-beneficiaries'!J33*'Co-beneficiaries'!$R33)</f>
        <v>0</v>
      </c>
    </row>
    <row r="34" spans="1:19" ht="13.5" x14ac:dyDescent="0.25">
      <c r="A34" s="47" t="s">
        <v>231</v>
      </c>
      <c r="B34" s="311"/>
      <c r="C34" s="313"/>
      <c r="D34" s="192">
        <f>SUMIF('1.Staff'!$A$9:$A$100,'Co-beneficiaries'!A34,'1.Staff'!$E$9:$E$100)</f>
        <v>0</v>
      </c>
      <c r="E34" s="194">
        <f>SUMIF('2.Travel and subsistence'!$C$6:$C$303,'Co-beneficiaries'!A34,'2.Travel and subsistence'!$N$6:$N$303)</f>
        <v>0</v>
      </c>
      <c r="F34" s="194">
        <f>SUMIF('3.Equipment'!$C$6:$C$205,'Co-beneficiaries'!A34,'3.Equipment'!$L$6:$L$205)</f>
        <v>0</v>
      </c>
      <c r="G34" s="194">
        <f>SUMIF('4.Subcontracting'!$C$6:$C$155,'Co-beneficiaries'!A34,'4.Subcontracting'!$H$6:$H$155)</f>
        <v>0</v>
      </c>
      <c r="H34" s="194">
        <f>SUMIF('5.Other'!$C$6:$C$305,'Co-beneficiaries'!A34,'5.Other'!$G$6:$G$305)</f>
        <v>0</v>
      </c>
      <c r="I34" s="193">
        <f t="shared" si="4"/>
        <v>0</v>
      </c>
      <c r="J34" s="44" t="str">
        <f t="shared" si="2"/>
        <v/>
      </c>
      <c r="K34" s="320"/>
      <c r="L34" s="321"/>
      <c r="M34" s="44">
        <f>'Distribution of funds'!C36</f>
        <v>0</v>
      </c>
      <c r="N34" s="306"/>
      <c r="O34" s="21" t="str">
        <f t="shared" si="1"/>
        <v/>
      </c>
      <c r="P34" s="182"/>
      <c r="Q34" s="271">
        <f>+DAYS360(Summary!$H$9,Summary!$K$9)/30</f>
        <v>0</v>
      </c>
      <c r="R34" s="272">
        <f t="shared" si="3"/>
        <v>0</v>
      </c>
      <c r="S34" s="116">
        <f>IF(O34="",0,Summary!$P$28*Summary!$D$30*'Co-beneficiaries'!J34*'Co-beneficiaries'!$R34)</f>
        <v>0</v>
      </c>
    </row>
    <row r="35" spans="1:19" ht="13.5" x14ac:dyDescent="0.25">
      <c r="A35" s="47" t="s">
        <v>232</v>
      </c>
      <c r="B35" s="311"/>
      <c r="C35" s="313"/>
      <c r="D35" s="192">
        <f>SUMIF('1.Staff'!$A$9:$A$100,'Co-beneficiaries'!A35,'1.Staff'!$E$9:$E$100)</f>
        <v>0</v>
      </c>
      <c r="E35" s="194">
        <f>SUMIF('2.Travel and subsistence'!$C$6:$C$303,'Co-beneficiaries'!A35,'2.Travel and subsistence'!$N$6:$N$303)</f>
        <v>0</v>
      </c>
      <c r="F35" s="194">
        <f>SUMIF('3.Equipment'!$C$6:$C$205,'Co-beneficiaries'!A35,'3.Equipment'!$L$6:$L$205)</f>
        <v>0</v>
      </c>
      <c r="G35" s="194">
        <f>SUMIF('4.Subcontracting'!$C$6:$C$155,'Co-beneficiaries'!A35,'4.Subcontracting'!$H$6:$H$155)</f>
        <v>0</v>
      </c>
      <c r="H35" s="194">
        <f>SUMIF('5.Other'!$C$6:$C$305,'Co-beneficiaries'!A35,'5.Other'!$G$6:$G$305)</f>
        <v>0</v>
      </c>
      <c r="I35" s="193">
        <f t="shared" si="4"/>
        <v>0</v>
      </c>
      <c r="J35" s="44" t="str">
        <f t="shared" si="2"/>
        <v/>
      </c>
      <c r="K35" s="320"/>
      <c r="L35" s="321"/>
      <c r="M35" s="44">
        <f>'Distribution of funds'!C37</f>
        <v>0</v>
      </c>
      <c r="N35" s="306"/>
      <c r="O35" s="21" t="str">
        <f t="shared" si="1"/>
        <v/>
      </c>
      <c r="P35" s="182"/>
      <c r="Q35" s="271">
        <f>+DAYS360(Summary!$H$9,Summary!$K$9)/30</f>
        <v>0</v>
      </c>
      <c r="R35" s="272">
        <f t="shared" si="3"/>
        <v>0</v>
      </c>
      <c r="S35" s="116">
        <f>IF(O35="",0,Summary!$P$28*Summary!$D$30*'Co-beneficiaries'!J35*'Co-beneficiaries'!$R35)</f>
        <v>0</v>
      </c>
    </row>
    <row r="36" spans="1:19" ht="13.5" x14ac:dyDescent="0.25">
      <c r="A36" s="47" t="s">
        <v>233</v>
      </c>
      <c r="B36" s="311"/>
      <c r="C36" s="313"/>
      <c r="D36" s="192">
        <f>SUMIF('1.Staff'!$A$9:$A$100,'Co-beneficiaries'!A36,'1.Staff'!$E$9:$E$100)</f>
        <v>0</v>
      </c>
      <c r="E36" s="194">
        <f>SUMIF('2.Travel and subsistence'!$C$6:$C$303,'Co-beneficiaries'!A36,'2.Travel and subsistence'!$N$6:$N$303)</f>
        <v>0</v>
      </c>
      <c r="F36" s="194">
        <f>SUMIF('3.Equipment'!$C$6:$C$205,'Co-beneficiaries'!A36,'3.Equipment'!$L$6:$L$205)</f>
        <v>0</v>
      </c>
      <c r="G36" s="194">
        <f>SUMIF('4.Subcontracting'!$C$6:$C$155,'Co-beneficiaries'!A36,'4.Subcontracting'!$H$6:$H$155)</f>
        <v>0</v>
      </c>
      <c r="H36" s="194">
        <f>SUMIF('5.Other'!$C$6:$C$305,'Co-beneficiaries'!A36,'5.Other'!$G$6:$G$305)</f>
        <v>0</v>
      </c>
      <c r="I36" s="193">
        <f t="shared" si="4"/>
        <v>0</v>
      </c>
      <c r="J36" s="44" t="str">
        <f t="shared" si="2"/>
        <v/>
      </c>
      <c r="K36" s="320"/>
      <c r="L36" s="321"/>
      <c r="M36" s="44">
        <f>'Distribution of funds'!C38</f>
        <v>0</v>
      </c>
      <c r="N36" s="306"/>
      <c r="O36" s="21" t="str">
        <f t="shared" si="1"/>
        <v/>
      </c>
      <c r="P36" s="182"/>
      <c r="Q36" s="271">
        <f>+DAYS360(Summary!$H$9,Summary!$K$9)/30</f>
        <v>0</v>
      </c>
      <c r="R36" s="272">
        <f t="shared" si="3"/>
        <v>0</v>
      </c>
      <c r="S36" s="116">
        <f>IF(O36="",0,Summary!$P$28*Summary!$D$30*'Co-beneficiaries'!J36*'Co-beneficiaries'!$R36)</f>
        <v>0</v>
      </c>
    </row>
    <row r="37" spans="1:19" ht="13.5" x14ac:dyDescent="0.25">
      <c r="A37" s="47" t="s">
        <v>234</v>
      </c>
      <c r="B37" s="311"/>
      <c r="C37" s="313"/>
      <c r="D37" s="192">
        <f>SUMIF('1.Staff'!$A$9:$A$100,'Co-beneficiaries'!A37,'1.Staff'!$E$9:$E$100)</f>
        <v>0</v>
      </c>
      <c r="E37" s="194">
        <f>SUMIF('2.Travel and subsistence'!$C$6:$C$303,'Co-beneficiaries'!A37,'2.Travel and subsistence'!$N$6:$N$303)</f>
        <v>0</v>
      </c>
      <c r="F37" s="194">
        <f>SUMIF('3.Equipment'!$C$6:$C$205,'Co-beneficiaries'!A37,'3.Equipment'!$L$6:$L$205)</f>
        <v>0</v>
      </c>
      <c r="G37" s="194">
        <f>SUMIF('4.Subcontracting'!$C$6:$C$155,'Co-beneficiaries'!A37,'4.Subcontracting'!$H$6:$H$155)</f>
        <v>0</v>
      </c>
      <c r="H37" s="194">
        <f>SUMIF('5.Other'!$C$6:$C$305,'Co-beneficiaries'!A37,'5.Other'!$G$6:$G$305)</f>
        <v>0</v>
      </c>
      <c r="I37" s="193">
        <f t="shared" si="4"/>
        <v>0</v>
      </c>
      <c r="J37" s="44" t="str">
        <f t="shared" si="2"/>
        <v/>
      </c>
      <c r="K37" s="320"/>
      <c r="L37" s="321"/>
      <c r="M37" s="44">
        <f>'Distribution of funds'!C39</f>
        <v>0</v>
      </c>
      <c r="N37" s="306"/>
      <c r="O37" s="21" t="str">
        <f t="shared" si="1"/>
        <v/>
      </c>
      <c r="P37" s="182"/>
      <c r="Q37" s="271">
        <f>+DAYS360(Summary!$H$9,Summary!$K$9)/30</f>
        <v>0</v>
      </c>
      <c r="R37" s="272">
        <f t="shared" si="3"/>
        <v>0</v>
      </c>
      <c r="S37" s="116">
        <f>IF(O37="",0,Summary!$P$28*Summary!$D$30*'Co-beneficiaries'!J37*'Co-beneficiaries'!$R37)</f>
        <v>0</v>
      </c>
    </row>
    <row r="38" spans="1:19" ht="13.5" x14ac:dyDescent="0.25">
      <c r="A38" s="47" t="s">
        <v>235</v>
      </c>
      <c r="B38" s="311"/>
      <c r="C38" s="313"/>
      <c r="D38" s="192">
        <f>SUMIF('1.Staff'!$A$9:$A$100,'Co-beneficiaries'!A38,'1.Staff'!$E$9:$E$100)</f>
        <v>0</v>
      </c>
      <c r="E38" s="194">
        <f>SUMIF('2.Travel and subsistence'!$C$6:$C$303,'Co-beneficiaries'!A38,'2.Travel and subsistence'!$N$6:$N$303)</f>
        <v>0</v>
      </c>
      <c r="F38" s="194">
        <f>SUMIF('3.Equipment'!$C$6:$C$205,'Co-beneficiaries'!A38,'3.Equipment'!$L$6:$L$205)</f>
        <v>0</v>
      </c>
      <c r="G38" s="194">
        <f>SUMIF('4.Subcontracting'!$C$6:$C$155,'Co-beneficiaries'!A38,'4.Subcontracting'!$H$6:$H$155)</f>
        <v>0</v>
      </c>
      <c r="H38" s="194">
        <f>SUMIF('5.Other'!$C$6:$C$305,'Co-beneficiaries'!A38,'5.Other'!$G$6:$G$305)</f>
        <v>0</v>
      </c>
      <c r="I38" s="193">
        <f t="shared" si="4"/>
        <v>0</v>
      </c>
      <c r="J38" s="44" t="str">
        <f t="shared" si="2"/>
        <v/>
      </c>
      <c r="K38" s="320"/>
      <c r="L38" s="321"/>
      <c r="M38" s="44">
        <f>'Distribution of funds'!C40</f>
        <v>0</v>
      </c>
      <c r="N38" s="306"/>
      <c r="O38" s="21" t="str">
        <f t="shared" si="1"/>
        <v/>
      </c>
      <c r="P38" s="182"/>
      <c r="Q38" s="271">
        <f>+DAYS360(Summary!$H$9,Summary!$K$9)/30</f>
        <v>0</v>
      </c>
      <c r="R38" s="272">
        <f t="shared" si="3"/>
        <v>0</v>
      </c>
      <c r="S38" s="116">
        <f>IF(O38="",0,Summary!$P$28*Summary!$D$30*'Co-beneficiaries'!J38*'Co-beneficiaries'!$R38)</f>
        <v>0</v>
      </c>
    </row>
    <row r="39" spans="1:19" ht="13.5" x14ac:dyDescent="0.25">
      <c r="A39" s="47" t="s">
        <v>236</v>
      </c>
      <c r="B39" s="311"/>
      <c r="C39" s="313"/>
      <c r="D39" s="192">
        <f>SUMIF('1.Staff'!$A$9:$A$100,'Co-beneficiaries'!A39,'1.Staff'!$E$9:$E$100)</f>
        <v>0</v>
      </c>
      <c r="E39" s="194">
        <f>SUMIF('2.Travel and subsistence'!$C$6:$C$303,'Co-beneficiaries'!A39,'2.Travel and subsistence'!$N$6:$N$303)</f>
        <v>0</v>
      </c>
      <c r="F39" s="194">
        <f>SUMIF('3.Equipment'!$C$6:$C$205,'Co-beneficiaries'!A39,'3.Equipment'!$L$6:$L$205)</f>
        <v>0</v>
      </c>
      <c r="G39" s="194">
        <f>SUMIF('4.Subcontracting'!$C$6:$C$155,'Co-beneficiaries'!A39,'4.Subcontracting'!$H$6:$H$155)</f>
        <v>0</v>
      </c>
      <c r="H39" s="194">
        <f>SUMIF('5.Other'!$C$6:$C$305,'Co-beneficiaries'!A39,'5.Other'!$G$6:$G$305)</f>
        <v>0</v>
      </c>
      <c r="I39" s="193">
        <f t="shared" si="4"/>
        <v>0</v>
      </c>
      <c r="J39" s="44" t="str">
        <f t="shared" si="2"/>
        <v/>
      </c>
      <c r="K39" s="320"/>
      <c r="L39" s="321"/>
      <c r="M39" s="44">
        <f>'Distribution of funds'!C41</f>
        <v>0</v>
      </c>
      <c r="N39" s="306"/>
      <c r="O39" s="21" t="str">
        <f t="shared" si="1"/>
        <v/>
      </c>
      <c r="P39" s="182"/>
      <c r="Q39" s="271">
        <f>+DAYS360(Summary!$H$9,Summary!$K$9)/30</f>
        <v>0</v>
      </c>
      <c r="R39" s="272">
        <f t="shared" si="3"/>
        <v>0</v>
      </c>
      <c r="S39" s="116">
        <f>IF(O39="",0,Summary!$P$28*Summary!$D$30*'Co-beneficiaries'!J39*'Co-beneficiaries'!$R39)</f>
        <v>0</v>
      </c>
    </row>
    <row r="40" spans="1:19" ht="13.5" x14ac:dyDescent="0.25">
      <c r="A40" s="47" t="s">
        <v>237</v>
      </c>
      <c r="B40" s="311"/>
      <c r="C40" s="313"/>
      <c r="D40" s="192">
        <f>SUMIF('1.Staff'!$A$9:$A$100,'Co-beneficiaries'!A40,'1.Staff'!$E$9:$E$100)</f>
        <v>0</v>
      </c>
      <c r="E40" s="194">
        <f>SUMIF('2.Travel and subsistence'!$C$6:$C$303,'Co-beneficiaries'!A40,'2.Travel and subsistence'!$N$6:$N$303)</f>
        <v>0</v>
      </c>
      <c r="F40" s="194">
        <f>SUMIF('3.Equipment'!$C$6:$C$205,'Co-beneficiaries'!A40,'3.Equipment'!$L$6:$L$205)</f>
        <v>0</v>
      </c>
      <c r="G40" s="194">
        <f>SUMIF('4.Subcontracting'!$C$6:$C$155,'Co-beneficiaries'!A40,'4.Subcontracting'!$H$6:$H$155)</f>
        <v>0</v>
      </c>
      <c r="H40" s="194">
        <f>SUMIF('5.Other'!$C$6:$C$305,'Co-beneficiaries'!A40,'5.Other'!$G$6:$G$305)</f>
        <v>0</v>
      </c>
      <c r="I40" s="193">
        <f t="shared" si="4"/>
        <v>0</v>
      </c>
      <c r="J40" s="44" t="str">
        <f t="shared" si="2"/>
        <v/>
      </c>
      <c r="K40" s="320"/>
      <c r="L40" s="321"/>
      <c r="M40" s="44">
        <f>'Distribution of funds'!C42</f>
        <v>0</v>
      </c>
      <c r="N40" s="306"/>
      <c r="O40" s="21" t="str">
        <f t="shared" si="1"/>
        <v/>
      </c>
      <c r="P40" s="182"/>
      <c r="Q40" s="271">
        <f>+DAYS360(Summary!$H$9,Summary!$K$9)/30</f>
        <v>0</v>
      </c>
      <c r="R40" s="272">
        <f t="shared" si="3"/>
        <v>0</v>
      </c>
      <c r="S40" s="116">
        <f>IF(O40="",0,Summary!$P$28*Summary!$D$30*'Co-beneficiaries'!J40*'Co-beneficiaries'!$R40)</f>
        <v>0</v>
      </c>
    </row>
    <row r="41" spans="1:19" ht="13.5" x14ac:dyDescent="0.25">
      <c r="A41" s="47" t="s">
        <v>238</v>
      </c>
      <c r="B41" s="311"/>
      <c r="C41" s="313"/>
      <c r="D41" s="192">
        <f>SUMIF('1.Staff'!$A$9:$A$100,'Co-beneficiaries'!A41,'1.Staff'!$E$9:$E$100)</f>
        <v>0</v>
      </c>
      <c r="E41" s="194">
        <f>SUMIF('2.Travel and subsistence'!$C$6:$C$303,'Co-beneficiaries'!A41,'2.Travel and subsistence'!$N$6:$N$303)</f>
        <v>0</v>
      </c>
      <c r="F41" s="194">
        <f>SUMIF('3.Equipment'!$C$6:$C$205,'Co-beneficiaries'!A41,'3.Equipment'!$L$6:$L$205)</f>
        <v>0</v>
      </c>
      <c r="G41" s="194">
        <f>SUMIF('4.Subcontracting'!$C$6:$C$155,'Co-beneficiaries'!A41,'4.Subcontracting'!$H$6:$H$155)</f>
        <v>0</v>
      </c>
      <c r="H41" s="194">
        <f>SUMIF('5.Other'!$C$6:$C$305,'Co-beneficiaries'!A41,'5.Other'!$G$6:$G$305)</f>
        <v>0</v>
      </c>
      <c r="I41" s="193">
        <f t="shared" si="4"/>
        <v>0</v>
      </c>
      <c r="J41" s="44" t="str">
        <f t="shared" si="2"/>
        <v/>
      </c>
      <c r="K41" s="320"/>
      <c r="L41" s="321"/>
      <c r="M41" s="44">
        <f>'Distribution of funds'!C43</f>
        <v>0</v>
      </c>
      <c r="N41" s="306"/>
      <c r="O41" s="21" t="str">
        <f t="shared" si="1"/>
        <v/>
      </c>
      <c r="P41" s="182"/>
      <c r="Q41" s="271">
        <f>+DAYS360(Summary!$H$9,Summary!$K$9)/30</f>
        <v>0</v>
      </c>
      <c r="R41" s="272">
        <f t="shared" si="3"/>
        <v>0</v>
      </c>
      <c r="S41" s="116">
        <f>IF(O41="",0,Summary!$P$28*Summary!$D$30*'Co-beneficiaries'!J41*'Co-beneficiaries'!$R41)</f>
        <v>0</v>
      </c>
    </row>
    <row r="42" spans="1:19" ht="13.5" x14ac:dyDescent="0.25">
      <c r="A42" s="47" t="s">
        <v>239</v>
      </c>
      <c r="B42" s="311"/>
      <c r="C42" s="313"/>
      <c r="D42" s="192">
        <f>SUMIF('1.Staff'!$A$9:$A$100,'Co-beneficiaries'!A42,'1.Staff'!$E$9:$E$100)</f>
        <v>0</v>
      </c>
      <c r="E42" s="194">
        <f>SUMIF('2.Travel and subsistence'!$C$6:$C$303,'Co-beneficiaries'!A42,'2.Travel and subsistence'!$N$6:$N$303)</f>
        <v>0</v>
      </c>
      <c r="F42" s="194">
        <f>SUMIF('3.Equipment'!$C$6:$C$205,'Co-beneficiaries'!A42,'3.Equipment'!$L$6:$L$205)</f>
        <v>0</v>
      </c>
      <c r="G42" s="194">
        <f>SUMIF('4.Subcontracting'!$C$6:$C$155,'Co-beneficiaries'!A42,'4.Subcontracting'!$H$6:$H$155)</f>
        <v>0</v>
      </c>
      <c r="H42" s="194">
        <f>SUMIF('5.Other'!$C$6:$C$305,'Co-beneficiaries'!A42,'5.Other'!$G$6:$G$305)</f>
        <v>0</v>
      </c>
      <c r="I42" s="193">
        <f t="shared" si="4"/>
        <v>0</v>
      </c>
      <c r="J42" s="44" t="str">
        <f t="shared" si="2"/>
        <v/>
      </c>
      <c r="K42" s="320"/>
      <c r="L42" s="321"/>
      <c r="M42" s="44">
        <f>'Distribution of funds'!C44</f>
        <v>0</v>
      </c>
      <c r="N42" s="306"/>
      <c r="O42" s="21" t="str">
        <f t="shared" si="1"/>
        <v/>
      </c>
      <c r="P42" s="182"/>
      <c r="Q42" s="271">
        <f>+DAYS360(Summary!$H$9,Summary!$K$9)/30</f>
        <v>0</v>
      </c>
      <c r="R42" s="272">
        <f t="shared" si="3"/>
        <v>0</v>
      </c>
      <c r="S42" s="116">
        <f>IF(O42="",0,Summary!$P$28*Summary!$D$30*'Co-beneficiaries'!J42*'Co-beneficiaries'!$R42)</f>
        <v>0</v>
      </c>
    </row>
    <row r="43" spans="1:19" ht="13.5" x14ac:dyDescent="0.25">
      <c r="A43" s="47" t="s">
        <v>240</v>
      </c>
      <c r="B43" s="311"/>
      <c r="C43" s="313"/>
      <c r="D43" s="192">
        <f>SUMIF('1.Staff'!$A$9:$A$100,'Co-beneficiaries'!A43,'1.Staff'!$E$9:$E$100)</f>
        <v>0</v>
      </c>
      <c r="E43" s="194">
        <f>SUMIF('2.Travel and subsistence'!$C$6:$C$303,'Co-beneficiaries'!A43,'2.Travel and subsistence'!$N$6:$N$303)</f>
        <v>0</v>
      </c>
      <c r="F43" s="194">
        <f>SUMIF('3.Equipment'!$C$6:$C$205,'Co-beneficiaries'!A43,'3.Equipment'!$L$6:$L$205)</f>
        <v>0</v>
      </c>
      <c r="G43" s="194">
        <f>SUMIF('4.Subcontracting'!$C$6:$C$155,'Co-beneficiaries'!A43,'4.Subcontracting'!$H$6:$H$155)</f>
        <v>0</v>
      </c>
      <c r="H43" s="194">
        <f>SUMIF('5.Other'!$C$6:$C$305,'Co-beneficiaries'!A43,'5.Other'!$G$6:$G$305)</f>
        <v>0</v>
      </c>
      <c r="I43" s="193">
        <f t="shared" si="4"/>
        <v>0</v>
      </c>
      <c r="J43" s="44" t="str">
        <f t="shared" si="2"/>
        <v/>
      </c>
      <c r="K43" s="320"/>
      <c r="L43" s="321"/>
      <c r="M43" s="44">
        <f>'Distribution of funds'!C45</f>
        <v>0</v>
      </c>
      <c r="N43" s="306"/>
      <c r="O43" s="21" t="str">
        <f t="shared" si="1"/>
        <v/>
      </c>
      <c r="P43" s="182"/>
      <c r="Q43" s="271">
        <f>+DAYS360(Summary!$H$9,Summary!$K$9)/30</f>
        <v>0</v>
      </c>
      <c r="R43" s="272">
        <f t="shared" si="3"/>
        <v>0</v>
      </c>
      <c r="S43" s="116">
        <f>IF(O43="",0,Summary!$P$28*Summary!$D$30*'Co-beneficiaries'!J43*'Co-beneficiaries'!$R43)</f>
        <v>0</v>
      </c>
    </row>
    <row r="44" spans="1:19" ht="13.5" x14ac:dyDescent="0.25">
      <c r="A44" s="47" t="s">
        <v>241</v>
      </c>
      <c r="B44" s="311"/>
      <c r="C44" s="313"/>
      <c r="D44" s="192">
        <f>SUMIF('1.Staff'!$A$9:$A$100,'Co-beneficiaries'!A44,'1.Staff'!$E$9:$E$100)</f>
        <v>0</v>
      </c>
      <c r="E44" s="194">
        <f>SUMIF('2.Travel and subsistence'!$C$6:$C$303,'Co-beneficiaries'!A44,'2.Travel and subsistence'!$N$6:$N$303)</f>
        <v>0</v>
      </c>
      <c r="F44" s="194">
        <f>SUMIF('3.Equipment'!$C$6:$C$205,'Co-beneficiaries'!A44,'3.Equipment'!$L$6:$L$205)</f>
        <v>0</v>
      </c>
      <c r="G44" s="194">
        <f>SUMIF('4.Subcontracting'!$C$6:$C$155,'Co-beneficiaries'!A44,'4.Subcontracting'!$H$6:$H$155)</f>
        <v>0</v>
      </c>
      <c r="H44" s="194">
        <f>SUMIF('5.Other'!$C$6:$C$305,'Co-beneficiaries'!A44,'5.Other'!$G$6:$G$305)</f>
        <v>0</v>
      </c>
      <c r="I44" s="193">
        <f t="shared" si="4"/>
        <v>0</v>
      </c>
      <c r="J44" s="44" t="str">
        <f t="shared" si="2"/>
        <v/>
      </c>
      <c r="K44" s="320"/>
      <c r="L44" s="321"/>
      <c r="M44" s="44">
        <f>'Distribution of funds'!C46</f>
        <v>0</v>
      </c>
      <c r="N44" s="306"/>
      <c r="O44" s="21" t="str">
        <f t="shared" si="1"/>
        <v/>
      </c>
      <c r="P44" s="182"/>
      <c r="Q44" s="271">
        <f>+DAYS360(Summary!$H$9,Summary!$K$9)/30</f>
        <v>0</v>
      </c>
      <c r="R44" s="272">
        <f t="shared" si="3"/>
        <v>0</v>
      </c>
      <c r="S44" s="116">
        <f>IF(O44="",0,Summary!$P$28*Summary!$D$30*'Co-beneficiaries'!J44*'Co-beneficiaries'!$R44)</f>
        <v>0</v>
      </c>
    </row>
    <row r="45" spans="1:19" ht="13.5" x14ac:dyDescent="0.25">
      <c r="A45" s="47" t="s">
        <v>242</v>
      </c>
      <c r="B45" s="311"/>
      <c r="C45" s="313"/>
      <c r="D45" s="192">
        <f>SUMIF('1.Staff'!$A$9:$A$100,'Co-beneficiaries'!A45,'1.Staff'!$E$9:$E$100)</f>
        <v>0</v>
      </c>
      <c r="E45" s="194">
        <f>SUMIF('2.Travel and subsistence'!$C$6:$C$303,'Co-beneficiaries'!A45,'2.Travel and subsistence'!$N$6:$N$303)</f>
        <v>0</v>
      </c>
      <c r="F45" s="194">
        <f>SUMIF('3.Equipment'!$C$6:$C$205,'Co-beneficiaries'!A45,'3.Equipment'!$L$6:$L$205)</f>
        <v>0</v>
      </c>
      <c r="G45" s="194">
        <f>SUMIF('4.Subcontracting'!$C$6:$C$155,'Co-beneficiaries'!A45,'4.Subcontracting'!$H$6:$H$155)</f>
        <v>0</v>
      </c>
      <c r="H45" s="194">
        <f>SUMIF('5.Other'!$C$6:$C$305,'Co-beneficiaries'!A45,'5.Other'!$G$6:$G$305)</f>
        <v>0</v>
      </c>
      <c r="I45" s="193">
        <f t="shared" si="4"/>
        <v>0</v>
      </c>
      <c r="J45" s="44" t="str">
        <f t="shared" si="2"/>
        <v/>
      </c>
      <c r="K45" s="320"/>
      <c r="L45" s="321"/>
      <c r="M45" s="44">
        <f>'Distribution of funds'!C47</f>
        <v>0</v>
      </c>
      <c r="N45" s="306"/>
      <c r="O45" s="21" t="str">
        <f t="shared" si="1"/>
        <v/>
      </c>
      <c r="P45" s="182"/>
      <c r="Q45" s="271">
        <f>+DAYS360(Summary!$H$9,Summary!$K$9)/30</f>
        <v>0</v>
      </c>
      <c r="R45" s="272">
        <f t="shared" si="3"/>
        <v>0</v>
      </c>
      <c r="S45" s="116">
        <f>IF(O45="",0,Summary!$P$28*Summary!$D$30*'Co-beneficiaries'!J45*'Co-beneficiaries'!$R45)</f>
        <v>0</v>
      </c>
    </row>
    <row r="46" spans="1:19" ht="13.5" x14ac:dyDescent="0.25">
      <c r="A46" s="47" t="s">
        <v>243</v>
      </c>
      <c r="B46" s="311"/>
      <c r="C46" s="313"/>
      <c r="D46" s="192">
        <f>SUMIF('1.Staff'!$A$9:$A$100,'Co-beneficiaries'!A46,'1.Staff'!$E$9:$E$100)</f>
        <v>0</v>
      </c>
      <c r="E46" s="194">
        <f>SUMIF('2.Travel and subsistence'!$C$6:$C$303,'Co-beneficiaries'!A46,'2.Travel and subsistence'!$N$6:$N$303)</f>
        <v>0</v>
      </c>
      <c r="F46" s="194">
        <f>SUMIF('3.Equipment'!$C$6:$C$205,'Co-beneficiaries'!A46,'3.Equipment'!$L$6:$L$205)</f>
        <v>0</v>
      </c>
      <c r="G46" s="194">
        <f>SUMIF('4.Subcontracting'!$C$6:$C$155,'Co-beneficiaries'!A46,'4.Subcontracting'!$H$6:$H$155)</f>
        <v>0</v>
      </c>
      <c r="H46" s="194">
        <f>SUMIF('5.Other'!$C$6:$C$305,'Co-beneficiaries'!A46,'5.Other'!$G$6:$G$305)</f>
        <v>0</v>
      </c>
      <c r="I46" s="193">
        <f t="shared" si="4"/>
        <v>0</v>
      </c>
      <c r="J46" s="44" t="str">
        <f t="shared" si="2"/>
        <v/>
      </c>
      <c r="K46" s="320"/>
      <c r="L46" s="321"/>
      <c r="M46" s="44">
        <f>'Distribution of funds'!C48</f>
        <v>0</v>
      </c>
      <c r="N46" s="306"/>
      <c r="O46" s="21" t="str">
        <f t="shared" si="1"/>
        <v/>
      </c>
      <c r="P46" s="182"/>
      <c r="Q46" s="271">
        <f>+DAYS360(Summary!$H$9,Summary!$K$9)/30</f>
        <v>0</v>
      </c>
      <c r="R46" s="272">
        <f t="shared" si="3"/>
        <v>0</v>
      </c>
      <c r="S46" s="116">
        <f>IF(O46="",0,Summary!$P$28*Summary!$D$30*'Co-beneficiaries'!J46*'Co-beneficiaries'!$R46)</f>
        <v>0</v>
      </c>
    </row>
    <row r="47" spans="1:19" ht="13.5" x14ac:dyDescent="0.25">
      <c r="A47" s="47" t="s">
        <v>244</v>
      </c>
      <c r="B47" s="311"/>
      <c r="C47" s="313"/>
      <c r="D47" s="192">
        <f>SUMIF('1.Staff'!$A$9:$A$100,'Co-beneficiaries'!A47,'1.Staff'!$E$9:$E$100)</f>
        <v>0</v>
      </c>
      <c r="E47" s="194">
        <f>SUMIF('2.Travel and subsistence'!$C$6:$C$303,'Co-beneficiaries'!A47,'2.Travel and subsistence'!$N$6:$N$303)</f>
        <v>0</v>
      </c>
      <c r="F47" s="194">
        <f>SUMIF('3.Equipment'!$C$6:$C$205,'Co-beneficiaries'!A47,'3.Equipment'!$L$6:$L$205)</f>
        <v>0</v>
      </c>
      <c r="G47" s="194">
        <f>SUMIF('4.Subcontracting'!$C$6:$C$155,'Co-beneficiaries'!A47,'4.Subcontracting'!$H$6:$H$155)</f>
        <v>0</v>
      </c>
      <c r="H47" s="194">
        <f>SUMIF('5.Other'!$C$6:$C$305,'Co-beneficiaries'!A47,'5.Other'!$G$6:$G$305)</f>
        <v>0</v>
      </c>
      <c r="I47" s="193">
        <f t="shared" si="4"/>
        <v>0</v>
      </c>
      <c r="J47" s="44" t="str">
        <f t="shared" si="2"/>
        <v/>
      </c>
      <c r="K47" s="320"/>
      <c r="L47" s="321"/>
      <c r="M47" s="44">
        <f>'Distribution of funds'!C49</f>
        <v>0</v>
      </c>
      <c r="N47" s="306"/>
      <c r="O47" s="21" t="str">
        <f t="shared" si="1"/>
        <v/>
      </c>
      <c r="P47" s="182"/>
      <c r="Q47" s="271">
        <f>+DAYS360(Summary!$H$9,Summary!$K$9)/30</f>
        <v>0</v>
      </c>
      <c r="R47" s="272">
        <f t="shared" si="3"/>
        <v>0</v>
      </c>
      <c r="S47" s="116">
        <f>IF(O47="",0,Summary!$P$28*Summary!$D$30*'Co-beneficiaries'!J47*'Co-beneficiaries'!$R47)</f>
        <v>0</v>
      </c>
    </row>
    <row r="48" spans="1:19" ht="13.5" x14ac:dyDescent="0.25">
      <c r="A48" s="47" t="s">
        <v>245</v>
      </c>
      <c r="B48" s="311"/>
      <c r="C48" s="313"/>
      <c r="D48" s="192">
        <f>SUMIF('1.Staff'!$A$9:$A$100,'Co-beneficiaries'!A48,'1.Staff'!$E$9:$E$100)</f>
        <v>0</v>
      </c>
      <c r="E48" s="194">
        <f>SUMIF('2.Travel and subsistence'!$C$6:$C$303,'Co-beneficiaries'!A48,'2.Travel and subsistence'!$N$6:$N$303)</f>
        <v>0</v>
      </c>
      <c r="F48" s="194">
        <f>SUMIF('3.Equipment'!$C$6:$C$205,'Co-beneficiaries'!A48,'3.Equipment'!$L$6:$L$205)</f>
        <v>0</v>
      </c>
      <c r="G48" s="194">
        <f>SUMIF('4.Subcontracting'!$C$6:$C$155,'Co-beneficiaries'!A48,'4.Subcontracting'!$H$6:$H$155)</f>
        <v>0</v>
      </c>
      <c r="H48" s="194">
        <f>SUMIF('5.Other'!$C$6:$C$305,'Co-beneficiaries'!A48,'5.Other'!$G$6:$G$305)</f>
        <v>0</v>
      </c>
      <c r="I48" s="193">
        <f t="shared" si="4"/>
        <v>0</v>
      </c>
      <c r="J48" s="44" t="str">
        <f t="shared" si="2"/>
        <v/>
      </c>
      <c r="K48" s="320"/>
      <c r="L48" s="321"/>
      <c r="M48" s="44">
        <f>'Distribution of funds'!C50</f>
        <v>0</v>
      </c>
      <c r="N48" s="306"/>
      <c r="O48" s="21" t="str">
        <f t="shared" si="1"/>
        <v/>
      </c>
      <c r="P48" s="182"/>
      <c r="Q48" s="271">
        <f>+DAYS360(Summary!$H$9,Summary!$K$9)/30</f>
        <v>0</v>
      </c>
      <c r="R48" s="272">
        <f t="shared" si="3"/>
        <v>0</v>
      </c>
      <c r="S48" s="116">
        <f>IF(O48="",0,Summary!$P$28*Summary!$D$30*'Co-beneficiaries'!J48*'Co-beneficiaries'!$R48)</f>
        <v>0</v>
      </c>
    </row>
    <row r="49" spans="1:19" ht="13.5" x14ac:dyDescent="0.25">
      <c r="A49" s="47" t="s">
        <v>246</v>
      </c>
      <c r="B49" s="311"/>
      <c r="C49" s="313"/>
      <c r="D49" s="192">
        <f>SUMIF('1.Staff'!$A$9:$A$100,'Co-beneficiaries'!A49,'1.Staff'!$E$9:$E$100)</f>
        <v>0</v>
      </c>
      <c r="E49" s="194">
        <f>SUMIF('2.Travel and subsistence'!$C$6:$C$303,'Co-beneficiaries'!A49,'2.Travel and subsistence'!$N$6:$N$303)</f>
        <v>0</v>
      </c>
      <c r="F49" s="194">
        <f>SUMIF('3.Equipment'!$C$6:$C$205,'Co-beneficiaries'!A49,'3.Equipment'!$L$6:$L$205)</f>
        <v>0</v>
      </c>
      <c r="G49" s="194">
        <f>SUMIF('4.Subcontracting'!$C$6:$C$155,'Co-beneficiaries'!A49,'4.Subcontracting'!$H$6:$H$155)</f>
        <v>0</v>
      </c>
      <c r="H49" s="194">
        <f>SUMIF('5.Other'!$C$6:$C$305,'Co-beneficiaries'!A49,'5.Other'!$G$6:$G$305)</f>
        <v>0</v>
      </c>
      <c r="I49" s="193">
        <f t="shared" si="4"/>
        <v>0</v>
      </c>
      <c r="J49" s="44" t="str">
        <f t="shared" si="2"/>
        <v/>
      </c>
      <c r="K49" s="320"/>
      <c r="L49" s="321"/>
      <c r="M49" s="44">
        <f>'Distribution of funds'!C51</f>
        <v>0</v>
      </c>
      <c r="N49" s="306"/>
      <c r="O49" s="21" t="str">
        <f t="shared" si="1"/>
        <v/>
      </c>
      <c r="P49" s="182"/>
      <c r="Q49" s="271">
        <f>+DAYS360(Summary!$H$9,Summary!$K$9)/30</f>
        <v>0</v>
      </c>
      <c r="R49" s="272">
        <f t="shared" si="3"/>
        <v>0</v>
      </c>
      <c r="S49" s="116">
        <f>IF(O49="",0,Summary!$P$28*Summary!$D$30*'Co-beneficiaries'!J49*'Co-beneficiaries'!$R49)</f>
        <v>0</v>
      </c>
    </row>
    <row r="50" spans="1:19" ht="13.5" x14ac:dyDescent="0.25">
      <c r="A50" s="47" t="s">
        <v>247</v>
      </c>
      <c r="B50" s="311"/>
      <c r="C50" s="313"/>
      <c r="D50" s="192">
        <f>SUMIF('1.Staff'!$A$9:$A$100,'Co-beneficiaries'!A50,'1.Staff'!$E$9:$E$100)</f>
        <v>0</v>
      </c>
      <c r="E50" s="194">
        <f>SUMIF('2.Travel and subsistence'!$C$6:$C$303,'Co-beneficiaries'!A50,'2.Travel and subsistence'!$N$6:$N$303)</f>
        <v>0</v>
      </c>
      <c r="F50" s="194">
        <f>SUMIF('3.Equipment'!$C$6:$C$205,'Co-beneficiaries'!A50,'3.Equipment'!$L$6:$L$205)</f>
        <v>0</v>
      </c>
      <c r="G50" s="194">
        <f>SUMIF('4.Subcontracting'!$C$6:$C$155,'Co-beneficiaries'!A50,'4.Subcontracting'!$H$6:$H$155)</f>
        <v>0</v>
      </c>
      <c r="H50" s="194">
        <f>SUMIF('5.Other'!$C$6:$C$305,'Co-beneficiaries'!A50,'5.Other'!$G$6:$G$305)</f>
        <v>0</v>
      </c>
      <c r="I50" s="193">
        <f t="shared" si="4"/>
        <v>0</v>
      </c>
      <c r="J50" s="44" t="str">
        <f t="shared" si="2"/>
        <v/>
      </c>
      <c r="K50" s="320"/>
      <c r="L50" s="321"/>
      <c r="M50" s="44">
        <f>'Distribution of funds'!C52</f>
        <v>0</v>
      </c>
      <c r="N50" s="306"/>
      <c r="O50" s="21" t="str">
        <f t="shared" si="1"/>
        <v/>
      </c>
      <c r="P50" s="182"/>
      <c r="Q50" s="271">
        <f>+DAYS360(Summary!$H$9,Summary!$K$9)/30</f>
        <v>0</v>
      </c>
      <c r="R50" s="272">
        <f t="shared" si="3"/>
        <v>0</v>
      </c>
      <c r="S50" s="116">
        <f>IF(O50="",0,Summary!$P$28*Summary!$D$30*'Co-beneficiaries'!J50*'Co-beneficiaries'!$R50)</f>
        <v>0</v>
      </c>
    </row>
    <row r="51" spans="1:19" ht="13.5" x14ac:dyDescent="0.25">
      <c r="A51" s="47" t="s">
        <v>248</v>
      </c>
      <c r="B51" s="311"/>
      <c r="C51" s="313"/>
      <c r="D51" s="192">
        <f>SUMIF('1.Staff'!$A$9:$A$100,'Co-beneficiaries'!A51,'1.Staff'!$E$9:$E$100)</f>
        <v>0</v>
      </c>
      <c r="E51" s="194">
        <f>SUMIF('2.Travel and subsistence'!$C$6:$C$303,'Co-beneficiaries'!A51,'2.Travel and subsistence'!$N$6:$N$303)</f>
        <v>0</v>
      </c>
      <c r="F51" s="194">
        <f>SUMIF('3.Equipment'!$C$6:$C$205,'Co-beneficiaries'!A51,'3.Equipment'!$L$6:$L$205)</f>
        <v>0</v>
      </c>
      <c r="G51" s="194">
        <f>SUMIF('4.Subcontracting'!$C$6:$C$155,'Co-beneficiaries'!A51,'4.Subcontracting'!$H$6:$H$155)</f>
        <v>0</v>
      </c>
      <c r="H51" s="194">
        <f>SUMIF('5.Other'!$C$6:$C$305,'Co-beneficiaries'!A51,'5.Other'!$G$6:$G$305)</f>
        <v>0</v>
      </c>
      <c r="I51" s="193">
        <f t="shared" si="4"/>
        <v>0</v>
      </c>
      <c r="J51" s="44" t="str">
        <f t="shared" si="2"/>
        <v/>
      </c>
      <c r="K51" s="320"/>
      <c r="L51" s="321"/>
      <c r="M51" s="44">
        <f>'Distribution of funds'!C53</f>
        <v>0</v>
      </c>
      <c r="N51" s="306"/>
      <c r="O51" s="21" t="str">
        <f t="shared" si="1"/>
        <v/>
      </c>
      <c r="P51" s="182"/>
      <c r="Q51" s="271">
        <f>+DAYS360(Summary!$H$9,Summary!$K$9)/30</f>
        <v>0</v>
      </c>
      <c r="R51" s="272">
        <f t="shared" si="3"/>
        <v>0</v>
      </c>
      <c r="S51" s="116">
        <f>IF(O51="",0,Summary!$P$28*Summary!$D$30*'Co-beneficiaries'!J51*'Co-beneficiaries'!$R51)</f>
        <v>0</v>
      </c>
    </row>
    <row r="52" spans="1:19" ht="13.5" x14ac:dyDescent="0.25">
      <c r="A52" s="47" t="s">
        <v>249</v>
      </c>
      <c r="B52" s="311"/>
      <c r="C52" s="313"/>
      <c r="D52" s="192">
        <f>SUMIF('1.Staff'!$A$9:$A$100,'Co-beneficiaries'!A52,'1.Staff'!$E$9:$E$100)</f>
        <v>0</v>
      </c>
      <c r="E52" s="194">
        <f>SUMIF('2.Travel and subsistence'!$C$6:$C$303,'Co-beneficiaries'!A52,'2.Travel and subsistence'!$N$6:$N$303)</f>
        <v>0</v>
      </c>
      <c r="F52" s="194">
        <f>SUMIF('3.Equipment'!$C$6:$C$205,'Co-beneficiaries'!A52,'3.Equipment'!$L$6:$L$205)</f>
        <v>0</v>
      </c>
      <c r="G52" s="194">
        <f>SUMIF('4.Subcontracting'!$C$6:$C$155,'Co-beneficiaries'!A52,'4.Subcontracting'!$H$6:$H$155)</f>
        <v>0</v>
      </c>
      <c r="H52" s="194">
        <f>SUMIF('5.Other'!$C$6:$C$305,'Co-beneficiaries'!A52,'5.Other'!$G$6:$G$305)</f>
        <v>0</v>
      </c>
      <c r="I52" s="193">
        <f t="shared" si="4"/>
        <v>0</v>
      </c>
      <c r="J52" s="44" t="str">
        <f t="shared" si="2"/>
        <v/>
      </c>
      <c r="K52" s="320"/>
      <c r="L52" s="321"/>
      <c r="M52" s="44">
        <f>'Distribution of funds'!C54</f>
        <v>0</v>
      </c>
      <c r="N52" s="306"/>
      <c r="O52" s="21" t="str">
        <f t="shared" si="1"/>
        <v/>
      </c>
      <c r="P52" s="182"/>
      <c r="Q52" s="271">
        <f>+DAYS360(Summary!$H$9,Summary!$K$9)/30</f>
        <v>0</v>
      </c>
      <c r="R52" s="272">
        <f t="shared" si="3"/>
        <v>0</v>
      </c>
      <c r="S52" s="116">
        <f>IF(O52="",0,Summary!$P$28*Summary!$D$30*'Co-beneficiaries'!J52*'Co-beneficiaries'!$R52)</f>
        <v>0</v>
      </c>
    </row>
    <row r="53" spans="1:19" ht="13.5" x14ac:dyDescent="0.25">
      <c r="A53" s="47" t="s">
        <v>250</v>
      </c>
      <c r="B53" s="311"/>
      <c r="C53" s="313"/>
      <c r="D53" s="192">
        <f>SUMIF('1.Staff'!$A$9:$A$100,'Co-beneficiaries'!A53,'1.Staff'!$E$9:$E$100)</f>
        <v>0</v>
      </c>
      <c r="E53" s="194">
        <f>SUMIF('2.Travel and subsistence'!$C$6:$C$303,'Co-beneficiaries'!A53,'2.Travel and subsistence'!$N$6:$N$303)</f>
        <v>0</v>
      </c>
      <c r="F53" s="194">
        <f>SUMIF('3.Equipment'!$C$6:$C$205,'Co-beneficiaries'!A53,'3.Equipment'!$L$6:$L$205)</f>
        <v>0</v>
      </c>
      <c r="G53" s="194">
        <f>SUMIF('4.Subcontracting'!$C$6:$C$155,'Co-beneficiaries'!A53,'4.Subcontracting'!$H$6:$H$155)</f>
        <v>0</v>
      </c>
      <c r="H53" s="194">
        <f>SUMIF('5.Other'!$C$6:$C$305,'Co-beneficiaries'!A53,'5.Other'!$G$6:$G$305)</f>
        <v>0</v>
      </c>
      <c r="I53" s="193">
        <f t="shared" si="4"/>
        <v>0</v>
      </c>
      <c r="J53" s="44" t="str">
        <f t="shared" si="2"/>
        <v/>
      </c>
      <c r="K53" s="320"/>
      <c r="L53" s="321"/>
      <c r="M53" s="44">
        <f>'Distribution of funds'!C55</f>
        <v>0</v>
      </c>
      <c r="N53" s="306"/>
      <c r="O53" s="21" t="str">
        <f t="shared" si="1"/>
        <v/>
      </c>
      <c r="P53" s="182"/>
      <c r="Q53" s="271">
        <f>+DAYS360(Summary!$H$9,Summary!$K$9)/30</f>
        <v>0</v>
      </c>
      <c r="R53" s="272">
        <f t="shared" si="3"/>
        <v>0</v>
      </c>
      <c r="S53" s="116">
        <f>IF(O53="",0,Summary!$P$28*Summary!$D$30*'Co-beneficiaries'!J53*'Co-beneficiaries'!$R53)</f>
        <v>0</v>
      </c>
    </row>
    <row r="54" spans="1:19" ht="13.5" x14ac:dyDescent="0.25">
      <c r="A54" s="47" t="s">
        <v>251</v>
      </c>
      <c r="B54" s="311"/>
      <c r="C54" s="313"/>
      <c r="D54" s="192">
        <f>SUMIF('1.Staff'!$A$9:$A$100,'Co-beneficiaries'!A54,'1.Staff'!$E$9:$E$100)</f>
        <v>0</v>
      </c>
      <c r="E54" s="194">
        <f>SUMIF('2.Travel and subsistence'!$C$6:$C$303,'Co-beneficiaries'!A54,'2.Travel and subsistence'!$N$6:$N$303)</f>
        <v>0</v>
      </c>
      <c r="F54" s="194">
        <f>SUMIF('3.Equipment'!$C$6:$C$205,'Co-beneficiaries'!A54,'3.Equipment'!$L$6:$L$205)</f>
        <v>0</v>
      </c>
      <c r="G54" s="194">
        <f>SUMIF('4.Subcontracting'!$C$6:$C$155,'Co-beneficiaries'!A54,'4.Subcontracting'!$H$6:$H$155)</f>
        <v>0</v>
      </c>
      <c r="H54" s="194">
        <f>SUMIF('5.Other'!$C$6:$C$305,'Co-beneficiaries'!A54,'5.Other'!$G$6:$G$305)</f>
        <v>0</v>
      </c>
      <c r="I54" s="193">
        <f t="shared" si="4"/>
        <v>0</v>
      </c>
      <c r="J54" s="44" t="str">
        <f t="shared" si="2"/>
        <v/>
      </c>
      <c r="K54" s="320"/>
      <c r="L54" s="321"/>
      <c r="M54" s="44">
        <f>'Distribution of funds'!C56</f>
        <v>0</v>
      </c>
      <c r="N54" s="306"/>
      <c r="O54" s="21" t="str">
        <f t="shared" si="1"/>
        <v/>
      </c>
      <c r="P54" s="182"/>
      <c r="Q54" s="271">
        <f>+DAYS360(Summary!$H$9,Summary!$K$9)/30</f>
        <v>0</v>
      </c>
      <c r="R54" s="272">
        <f t="shared" si="3"/>
        <v>0</v>
      </c>
      <c r="S54" s="116">
        <f>IF(O54="",0,Summary!$P$28*Summary!$D$30*'Co-beneficiaries'!J54*'Co-beneficiaries'!$R54)</f>
        <v>0</v>
      </c>
    </row>
    <row r="55" spans="1:19" ht="13.5" x14ac:dyDescent="0.25">
      <c r="A55" s="47" t="s">
        <v>252</v>
      </c>
      <c r="B55" s="311"/>
      <c r="C55" s="313"/>
      <c r="D55" s="192">
        <f>SUMIF('1.Staff'!$A$9:$A$100,'Co-beneficiaries'!A55,'1.Staff'!$E$9:$E$100)</f>
        <v>0</v>
      </c>
      <c r="E55" s="194">
        <f>SUMIF('2.Travel and subsistence'!$C$6:$C$303,'Co-beneficiaries'!A55,'2.Travel and subsistence'!$N$6:$N$303)</f>
        <v>0</v>
      </c>
      <c r="F55" s="194">
        <f>SUMIF('3.Equipment'!$C$6:$C$205,'Co-beneficiaries'!A55,'3.Equipment'!$L$6:$L$205)</f>
        <v>0</v>
      </c>
      <c r="G55" s="194">
        <f>SUMIF('4.Subcontracting'!$C$6:$C$155,'Co-beneficiaries'!A55,'4.Subcontracting'!$H$6:$H$155)</f>
        <v>0</v>
      </c>
      <c r="H55" s="194">
        <f>SUMIF('5.Other'!$C$6:$C$305,'Co-beneficiaries'!A55,'5.Other'!$G$6:$G$305)</f>
        <v>0</v>
      </c>
      <c r="I55" s="193">
        <f t="shared" si="4"/>
        <v>0</v>
      </c>
      <c r="J55" s="44" t="str">
        <f t="shared" si="2"/>
        <v/>
      </c>
      <c r="K55" s="320"/>
      <c r="L55" s="321"/>
      <c r="M55" s="44">
        <f>'Distribution of funds'!C57</f>
        <v>0</v>
      </c>
      <c r="N55" s="306"/>
      <c r="O55" s="21" t="str">
        <f t="shared" si="1"/>
        <v/>
      </c>
      <c r="P55" s="182"/>
      <c r="Q55" s="271">
        <f>+DAYS360(Summary!$H$9,Summary!$K$9)/30</f>
        <v>0</v>
      </c>
      <c r="R55" s="272">
        <f t="shared" si="3"/>
        <v>0</v>
      </c>
      <c r="S55" s="116">
        <f>IF(O55="",0,Summary!$P$28*Summary!$D$30*'Co-beneficiaries'!J55*'Co-beneficiaries'!$R55)</f>
        <v>0</v>
      </c>
    </row>
    <row r="56" spans="1:19" ht="13.5" x14ac:dyDescent="0.25">
      <c r="A56" s="47" t="s">
        <v>253</v>
      </c>
      <c r="B56" s="311"/>
      <c r="C56" s="313"/>
      <c r="D56" s="192">
        <f>SUMIF('1.Staff'!$A$9:$A$100,'Co-beneficiaries'!A56,'1.Staff'!$E$9:$E$100)</f>
        <v>0</v>
      </c>
      <c r="E56" s="194">
        <f>SUMIF('2.Travel and subsistence'!$C$6:$C$303,'Co-beneficiaries'!A56,'2.Travel and subsistence'!$N$6:$N$303)</f>
        <v>0</v>
      </c>
      <c r="F56" s="194">
        <f>SUMIF('3.Equipment'!$C$6:$C$205,'Co-beneficiaries'!A56,'3.Equipment'!$L$6:$L$205)</f>
        <v>0</v>
      </c>
      <c r="G56" s="194">
        <f>SUMIF('4.Subcontracting'!$C$6:$C$155,'Co-beneficiaries'!A56,'4.Subcontracting'!$H$6:$H$155)</f>
        <v>0</v>
      </c>
      <c r="H56" s="194">
        <f>SUMIF('5.Other'!$C$6:$C$305,'Co-beneficiaries'!A56,'5.Other'!$G$6:$G$305)</f>
        <v>0</v>
      </c>
      <c r="I56" s="193">
        <f t="shared" si="4"/>
        <v>0</v>
      </c>
      <c r="J56" s="44" t="str">
        <f t="shared" si="2"/>
        <v/>
      </c>
      <c r="K56" s="320"/>
      <c r="L56" s="321"/>
      <c r="M56" s="44">
        <f>'Distribution of funds'!C58</f>
        <v>0</v>
      </c>
      <c r="N56" s="306"/>
      <c r="O56" s="21" t="str">
        <f t="shared" si="1"/>
        <v/>
      </c>
      <c r="P56" s="182"/>
      <c r="Q56" s="271">
        <f>+DAYS360(Summary!$H$9,Summary!$K$9)/30</f>
        <v>0</v>
      </c>
      <c r="R56" s="272">
        <f t="shared" si="3"/>
        <v>0</v>
      </c>
      <c r="S56" s="116">
        <f>IF(O56="",0,Summary!$P$28*Summary!$D$30*'Co-beneficiaries'!J56*'Co-beneficiaries'!$R56)</f>
        <v>0</v>
      </c>
    </row>
    <row r="57" spans="1:19" ht="13.5" x14ac:dyDescent="0.25">
      <c r="A57" s="47" t="s">
        <v>254</v>
      </c>
      <c r="B57" s="311"/>
      <c r="C57" s="313"/>
      <c r="D57" s="192">
        <f>SUMIF('1.Staff'!$A$9:$A$100,'Co-beneficiaries'!A57,'1.Staff'!$E$9:$E$100)</f>
        <v>0</v>
      </c>
      <c r="E57" s="194">
        <f>SUMIF('2.Travel and subsistence'!$C$6:$C$303,'Co-beneficiaries'!A57,'2.Travel and subsistence'!$N$6:$N$303)</f>
        <v>0</v>
      </c>
      <c r="F57" s="194">
        <f>SUMIF('3.Equipment'!$C$6:$C$205,'Co-beneficiaries'!A57,'3.Equipment'!$L$6:$L$205)</f>
        <v>0</v>
      </c>
      <c r="G57" s="194">
        <f>SUMIF('4.Subcontracting'!$C$6:$C$155,'Co-beneficiaries'!A57,'4.Subcontracting'!$H$6:$H$155)</f>
        <v>0</v>
      </c>
      <c r="H57" s="194">
        <f>SUMIF('5.Other'!$C$6:$C$305,'Co-beneficiaries'!A57,'5.Other'!$G$6:$G$305)</f>
        <v>0</v>
      </c>
      <c r="I57" s="193">
        <f t="shared" si="4"/>
        <v>0</v>
      </c>
      <c r="J57" s="44" t="str">
        <f t="shared" si="2"/>
        <v/>
      </c>
      <c r="K57" s="320"/>
      <c r="L57" s="321"/>
      <c r="M57" s="44">
        <f>'Distribution of funds'!C59</f>
        <v>0</v>
      </c>
      <c r="N57" s="306"/>
      <c r="O57" s="21" t="str">
        <f t="shared" si="1"/>
        <v/>
      </c>
      <c r="P57" s="182"/>
      <c r="Q57" s="271">
        <f>+DAYS360(Summary!$H$9,Summary!$K$9)/30</f>
        <v>0</v>
      </c>
      <c r="R57" s="272">
        <f t="shared" si="3"/>
        <v>0</v>
      </c>
      <c r="S57" s="116">
        <f>IF(O57="",0,Summary!$P$28*Summary!$D$30*'Co-beneficiaries'!J57*'Co-beneficiaries'!$R57)</f>
        <v>0</v>
      </c>
    </row>
    <row r="58" spans="1:19" ht="13.5" x14ac:dyDescent="0.25">
      <c r="A58" s="47" t="s">
        <v>255</v>
      </c>
      <c r="B58" s="311"/>
      <c r="C58" s="313"/>
      <c r="D58" s="192">
        <f>SUMIF('1.Staff'!$A$9:$A$100,'Co-beneficiaries'!A58,'1.Staff'!$E$9:$E$100)</f>
        <v>0</v>
      </c>
      <c r="E58" s="194">
        <f>SUMIF('2.Travel and subsistence'!$C$6:$C$303,'Co-beneficiaries'!A58,'2.Travel and subsistence'!$N$6:$N$303)</f>
        <v>0</v>
      </c>
      <c r="F58" s="194">
        <f>SUMIF('3.Equipment'!$C$6:$C$205,'Co-beneficiaries'!A58,'3.Equipment'!$L$6:$L$205)</f>
        <v>0</v>
      </c>
      <c r="G58" s="194">
        <f>SUMIF('4.Subcontracting'!$C$6:$C$155,'Co-beneficiaries'!A58,'4.Subcontracting'!$H$6:$H$155)</f>
        <v>0</v>
      </c>
      <c r="H58" s="194">
        <f>SUMIF('5.Other'!$C$6:$C$305,'Co-beneficiaries'!A58,'5.Other'!$G$6:$G$305)</f>
        <v>0</v>
      </c>
      <c r="I58" s="193">
        <f t="shared" si="4"/>
        <v>0</v>
      </c>
      <c r="J58" s="44" t="str">
        <f t="shared" si="2"/>
        <v/>
      </c>
      <c r="K58" s="320"/>
      <c r="L58" s="321"/>
      <c r="M58" s="44">
        <f>'Distribution of funds'!C60</f>
        <v>0</v>
      </c>
      <c r="N58" s="306"/>
      <c r="O58" s="21" t="str">
        <f t="shared" si="1"/>
        <v/>
      </c>
      <c r="P58" s="182"/>
      <c r="Q58" s="271">
        <f>+DAYS360(Summary!$H$9,Summary!$K$9)/30</f>
        <v>0</v>
      </c>
      <c r="R58" s="272">
        <f t="shared" si="3"/>
        <v>0</v>
      </c>
      <c r="S58" s="116">
        <f>IF(O58="",0,Summary!$P$28*Summary!$D$30*'Co-beneficiaries'!J58*'Co-beneficiaries'!$R58)</f>
        <v>0</v>
      </c>
    </row>
    <row r="59" spans="1:19" ht="13.5" x14ac:dyDescent="0.25">
      <c r="A59" s="47" t="s">
        <v>256</v>
      </c>
      <c r="B59" s="311"/>
      <c r="C59" s="313"/>
      <c r="D59" s="192">
        <f>SUMIF('1.Staff'!$A$9:$A$100,'Co-beneficiaries'!A59,'1.Staff'!$E$9:$E$100)</f>
        <v>0</v>
      </c>
      <c r="E59" s="194">
        <f>SUMIF('2.Travel and subsistence'!$C$6:$C$303,'Co-beneficiaries'!A59,'2.Travel and subsistence'!$N$6:$N$303)</f>
        <v>0</v>
      </c>
      <c r="F59" s="194">
        <f>SUMIF('3.Equipment'!$C$6:$C$205,'Co-beneficiaries'!A59,'3.Equipment'!$L$6:$L$205)</f>
        <v>0</v>
      </c>
      <c r="G59" s="194">
        <f>SUMIF('4.Subcontracting'!$C$6:$C$155,'Co-beneficiaries'!A59,'4.Subcontracting'!$H$6:$H$155)</f>
        <v>0</v>
      </c>
      <c r="H59" s="194">
        <f>SUMIF('5.Other'!$C$6:$C$305,'Co-beneficiaries'!A59,'5.Other'!$G$6:$G$305)</f>
        <v>0</v>
      </c>
      <c r="I59" s="193">
        <f t="shared" si="4"/>
        <v>0</v>
      </c>
      <c r="J59" s="44" t="str">
        <f t="shared" si="2"/>
        <v/>
      </c>
      <c r="K59" s="320"/>
      <c r="L59" s="321"/>
      <c r="M59" s="44">
        <f>'Distribution of funds'!C61</f>
        <v>0</v>
      </c>
      <c r="N59" s="306"/>
      <c r="O59" s="21" t="str">
        <f t="shared" si="1"/>
        <v/>
      </c>
      <c r="P59" s="182"/>
      <c r="Q59" s="271">
        <f>+DAYS360(Summary!$H$9,Summary!$K$9)/30</f>
        <v>0</v>
      </c>
      <c r="R59" s="272">
        <f t="shared" si="3"/>
        <v>0</v>
      </c>
      <c r="S59" s="116">
        <f>IF(O59="",0,Summary!$P$28*Summary!$D$30*'Co-beneficiaries'!J59*'Co-beneficiaries'!$R59)</f>
        <v>0</v>
      </c>
    </row>
    <row r="60" spans="1:19" ht="13.5" x14ac:dyDescent="0.25">
      <c r="A60" s="47" t="s">
        <v>257</v>
      </c>
      <c r="B60" s="311"/>
      <c r="C60" s="313"/>
      <c r="D60" s="192">
        <f>SUMIF('1.Staff'!$A$9:$A$100,'Co-beneficiaries'!A60,'1.Staff'!$E$9:$E$100)</f>
        <v>0</v>
      </c>
      <c r="E60" s="194">
        <f>SUMIF('2.Travel and subsistence'!$C$6:$C$303,'Co-beneficiaries'!A60,'2.Travel and subsistence'!$N$6:$N$303)</f>
        <v>0</v>
      </c>
      <c r="F60" s="194">
        <f>SUMIF('3.Equipment'!$C$6:$C$205,'Co-beneficiaries'!A60,'3.Equipment'!$L$6:$L$205)</f>
        <v>0</v>
      </c>
      <c r="G60" s="194">
        <f>SUMIF('4.Subcontracting'!$C$6:$C$155,'Co-beneficiaries'!A60,'4.Subcontracting'!$H$6:$H$155)</f>
        <v>0</v>
      </c>
      <c r="H60" s="194">
        <f>SUMIF('5.Other'!$C$6:$C$305,'Co-beneficiaries'!A60,'5.Other'!$G$6:$G$305)</f>
        <v>0</v>
      </c>
      <c r="I60" s="193">
        <f t="shared" si="4"/>
        <v>0</v>
      </c>
      <c r="J60" s="44" t="str">
        <f t="shared" si="2"/>
        <v/>
      </c>
      <c r="K60" s="320"/>
      <c r="L60" s="321"/>
      <c r="M60" s="44">
        <f>'Distribution of funds'!C62</f>
        <v>0</v>
      </c>
      <c r="N60" s="306"/>
      <c r="O60" s="21" t="str">
        <f t="shared" si="1"/>
        <v/>
      </c>
      <c r="P60" s="182"/>
      <c r="Q60" s="271">
        <f>+DAYS360(Summary!$H$9,Summary!$K$9)/30</f>
        <v>0</v>
      </c>
      <c r="R60" s="272">
        <f t="shared" si="3"/>
        <v>0</v>
      </c>
      <c r="S60" s="116">
        <f>IF(O60="",0,Summary!$P$28*Summary!$D$30*'Co-beneficiaries'!J60*'Co-beneficiaries'!$R60)</f>
        <v>0</v>
      </c>
    </row>
    <row r="61" spans="1:19" ht="13.5" x14ac:dyDescent="0.25">
      <c r="A61" s="47" t="s">
        <v>258</v>
      </c>
      <c r="B61" s="311"/>
      <c r="C61" s="313"/>
      <c r="D61" s="192">
        <f>SUMIF('1.Staff'!$A$9:$A$100,'Co-beneficiaries'!A61,'1.Staff'!$E$9:$E$100)</f>
        <v>0</v>
      </c>
      <c r="E61" s="194">
        <f>SUMIF('2.Travel and subsistence'!$C$6:$C$303,'Co-beneficiaries'!A61,'2.Travel and subsistence'!$N$6:$N$303)</f>
        <v>0</v>
      </c>
      <c r="F61" s="194">
        <f>SUMIF('3.Equipment'!$C$6:$C$205,'Co-beneficiaries'!A61,'3.Equipment'!$L$6:$L$205)</f>
        <v>0</v>
      </c>
      <c r="G61" s="194">
        <f>SUMIF('4.Subcontracting'!$C$6:$C$155,'Co-beneficiaries'!A61,'4.Subcontracting'!$H$6:$H$155)</f>
        <v>0</v>
      </c>
      <c r="H61" s="194">
        <f>SUMIF('5.Other'!$C$6:$C$305,'Co-beneficiaries'!A61,'5.Other'!$G$6:$G$305)</f>
        <v>0</v>
      </c>
      <c r="I61" s="193">
        <f t="shared" si="4"/>
        <v>0</v>
      </c>
      <c r="J61" s="44" t="str">
        <f t="shared" si="2"/>
        <v/>
      </c>
      <c r="K61" s="320"/>
      <c r="L61" s="321"/>
      <c r="M61" s="44">
        <f>'Distribution of funds'!C63</f>
        <v>0</v>
      </c>
      <c r="N61" s="306"/>
      <c r="O61" s="21" t="str">
        <f t="shared" si="1"/>
        <v/>
      </c>
      <c r="P61" s="182"/>
      <c r="Q61" s="271">
        <f>+DAYS360(Summary!$H$9,Summary!$K$9)/30</f>
        <v>0</v>
      </c>
      <c r="R61" s="272">
        <f t="shared" si="3"/>
        <v>0</v>
      </c>
      <c r="S61" s="116">
        <f>IF(O61="",0,Summary!$P$28*Summary!$D$30*'Co-beneficiaries'!J61*'Co-beneficiaries'!$R61)</f>
        <v>0</v>
      </c>
    </row>
    <row r="62" spans="1:19" ht="13.5" x14ac:dyDescent="0.25">
      <c r="A62" s="47" t="s">
        <v>259</v>
      </c>
      <c r="B62" s="311"/>
      <c r="C62" s="313"/>
      <c r="D62" s="192">
        <f>SUMIF('1.Staff'!$A$9:$A$100,'Co-beneficiaries'!A62,'1.Staff'!$E$9:$E$100)</f>
        <v>0</v>
      </c>
      <c r="E62" s="194">
        <f>SUMIF('2.Travel and subsistence'!$C$6:$C$303,'Co-beneficiaries'!A62,'2.Travel and subsistence'!$N$6:$N$303)</f>
        <v>0</v>
      </c>
      <c r="F62" s="194">
        <f>SUMIF('3.Equipment'!$C$6:$C$205,'Co-beneficiaries'!A62,'3.Equipment'!$L$6:$L$205)</f>
        <v>0</v>
      </c>
      <c r="G62" s="194">
        <f>SUMIF('4.Subcontracting'!$C$6:$C$155,'Co-beneficiaries'!A62,'4.Subcontracting'!$H$6:$H$155)</f>
        <v>0</v>
      </c>
      <c r="H62" s="194">
        <f>SUMIF('5.Other'!$C$6:$C$305,'Co-beneficiaries'!A62,'5.Other'!$G$6:$G$305)</f>
        <v>0</v>
      </c>
      <c r="I62" s="193">
        <f t="shared" si="4"/>
        <v>0</v>
      </c>
      <c r="J62" s="44" t="str">
        <f t="shared" si="2"/>
        <v/>
      </c>
      <c r="K62" s="320"/>
      <c r="L62" s="321"/>
      <c r="M62" s="44">
        <f>'Distribution of funds'!C64</f>
        <v>0</v>
      </c>
      <c r="N62" s="306"/>
      <c r="O62" s="21" t="str">
        <f t="shared" si="1"/>
        <v/>
      </c>
      <c r="P62" s="182"/>
      <c r="Q62" s="271">
        <f>+DAYS360(Summary!$H$9,Summary!$K$9)/30</f>
        <v>0</v>
      </c>
      <c r="R62" s="272">
        <f t="shared" si="3"/>
        <v>0</v>
      </c>
      <c r="S62" s="116">
        <f>IF(O62="",0,Summary!$P$28*Summary!$D$30*'Co-beneficiaries'!J62*'Co-beneficiaries'!$R62)</f>
        <v>0</v>
      </c>
    </row>
    <row r="63" spans="1:19" ht="13.5" x14ac:dyDescent="0.25">
      <c r="A63" s="47" t="s">
        <v>260</v>
      </c>
      <c r="B63" s="311"/>
      <c r="C63" s="313"/>
      <c r="D63" s="192">
        <f>SUMIF('1.Staff'!$A$9:$A$100,'Co-beneficiaries'!A63,'1.Staff'!$E$9:$E$100)</f>
        <v>0</v>
      </c>
      <c r="E63" s="194">
        <f>SUMIF('2.Travel and subsistence'!$C$6:$C$303,'Co-beneficiaries'!A63,'2.Travel and subsistence'!$N$6:$N$303)</f>
        <v>0</v>
      </c>
      <c r="F63" s="194">
        <f>SUMIF('3.Equipment'!$C$6:$C$205,'Co-beneficiaries'!A63,'3.Equipment'!$L$6:$L$205)</f>
        <v>0</v>
      </c>
      <c r="G63" s="194">
        <f>SUMIF('4.Subcontracting'!$C$6:$C$155,'Co-beneficiaries'!A63,'4.Subcontracting'!$H$6:$H$155)</f>
        <v>0</v>
      </c>
      <c r="H63" s="194">
        <f>SUMIF('5.Other'!$C$6:$C$305,'Co-beneficiaries'!A63,'5.Other'!$G$6:$G$305)</f>
        <v>0</v>
      </c>
      <c r="I63" s="193">
        <f t="shared" si="4"/>
        <v>0</v>
      </c>
      <c r="J63" s="44" t="str">
        <f t="shared" si="2"/>
        <v/>
      </c>
      <c r="K63" s="320"/>
      <c r="L63" s="321"/>
      <c r="M63" s="44">
        <f>'Distribution of funds'!C65</f>
        <v>0</v>
      </c>
      <c r="N63" s="306"/>
      <c r="O63" s="21" t="str">
        <f t="shared" si="1"/>
        <v/>
      </c>
      <c r="P63" s="182"/>
      <c r="Q63" s="271">
        <f>+DAYS360(Summary!$H$9,Summary!$K$9)/30</f>
        <v>0</v>
      </c>
      <c r="R63" s="272">
        <f t="shared" si="3"/>
        <v>0</v>
      </c>
      <c r="S63" s="116">
        <f>IF(O63="",0,Summary!$P$28*Summary!$D$30*'Co-beneficiaries'!J63*'Co-beneficiaries'!$R63)</f>
        <v>0</v>
      </c>
    </row>
    <row r="64" spans="1:19" ht="13.5" x14ac:dyDescent="0.25">
      <c r="A64" s="47" t="s">
        <v>261</v>
      </c>
      <c r="B64" s="311"/>
      <c r="C64" s="313"/>
      <c r="D64" s="192">
        <f>SUMIF('1.Staff'!$A$9:$A$100,'Co-beneficiaries'!A64,'1.Staff'!$E$9:$E$100)</f>
        <v>0</v>
      </c>
      <c r="E64" s="194">
        <f>SUMIF('2.Travel and subsistence'!$C$6:$C$303,'Co-beneficiaries'!A64,'2.Travel and subsistence'!$N$6:$N$303)</f>
        <v>0</v>
      </c>
      <c r="F64" s="194">
        <f>SUMIF('3.Equipment'!$C$6:$C$205,'Co-beneficiaries'!A64,'3.Equipment'!$L$6:$L$205)</f>
        <v>0</v>
      </c>
      <c r="G64" s="194">
        <f>SUMIF('4.Subcontracting'!$C$6:$C$155,'Co-beneficiaries'!A64,'4.Subcontracting'!$H$6:$H$155)</f>
        <v>0</v>
      </c>
      <c r="H64" s="194">
        <f>SUMIF('5.Other'!$C$6:$C$305,'Co-beneficiaries'!A64,'5.Other'!$G$6:$G$305)</f>
        <v>0</v>
      </c>
      <c r="I64" s="193">
        <f t="shared" si="4"/>
        <v>0</v>
      </c>
      <c r="J64" s="44" t="str">
        <f t="shared" si="2"/>
        <v/>
      </c>
      <c r="K64" s="320"/>
      <c r="L64" s="321"/>
      <c r="M64" s="44">
        <f>'Distribution of funds'!C66</f>
        <v>0</v>
      </c>
      <c r="N64" s="306"/>
      <c r="O64" s="21" t="str">
        <f t="shared" si="1"/>
        <v/>
      </c>
      <c r="P64" s="182"/>
      <c r="Q64" s="271">
        <f>+DAYS360(Summary!$H$9,Summary!$K$9)/30</f>
        <v>0</v>
      </c>
      <c r="R64" s="272">
        <f t="shared" si="3"/>
        <v>0</v>
      </c>
      <c r="S64" s="116">
        <f>IF(O64="",0,Summary!$P$28*Summary!$D$30*'Co-beneficiaries'!J64*'Co-beneficiaries'!$R64)</f>
        <v>0</v>
      </c>
    </row>
    <row r="65" spans="1:19" ht="13.5" x14ac:dyDescent="0.25">
      <c r="A65" s="47" t="s">
        <v>262</v>
      </c>
      <c r="B65" s="311"/>
      <c r="C65" s="313"/>
      <c r="D65" s="192">
        <f>SUMIF('1.Staff'!$A$9:$A$100,'Co-beneficiaries'!A65,'1.Staff'!$E$9:$E$100)</f>
        <v>0</v>
      </c>
      <c r="E65" s="194">
        <f>SUMIF('2.Travel and subsistence'!$C$6:$C$303,'Co-beneficiaries'!A65,'2.Travel and subsistence'!$N$6:$N$303)</f>
        <v>0</v>
      </c>
      <c r="F65" s="194">
        <f>SUMIF('3.Equipment'!$C$6:$C$205,'Co-beneficiaries'!A65,'3.Equipment'!$L$6:$L$205)</f>
        <v>0</v>
      </c>
      <c r="G65" s="194">
        <f>SUMIF('4.Subcontracting'!$C$6:$C$155,'Co-beneficiaries'!A65,'4.Subcontracting'!$H$6:$H$155)</f>
        <v>0</v>
      </c>
      <c r="H65" s="194">
        <f>SUMIF('5.Other'!$C$6:$C$305,'Co-beneficiaries'!A65,'5.Other'!$G$6:$G$305)</f>
        <v>0</v>
      </c>
      <c r="I65" s="193">
        <f t="shared" si="4"/>
        <v>0</v>
      </c>
      <c r="J65" s="44" t="str">
        <f t="shared" si="2"/>
        <v/>
      </c>
      <c r="K65" s="320"/>
      <c r="L65" s="321"/>
      <c r="M65" s="44">
        <f>'Distribution of funds'!C67</f>
        <v>0</v>
      </c>
      <c r="N65" s="306"/>
      <c r="O65" s="21" t="str">
        <f t="shared" si="1"/>
        <v/>
      </c>
      <c r="P65" s="182"/>
      <c r="Q65" s="271">
        <f>+DAYS360(Summary!$H$9,Summary!$K$9)/30</f>
        <v>0</v>
      </c>
      <c r="R65" s="272">
        <f t="shared" si="3"/>
        <v>0</v>
      </c>
      <c r="S65" s="116">
        <f>IF(O65="",0,Summary!$P$28*Summary!$D$30*'Co-beneficiaries'!J65*'Co-beneficiaries'!$R65)</f>
        <v>0</v>
      </c>
    </row>
    <row r="66" spans="1:19" ht="13.5" x14ac:dyDescent="0.25">
      <c r="A66" s="47" t="s">
        <v>263</v>
      </c>
      <c r="B66" s="311"/>
      <c r="C66" s="313"/>
      <c r="D66" s="192">
        <f>SUMIF('1.Staff'!$A$9:$A$100,'Co-beneficiaries'!A66,'1.Staff'!$E$9:$E$100)</f>
        <v>0</v>
      </c>
      <c r="E66" s="194">
        <f>SUMIF('2.Travel and subsistence'!$C$6:$C$303,'Co-beneficiaries'!A66,'2.Travel and subsistence'!$N$6:$N$303)</f>
        <v>0</v>
      </c>
      <c r="F66" s="194">
        <f>SUMIF('3.Equipment'!$C$6:$C$205,'Co-beneficiaries'!A66,'3.Equipment'!$L$6:$L$205)</f>
        <v>0</v>
      </c>
      <c r="G66" s="194">
        <f>SUMIF('4.Subcontracting'!$C$6:$C$155,'Co-beneficiaries'!A66,'4.Subcontracting'!$H$6:$H$155)</f>
        <v>0</v>
      </c>
      <c r="H66" s="194">
        <f>SUMIF('5.Other'!$C$6:$C$305,'Co-beneficiaries'!A66,'5.Other'!$G$6:$G$305)</f>
        <v>0</v>
      </c>
      <c r="I66" s="193">
        <f t="shared" si="4"/>
        <v>0</v>
      </c>
      <c r="J66" s="44" t="str">
        <f t="shared" si="2"/>
        <v/>
      </c>
      <c r="K66" s="320"/>
      <c r="L66" s="321"/>
      <c r="M66" s="44">
        <f>'Distribution of funds'!C68</f>
        <v>0</v>
      </c>
      <c r="N66" s="306"/>
      <c r="O66" s="21" t="str">
        <f t="shared" si="1"/>
        <v/>
      </c>
      <c r="P66" s="182"/>
      <c r="Q66" s="271">
        <f>+DAYS360(Summary!$H$9,Summary!$K$9)/30</f>
        <v>0</v>
      </c>
      <c r="R66" s="272">
        <f t="shared" si="3"/>
        <v>0</v>
      </c>
      <c r="S66" s="116">
        <f>IF(O66="",0,Summary!$P$28*Summary!$D$30*'Co-beneficiaries'!J66*'Co-beneficiaries'!$R66)</f>
        <v>0</v>
      </c>
    </row>
    <row r="67" spans="1:19" ht="13.5" x14ac:dyDescent="0.25">
      <c r="A67" s="47" t="s">
        <v>264</v>
      </c>
      <c r="B67" s="311"/>
      <c r="C67" s="313"/>
      <c r="D67" s="192">
        <f>SUMIF('1.Staff'!$A$9:$A$100,'Co-beneficiaries'!A67,'1.Staff'!$E$9:$E$100)</f>
        <v>0</v>
      </c>
      <c r="E67" s="194">
        <f>SUMIF('2.Travel and subsistence'!$C$6:$C$303,'Co-beneficiaries'!A67,'2.Travel and subsistence'!$N$6:$N$303)</f>
        <v>0</v>
      </c>
      <c r="F67" s="194">
        <f>SUMIF('3.Equipment'!$C$6:$C$205,'Co-beneficiaries'!A67,'3.Equipment'!$L$6:$L$205)</f>
        <v>0</v>
      </c>
      <c r="G67" s="194">
        <f>SUMIF('4.Subcontracting'!$C$6:$C$155,'Co-beneficiaries'!A67,'4.Subcontracting'!$H$6:$H$155)</f>
        <v>0</v>
      </c>
      <c r="H67" s="194">
        <f>SUMIF('5.Other'!$C$6:$C$305,'Co-beneficiaries'!A67,'5.Other'!$G$6:$G$305)</f>
        <v>0</v>
      </c>
      <c r="I67" s="193">
        <f t="shared" si="4"/>
        <v>0</v>
      </c>
      <c r="J67" s="44" t="str">
        <f t="shared" si="2"/>
        <v/>
      </c>
      <c r="K67" s="320"/>
      <c r="L67" s="321"/>
      <c r="M67" s="44">
        <f>'Distribution of funds'!C69</f>
        <v>0</v>
      </c>
      <c r="N67" s="306"/>
      <c r="O67" s="21" t="str">
        <f t="shared" si="1"/>
        <v/>
      </c>
      <c r="P67" s="182"/>
      <c r="Q67" s="271">
        <f>+DAYS360(Summary!$H$9,Summary!$K$9)/30</f>
        <v>0</v>
      </c>
      <c r="R67" s="272">
        <f t="shared" si="3"/>
        <v>0</v>
      </c>
      <c r="S67" s="116">
        <f>IF(O67="",0,Summary!$P$28*Summary!$D$30*'Co-beneficiaries'!J67*'Co-beneficiaries'!$R67)</f>
        <v>0</v>
      </c>
    </row>
    <row r="68" spans="1:19" ht="13.5" x14ac:dyDescent="0.25">
      <c r="A68" s="47" t="s">
        <v>265</v>
      </c>
      <c r="B68" s="311"/>
      <c r="C68" s="313"/>
      <c r="D68" s="192">
        <f>SUMIF('1.Staff'!$A$9:$A$100,'Co-beneficiaries'!A68,'1.Staff'!$E$9:$E$100)</f>
        <v>0</v>
      </c>
      <c r="E68" s="194">
        <f>SUMIF('2.Travel and subsistence'!$C$6:$C$303,'Co-beneficiaries'!A68,'2.Travel and subsistence'!$N$6:$N$303)</f>
        <v>0</v>
      </c>
      <c r="F68" s="194">
        <f>SUMIF('3.Equipment'!$C$6:$C$205,'Co-beneficiaries'!A68,'3.Equipment'!$L$6:$L$205)</f>
        <v>0</v>
      </c>
      <c r="G68" s="194">
        <f>SUMIF('4.Subcontracting'!$C$6:$C$155,'Co-beneficiaries'!A68,'4.Subcontracting'!$H$6:$H$155)</f>
        <v>0</v>
      </c>
      <c r="H68" s="194">
        <f>SUMIF('5.Other'!$C$6:$C$305,'Co-beneficiaries'!A68,'5.Other'!$G$6:$G$305)</f>
        <v>0</v>
      </c>
      <c r="I68" s="193">
        <f t="shared" si="4"/>
        <v>0</v>
      </c>
      <c r="J68" s="44" t="str">
        <f t="shared" si="2"/>
        <v/>
      </c>
      <c r="K68" s="320"/>
      <c r="L68" s="321"/>
      <c r="M68" s="44">
        <f>'Distribution of funds'!C70</f>
        <v>0</v>
      </c>
      <c r="N68" s="306"/>
      <c r="O68" s="21" t="str">
        <f t="shared" si="1"/>
        <v/>
      </c>
      <c r="P68" s="182"/>
      <c r="Q68" s="271">
        <f>+DAYS360(Summary!$H$9,Summary!$K$9)/30</f>
        <v>0</v>
      </c>
      <c r="R68" s="272">
        <f t="shared" si="3"/>
        <v>0</v>
      </c>
      <c r="S68" s="116">
        <f>IF(O68="",0,Summary!$P$28*Summary!$D$30*'Co-beneficiaries'!J68*'Co-beneficiaries'!$R68)</f>
        <v>0</v>
      </c>
    </row>
    <row r="69" spans="1:19" ht="13.5" x14ac:dyDescent="0.25">
      <c r="A69" s="47" t="s">
        <v>266</v>
      </c>
      <c r="B69" s="311"/>
      <c r="C69" s="313"/>
      <c r="D69" s="192">
        <f>SUMIF('1.Staff'!$A$9:$A$100,'Co-beneficiaries'!A69,'1.Staff'!$E$9:$E$100)</f>
        <v>0</v>
      </c>
      <c r="E69" s="194">
        <f>SUMIF('2.Travel and subsistence'!$C$6:$C$303,'Co-beneficiaries'!A69,'2.Travel and subsistence'!$N$6:$N$303)</f>
        <v>0</v>
      </c>
      <c r="F69" s="194">
        <f>SUMIF('3.Equipment'!$C$6:$C$205,'Co-beneficiaries'!A69,'3.Equipment'!$L$6:$L$205)</f>
        <v>0</v>
      </c>
      <c r="G69" s="194">
        <f>SUMIF('4.Subcontracting'!$C$6:$C$155,'Co-beneficiaries'!A69,'4.Subcontracting'!$H$6:$H$155)</f>
        <v>0</v>
      </c>
      <c r="H69" s="194">
        <f>SUMIF('5.Other'!$C$6:$C$305,'Co-beneficiaries'!A69,'5.Other'!$G$6:$G$305)</f>
        <v>0</v>
      </c>
      <c r="I69" s="193">
        <f t="shared" si="4"/>
        <v>0</v>
      </c>
      <c r="J69" s="44" t="str">
        <f t="shared" si="2"/>
        <v/>
      </c>
      <c r="K69" s="320"/>
      <c r="L69" s="321"/>
      <c r="M69" s="44">
        <f>'Distribution of funds'!C71</f>
        <v>0</v>
      </c>
      <c r="N69" s="306"/>
      <c r="O69" s="21" t="str">
        <f t="shared" si="1"/>
        <v/>
      </c>
      <c r="P69" s="182"/>
      <c r="Q69" s="271">
        <f>+DAYS360(Summary!$H$9,Summary!$K$9)/30</f>
        <v>0</v>
      </c>
      <c r="R69" s="272">
        <f t="shared" si="3"/>
        <v>0</v>
      </c>
      <c r="S69" s="116">
        <f>IF(O69="",0,Summary!$P$28*Summary!$D$30*'Co-beneficiaries'!J69*'Co-beneficiaries'!$R69)</f>
        <v>0</v>
      </c>
    </row>
    <row r="70" spans="1:19" ht="13.5" x14ac:dyDescent="0.25">
      <c r="A70" s="47" t="s">
        <v>267</v>
      </c>
      <c r="B70" s="311"/>
      <c r="C70" s="313"/>
      <c r="D70" s="192">
        <f>SUMIF('1.Staff'!$A$9:$A$100,'Co-beneficiaries'!A70,'1.Staff'!$E$9:$E$100)</f>
        <v>0</v>
      </c>
      <c r="E70" s="194">
        <f>SUMIF('2.Travel and subsistence'!$C$6:$C$303,'Co-beneficiaries'!A70,'2.Travel and subsistence'!$N$6:$N$303)</f>
        <v>0</v>
      </c>
      <c r="F70" s="194">
        <f>SUMIF('3.Equipment'!$C$6:$C$205,'Co-beneficiaries'!A70,'3.Equipment'!$L$6:$L$205)</f>
        <v>0</v>
      </c>
      <c r="G70" s="194">
        <f>SUMIF('4.Subcontracting'!$C$6:$C$155,'Co-beneficiaries'!A70,'4.Subcontracting'!$H$6:$H$155)</f>
        <v>0</v>
      </c>
      <c r="H70" s="194">
        <f>SUMIF('5.Other'!$C$6:$C$305,'Co-beneficiaries'!A70,'5.Other'!$G$6:$G$305)</f>
        <v>0</v>
      </c>
      <c r="I70" s="193">
        <f t="shared" si="4"/>
        <v>0</v>
      </c>
      <c r="J70" s="44" t="str">
        <f t="shared" si="2"/>
        <v/>
      </c>
      <c r="K70" s="320"/>
      <c r="L70" s="321"/>
      <c r="M70" s="44">
        <f>'Distribution of funds'!C72</f>
        <v>0</v>
      </c>
      <c r="N70" s="306"/>
      <c r="O70" s="21" t="str">
        <f t="shared" si="1"/>
        <v/>
      </c>
      <c r="P70" s="182"/>
      <c r="Q70" s="271">
        <f>+DAYS360(Summary!$H$9,Summary!$K$9)/30</f>
        <v>0</v>
      </c>
      <c r="R70" s="272">
        <f t="shared" si="3"/>
        <v>0</v>
      </c>
      <c r="S70" s="116">
        <f>IF(O70="",0,Summary!$P$28*Summary!$D$30*'Co-beneficiaries'!J70*'Co-beneficiaries'!$R70)</f>
        <v>0</v>
      </c>
    </row>
    <row r="71" spans="1:19" ht="13.5" x14ac:dyDescent="0.25">
      <c r="A71" s="47" t="s">
        <v>268</v>
      </c>
      <c r="B71" s="311"/>
      <c r="C71" s="313"/>
      <c r="D71" s="192">
        <f>SUMIF('1.Staff'!$A$9:$A$100,'Co-beneficiaries'!A71,'1.Staff'!$E$9:$E$100)</f>
        <v>0</v>
      </c>
      <c r="E71" s="194">
        <f>SUMIF('2.Travel and subsistence'!$C$6:$C$303,'Co-beneficiaries'!A71,'2.Travel and subsistence'!$N$6:$N$303)</f>
        <v>0</v>
      </c>
      <c r="F71" s="194">
        <f>SUMIF('3.Equipment'!$C$6:$C$205,'Co-beneficiaries'!A71,'3.Equipment'!$L$6:$L$205)</f>
        <v>0</v>
      </c>
      <c r="G71" s="194">
        <f>SUMIF('4.Subcontracting'!$C$6:$C$155,'Co-beneficiaries'!A71,'4.Subcontracting'!$H$6:$H$155)</f>
        <v>0</v>
      </c>
      <c r="H71" s="194">
        <f>SUMIF('5.Other'!$C$6:$C$305,'Co-beneficiaries'!A71,'5.Other'!$G$6:$G$305)</f>
        <v>0</v>
      </c>
      <c r="I71" s="193">
        <f t="shared" si="4"/>
        <v>0</v>
      </c>
      <c r="J71" s="44" t="str">
        <f t="shared" si="2"/>
        <v/>
      </c>
      <c r="K71" s="320"/>
      <c r="L71" s="321"/>
      <c r="M71" s="44">
        <f>'Distribution of funds'!C73</f>
        <v>0</v>
      </c>
      <c r="N71" s="306"/>
      <c r="O71" s="21" t="str">
        <f t="shared" si="1"/>
        <v/>
      </c>
      <c r="P71" s="182"/>
      <c r="Q71" s="271">
        <f>+DAYS360(Summary!$H$9,Summary!$K$9)/30</f>
        <v>0</v>
      </c>
      <c r="R71" s="272">
        <f t="shared" si="3"/>
        <v>0</v>
      </c>
      <c r="S71" s="116">
        <f>IF(O71="",0,Summary!$P$28*Summary!$D$30*'Co-beneficiaries'!J71*'Co-beneficiaries'!$R71)</f>
        <v>0</v>
      </c>
    </row>
    <row r="72" spans="1:19" ht="13.5" x14ac:dyDescent="0.25">
      <c r="A72" s="47" t="s">
        <v>269</v>
      </c>
      <c r="B72" s="311"/>
      <c r="C72" s="313"/>
      <c r="D72" s="192">
        <f>SUMIF('1.Staff'!$A$9:$A$100,'Co-beneficiaries'!A72,'1.Staff'!$E$9:$E$100)</f>
        <v>0</v>
      </c>
      <c r="E72" s="194">
        <f>SUMIF('2.Travel and subsistence'!$C$6:$C$303,'Co-beneficiaries'!A72,'2.Travel and subsistence'!$N$6:$N$303)</f>
        <v>0</v>
      </c>
      <c r="F72" s="194">
        <f>SUMIF('3.Equipment'!$C$6:$C$205,'Co-beneficiaries'!A72,'3.Equipment'!$L$6:$L$205)</f>
        <v>0</v>
      </c>
      <c r="G72" s="194">
        <f>SUMIF('4.Subcontracting'!$C$6:$C$155,'Co-beneficiaries'!A72,'4.Subcontracting'!$H$6:$H$155)</f>
        <v>0</v>
      </c>
      <c r="H72" s="194">
        <f>SUMIF('5.Other'!$C$6:$C$305,'Co-beneficiaries'!A72,'5.Other'!$G$6:$G$305)</f>
        <v>0</v>
      </c>
      <c r="I72" s="193">
        <f t="shared" si="4"/>
        <v>0</v>
      </c>
      <c r="J72" s="44" t="str">
        <f t="shared" si="2"/>
        <v/>
      </c>
      <c r="K72" s="320"/>
      <c r="L72" s="321"/>
      <c r="M72" s="44">
        <f>'Distribution of funds'!C74</f>
        <v>0</v>
      </c>
      <c r="N72" s="306"/>
      <c r="O72" s="21" t="str">
        <f t="shared" si="1"/>
        <v/>
      </c>
      <c r="P72" s="182"/>
      <c r="Q72" s="271">
        <f>+DAYS360(Summary!$H$9,Summary!$K$9)/30</f>
        <v>0</v>
      </c>
      <c r="R72" s="272">
        <f t="shared" si="3"/>
        <v>0</v>
      </c>
      <c r="S72" s="116">
        <f>IF(O72="",0,Summary!$P$28*Summary!$D$30*'Co-beneficiaries'!J72*'Co-beneficiaries'!$R72)</f>
        <v>0</v>
      </c>
    </row>
    <row r="73" spans="1:19" ht="13.5" x14ac:dyDescent="0.25">
      <c r="A73" s="47" t="s">
        <v>270</v>
      </c>
      <c r="B73" s="311"/>
      <c r="C73" s="313"/>
      <c r="D73" s="192">
        <f>SUMIF('1.Staff'!$A$9:$A$100,'Co-beneficiaries'!A73,'1.Staff'!$E$9:$E$100)</f>
        <v>0</v>
      </c>
      <c r="E73" s="194">
        <f>SUMIF('2.Travel and subsistence'!$C$6:$C$303,'Co-beneficiaries'!A73,'2.Travel and subsistence'!$N$6:$N$303)</f>
        <v>0</v>
      </c>
      <c r="F73" s="194">
        <f>SUMIF('3.Equipment'!$C$6:$C$205,'Co-beneficiaries'!A73,'3.Equipment'!$L$6:$L$205)</f>
        <v>0</v>
      </c>
      <c r="G73" s="194">
        <f>SUMIF('4.Subcontracting'!$C$6:$C$155,'Co-beneficiaries'!A73,'4.Subcontracting'!$H$6:$H$155)</f>
        <v>0</v>
      </c>
      <c r="H73" s="194">
        <f>SUMIF('5.Other'!$C$6:$C$305,'Co-beneficiaries'!A73,'5.Other'!$G$6:$G$305)</f>
        <v>0</v>
      </c>
      <c r="I73" s="193">
        <f t="shared" si="4"/>
        <v>0</v>
      </c>
      <c r="J73" s="44" t="str">
        <f t="shared" si="2"/>
        <v/>
      </c>
      <c r="K73" s="320"/>
      <c r="L73" s="321"/>
      <c r="M73" s="44">
        <f>'Distribution of funds'!C75</f>
        <v>0</v>
      </c>
      <c r="N73" s="306"/>
      <c r="O73" s="21" t="str">
        <f t="shared" si="1"/>
        <v/>
      </c>
      <c r="P73" s="182"/>
      <c r="Q73" s="271">
        <f>+DAYS360(Summary!$H$9,Summary!$K$9)/30</f>
        <v>0</v>
      </c>
      <c r="R73" s="272">
        <f t="shared" si="3"/>
        <v>0</v>
      </c>
      <c r="S73" s="116">
        <f>IF(O73="",0,Summary!$P$28*Summary!$D$30*'Co-beneficiaries'!J73*'Co-beneficiaries'!$R73)</f>
        <v>0</v>
      </c>
    </row>
    <row r="74" spans="1:19" ht="13.5" x14ac:dyDescent="0.25">
      <c r="A74" s="47" t="s">
        <v>271</v>
      </c>
      <c r="B74" s="311"/>
      <c r="C74" s="313"/>
      <c r="D74" s="192">
        <f>SUMIF('1.Staff'!$A$9:$A$100,'Co-beneficiaries'!A74,'1.Staff'!$E$9:$E$100)</f>
        <v>0</v>
      </c>
      <c r="E74" s="194">
        <f>SUMIF('2.Travel and subsistence'!$C$6:$C$303,'Co-beneficiaries'!A74,'2.Travel and subsistence'!$N$6:$N$303)</f>
        <v>0</v>
      </c>
      <c r="F74" s="194">
        <f>SUMIF('3.Equipment'!$C$6:$C$205,'Co-beneficiaries'!A74,'3.Equipment'!$L$6:$L$205)</f>
        <v>0</v>
      </c>
      <c r="G74" s="194">
        <f>SUMIF('4.Subcontracting'!$C$6:$C$155,'Co-beneficiaries'!A74,'4.Subcontracting'!$H$6:$H$155)</f>
        <v>0</v>
      </c>
      <c r="H74" s="194">
        <f>SUMIF('5.Other'!$C$6:$C$305,'Co-beneficiaries'!A74,'5.Other'!$G$6:$G$305)</f>
        <v>0</v>
      </c>
      <c r="I74" s="193">
        <f t="shared" si="4"/>
        <v>0</v>
      </c>
      <c r="J74" s="44" t="str">
        <f t="shared" si="2"/>
        <v/>
      </c>
      <c r="K74" s="320"/>
      <c r="L74" s="321"/>
      <c r="M74" s="44">
        <f>'Distribution of funds'!C76</f>
        <v>0</v>
      </c>
      <c r="N74" s="306"/>
      <c r="O74" s="21" t="str">
        <f t="shared" ref="O74:O137" si="5">IF(AND(K74="", L74=""), "", "DEDUCT INDIRECT COSTS")</f>
        <v/>
      </c>
      <c r="P74" s="182"/>
      <c r="Q74" s="271">
        <f>+DAYS360(Summary!$H$9,Summary!$K$9)/30</f>
        <v>0</v>
      </c>
      <c r="R74" s="272">
        <f t="shared" ref="R74:R137" si="6">IF(Q74=0,0,P74/ROUND(Q74,0))</f>
        <v>0</v>
      </c>
      <c r="S74" s="116">
        <f>IF(O74="",0,Summary!$P$28*Summary!$D$30*'Co-beneficiaries'!J74*'Co-beneficiaries'!$R74)</f>
        <v>0</v>
      </c>
    </row>
    <row r="75" spans="1:19" ht="13.5" x14ac:dyDescent="0.25">
      <c r="A75" s="47" t="s">
        <v>272</v>
      </c>
      <c r="B75" s="311"/>
      <c r="C75" s="313"/>
      <c r="D75" s="192">
        <f>SUMIF('1.Staff'!$A$9:$A$100,'Co-beneficiaries'!A75,'1.Staff'!$E$9:$E$100)</f>
        <v>0</v>
      </c>
      <c r="E75" s="194">
        <f>SUMIF('2.Travel and subsistence'!$C$6:$C$303,'Co-beneficiaries'!A75,'2.Travel and subsistence'!$N$6:$N$303)</f>
        <v>0</v>
      </c>
      <c r="F75" s="194">
        <f>SUMIF('3.Equipment'!$C$6:$C$205,'Co-beneficiaries'!A75,'3.Equipment'!$L$6:$L$205)</f>
        <v>0</v>
      </c>
      <c r="G75" s="194">
        <f>SUMIF('4.Subcontracting'!$C$6:$C$155,'Co-beneficiaries'!A75,'4.Subcontracting'!$H$6:$H$155)</f>
        <v>0</v>
      </c>
      <c r="H75" s="194">
        <f>SUMIF('5.Other'!$C$6:$C$305,'Co-beneficiaries'!A75,'5.Other'!$G$6:$G$305)</f>
        <v>0</v>
      </c>
      <c r="I75" s="193">
        <f t="shared" si="4"/>
        <v>0</v>
      </c>
      <c r="J75" s="44" t="str">
        <f t="shared" si="2"/>
        <v/>
      </c>
      <c r="K75" s="320"/>
      <c r="L75" s="321"/>
      <c r="M75" s="44">
        <f>'Distribution of funds'!C77</f>
        <v>0</v>
      </c>
      <c r="N75" s="306"/>
      <c r="O75" s="21" t="str">
        <f t="shared" si="5"/>
        <v/>
      </c>
      <c r="P75" s="182"/>
      <c r="Q75" s="271">
        <f>+DAYS360(Summary!$H$9,Summary!$K$9)/30</f>
        <v>0</v>
      </c>
      <c r="R75" s="272">
        <f t="shared" si="6"/>
        <v>0</v>
      </c>
      <c r="S75" s="116">
        <f>IF(O75="",0,Summary!$P$28*Summary!$D$30*'Co-beneficiaries'!J75*'Co-beneficiaries'!$R75)</f>
        <v>0</v>
      </c>
    </row>
    <row r="76" spans="1:19" ht="13.5" x14ac:dyDescent="0.25">
      <c r="A76" s="47" t="s">
        <v>273</v>
      </c>
      <c r="B76" s="311"/>
      <c r="C76" s="313"/>
      <c r="D76" s="192">
        <f>SUMIF('1.Staff'!$A$9:$A$100,'Co-beneficiaries'!A76,'1.Staff'!$E$9:$E$100)</f>
        <v>0</v>
      </c>
      <c r="E76" s="194">
        <f>SUMIF('2.Travel and subsistence'!$C$6:$C$303,'Co-beneficiaries'!A76,'2.Travel and subsistence'!$N$6:$N$303)</f>
        <v>0</v>
      </c>
      <c r="F76" s="194">
        <f>SUMIF('3.Equipment'!$C$6:$C$205,'Co-beneficiaries'!A76,'3.Equipment'!$L$6:$L$205)</f>
        <v>0</v>
      </c>
      <c r="G76" s="194">
        <f>SUMIF('4.Subcontracting'!$C$6:$C$155,'Co-beneficiaries'!A76,'4.Subcontracting'!$H$6:$H$155)</f>
        <v>0</v>
      </c>
      <c r="H76" s="194">
        <f>SUMIF('5.Other'!$C$6:$C$305,'Co-beneficiaries'!A76,'5.Other'!$G$6:$G$305)</f>
        <v>0</v>
      </c>
      <c r="I76" s="193">
        <f t="shared" si="4"/>
        <v>0</v>
      </c>
      <c r="J76" s="44" t="str">
        <f t="shared" si="2"/>
        <v/>
      </c>
      <c r="K76" s="320"/>
      <c r="L76" s="321"/>
      <c r="M76" s="44">
        <f>'Distribution of funds'!C78</f>
        <v>0</v>
      </c>
      <c r="N76" s="306"/>
      <c r="O76" s="21" t="str">
        <f t="shared" si="5"/>
        <v/>
      </c>
      <c r="P76" s="182"/>
      <c r="Q76" s="271">
        <f>+DAYS360(Summary!$H$9,Summary!$K$9)/30</f>
        <v>0</v>
      </c>
      <c r="R76" s="272">
        <f t="shared" si="6"/>
        <v>0</v>
      </c>
      <c r="S76" s="116">
        <f>IF(O76="",0,Summary!$P$28*Summary!$D$30*'Co-beneficiaries'!J76*'Co-beneficiaries'!$R76)</f>
        <v>0</v>
      </c>
    </row>
    <row r="77" spans="1:19" ht="13.5" x14ac:dyDescent="0.25">
      <c r="A77" s="47" t="s">
        <v>274</v>
      </c>
      <c r="B77" s="311"/>
      <c r="C77" s="313"/>
      <c r="D77" s="192">
        <f>SUMIF('1.Staff'!$A$9:$A$100,'Co-beneficiaries'!A77,'1.Staff'!$E$9:$E$100)</f>
        <v>0</v>
      </c>
      <c r="E77" s="194">
        <f>SUMIF('2.Travel and subsistence'!$C$6:$C$303,'Co-beneficiaries'!A77,'2.Travel and subsistence'!$N$6:$N$303)</f>
        <v>0</v>
      </c>
      <c r="F77" s="194">
        <f>SUMIF('3.Equipment'!$C$6:$C$205,'Co-beneficiaries'!A77,'3.Equipment'!$L$6:$L$205)</f>
        <v>0</v>
      </c>
      <c r="G77" s="194">
        <f>SUMIF('4.Subcontracting'!$C$6:$C$155,'Co-beneficiaries'!A77,'4.Subcontracting'!$H$6:$H$155)</f>
        <v>0</v>
      </c>
      <c r="H77" s="194">
        <f>SUMIF('5.Other'!$C$6:$C$305,'Co-beneficiaries'!A77,'5.Other'!$G$6:$G$305)</f>
        <v>0</v>
      </c>
      <c r="I77" s="193">
        <f t="shared" si="4"/>
        <v>0</v>
      </c>
      <c r="J77" s="44" t="str">
        <f t="shared" si="2"/>
        <v/>
      </c>
      <c r="K77" s="320"/>
      <c r="L77" s="321"/>
      <c r="M77" s="44">
        <f>'Distribution of funds'!C79</f>
        <v>0</v>
      </c>
      <c r="N77" s="306"/>
      <c r="O77" s="21" t="str">
        <f t="shared" si="5"/>
        <v/>
      </c>
      <c r="P77" s="182"/>
      <c r="Q77" s="271">
        <f>+DAYS360(Summary!$H$9,Summary!$K$9)/30</f>
        <v>0</v>
      </c>
      <c r="R77" s="272">
        <f t="shared" si="6"/>
        <v>0</v>
      </c>
      <c r="S77" s="116">
        <f>IF(O77="",0,Summary!$P$28*Summary!$D$30*'Co-beneficiaries'!J77*'Co-beneficiaries'!$R77)</f>
        <v>0</v>
      </c>
    </row>
    <row r="78" spans="1:19" ht="13.5" x14ac:dyDescent="0.25">
      <c r="A78" s="47" t="s">
        <v>275</v>
      </c>
      <c r="B78" s="311"/>
      <c r="C78" s="313"/>
      <c r="D78" s="192">
        <f>SUMIF('1.Staff'!$A$9:$A$100,'Co-beneficiaries'!A78,'1.Staff'!$E$9:$E$100)</f>
        <v>0</v>
      </c>
      <c r="E78" s="194">
        <f>SUMIF('2.Travel and subsistence'!$C$6:$C$303,'Co-beneficiaries'!A78,'2.Travel and subsistence'!$N$6:$N$303)</f>
        <v>0</v>
      </c>
      <c r="F78" s="194">
        <f>SUMIF('3.Equipment'!$C$6:$C$205,'Co-beneficiaries'!A78,'3.Equipment'!$L$6:$L$205)</f>
        <v>0</v>
      </c>
      <c r="G78" s="194">
        <f>SUMIF('4.Subcontracting'!$C$6:$C$155,'Co-beneficiaries'!A78,'4.Subcontracting'!$H$6:$H$155)</f>
        <v>0</v>
      </c>
      <c r="H78" s="194">
        <f>SUMIF('5.Other'!$C$6:$C$305,'Co-beneficiaries'!A78,'5.Other'!$G$6:$G$305)</f>
        <v>0</v>
      </c>
      <c r="I78" s="193">
        <f t="shared" si="4"/>
        <v>0</v>
      </c>
      <c r="J78" s="44" t="str">
        <f t="shared" si="2"/>
        <v/>
      </c>
      <c r="K78" s="320"/>
      <c r="L78" s="321"/>
      <c r="M78" s="44">
        <f>'Distribution of funds'!C80</f>
        <v>0</v>
      </c>
      <c r="N78" s="306"/>
      <c r="O78" s="21" t="str">
        <f t="shared" si="5"/>
        <v/>
      </c>
      <c r="P78" s="182"/>
      <c r="Q78" s="271">
        <f>+DAYS360(Summary!$H$9,Summary!$K$9)/30</f>
        <v>0</v>
      </c>
      <c r="R78" s="272">
        <f t="shared" si="6"/>
        <v>0</v>
      </c>
      <c r="S78" s="116">
        <f>IF(O78="",0,Summary!$P$28*Summary!$D$30*'Co-beneficiaries'!J78*'Co-beneficiaries'!$R78)</f>
        <v>0</v>
      </c>
    </row>
    <row r="79" spans="1:19" ht="13.5" x14ac:dyDescent="0.25">
      <c r="A79" s="47" t="s">
        <v>276</v>
      </c>
      <c r="B79" s="311"/>
      <c r="C79" s="313"/>
      <c r="D79" s="192">
        <f>SUMIF('1.Staff'!$A$9:$A$100,'Co-beneficiaries'!A79,'1.Staff'!$E$9:$E$100)</f>
        <v>0</v>
      </c>
      <c r="E79" s="194">
        <f>SUMIF('2.Travel and subsistence'!$C$6:$C$303,'Co-beneficiaries'!A79,'2.Travel and subsistence'!$N$6:$N$303)</f>
        <v>0</v>
      </c>
      <c r="F79" s="194">
        <f>SUMIF('3.Equipment'!$C$6:$C$205,'Co-beneficiaries'!A79,'3.Equipment'!$L$6:$L$205)</f>
        <v>0</v>
      </c>
      <c r="G79" s="194">
        <f>SUMIF('4.Subcontracting'!$C$6:$C$155,'Co-beneficiaries'!A79,'4.Subcontracting'!$H$6:$H$155)</f>
        <v>0</v>
      </c>
      <c r="H79" s="194">
        <f>SUMIF('5.Other'!$C$6:$C$305,'Co-beneficiaries'!A79,'5.Other'!$G$6:$G$305)</f>
        <v>0</v>
      </c>
      <c r="I79" s="193">
        <f t="shared" si="4"/>
        <v>0</v>
      </c>
      <c r="J79" s="44" t="str">
        <f t="shared" si="2"/>
        <v/>
      </c>
      <c r="K79" s="320"/>
      <c r="L79" s="321"/>
      <c r="M79" s="44">
        <f>'Distribution of funds'!C81</f>
        <v>0</v>
      </c>
      <c r="N79" s="306"/>
      <c r="O79" s="21" t="str">
        <f t="shared" si="5"/>
        <v/>
      </c>
      <c r="P79" s="182"/>
      <c r="Q79" s="271">
        <f>+DAYS360(Summary!$H$9,Summary!$K$9)/30</f>
        <v>0</v>
      </c>
      <c r="R79" s="272">
        <f t="shared" si="6"/>
        <v>0</v>
      </c>
      <c r="S79" s="116">
        <f>IF(O79="",0,Summary!$P$28*Summary!$D$30*'Co-beneficiaries'!J79*'Co-beneficiaries'!$R79)</f>
        <v>0</v>
      </c>
    </row>
    <row r="80" spans="1:19" ht="13.5" x14ac:dyDescent="0.25">
      <c r="A80" s="47" t="s">
        <v>277</v>
      </c>
      <c r="B80" s="311"/>
      <c r="C80" s="313"/>
      <c r="D80" s="192">
        <f>SUMIF('1.Staff'!$A$9:$A$100,'Co-beneficiaries'!A80,'1.Staff'!$E$9:$E$100)</f>
        <v>0</v>
      </c>
      <c r="E80" s="194">
        <f>SUMIF('2.Travel and subsistence'!$C$6:$C$303,'Co-beneficiaries'!A80,'2.Travel and subsistence'!$N$6:$N$303)</f>
        <v>0</v>
      </c>
      <c r="F80" s="194">
        <f>SUMIF('3.Equipment'!$C$6:$C$205,'Co-beneficiaries'!A80,'3.Equipment'!$L$6:$L$205)</f>
        <v>0</v>
      </c>
      <c r="G80" s="194">
        <f>SUMIF('4.Subcontracting'!$C$6:$C$155,'Co-beneficiaries'!A80,'4.Subcontracting'!$H$6:$H$155)</f>
        <v>0</v>
      </c>
      <c r="H80" s="194">
        <f>SUMIF('5.Other'!$C$6:$C$305,'Co-beneficiaries'!A80,'5.Other'!$G$6:$G$305)</f>
        <v>0</v>
      </c>
      <c r="I80" s="193">
        <f t="shared" si="4"/>
        <v>0</v>
      </c>
      <c r="J80" s="44" t="str">
        <f t="shared" si="2"/>
        <v/>
      </c>
      <c r="K80" s="320"/>
      <c r="L80" s="321"/>
      <c r="M80" s="44">
        <f>'Distribution of funds'!C82</f>
        <v>0</v>
      </c>
      <c r="N80" s="306"/>
      <c r="O80" s="21" t="str">
        <f t="shared" si="5"/>
        <v/>
      </c>
      <c r="P80" s="182"/>
      <c r="Q80" s="271">
        <f>+DAYS360(Summary!$H$9,Summary!$K$9)/30</f>
        <v>0</v>
      </c>
      <c r="R80" s="272">
        <f t="shared" si="6"/>
        <v>0</v>
      </c>
      <c r="S80" s="116">
        <f>IF(O80="",0,Summary!$P$28*Summary!$D$30*'Co-beneficiaries'!J80*'Co-beneficiaries'!$R80)</f>
        <v>0</v>
      </c>
    </row>
    <row r="81" spans="1:19" ht="13.5" x14ac:dyDescent="0.25">
      <c r="A81" s="47" t="s">
        <v>278</v>
      </c>
      <c r="B81" s="311"/>
      <c r="C81" s="313"/>
      <c r="D81" s="192">
        <f>SUMIF('1.Staff'!$A$9:$A$100,'Co-beneficiaries'!A81,'1.Staff'!$E$9:$E$100)</f>
        <v>0</v>
      </c>
      <c r="E81" s="194">
        <f>SUMIF('2.Travel and subsistence'!$C$6:$C$303,'Co-beneficiaries'!A81,'2.Travel and subsistence'!$N$6:$N$303)</f>
        <v>0</v>
      </c>
      <c r="F81" s="194">
        <f>SUMIF('3.Equipment'!$C$6:$C$205,'Co-beneficiaries'!A81,'3.Equipment'!$L$6:$L$205)</f>
        <v>0</v>
      </c>
      <c r="G81" s="194">
        <f>SUMIF('4.Subcontracting'!$C$6:$C$155,'Co-beneficiaries'!A81,'4.Subcontracting'!$H$6:$H$155)</f>
        <v>0</v>
      </c>
      <c r="H81" s="194">
        <f>SUMIF('5.Other'!$C$6:$C$305,'Co-beneficiaries'!A81,'5.Other'!$G$6:$G$305)</f>
        <v>0</v>
      </c>
      <c r="I81" s="193">
        <f t="shared" si="4"/>
        <v>0</v>
      </c>
      <c r="J81" s="44" t="str">
        <f t="shared" si="2"/>
        <v/>
      </c>
      <c r="K81" s="320"/>
      <c r="L81" s="321"/>
      <c r="M81" s="44">
        <f>'Distribution of funds'!C83</f>
        <v>0</v>
      </c>
      <c r="N81" s="306"/>
      <c r="O81" s="21" t="str">
        <f t="shared" si="5"/>
        <v/>
      </c>
      <c r="P81" s="182"/>
      <c r="Q81" s="271">
        <f>+DAYS360(Summary!$H$9,Summary!$K$9)/30</f>
        <v>0</v>
      </c>
      <c r="R81" s="272">
        <f t="shared" si="6"/>
        <v>0</v>
      </c>
      <c r="S81" s="116">
        <f>IF(O81="",0,Summary!$P$28*Summary!$D$30*'Co-beneficiaries'!J81*'Co-beneficiaries'!$R81)</f>
        <v>0</v>
      </c>
    </row>
    <row r="82" spans="1:19" ht="13.5" x14ac:dyDescent="0.25">
      <c r="A82" s="47" t="s">
        <v>279</v>
      </c>
      <c r="B82" s="311"/>
      <c r="C82" s="313"/>
      <c r="D82" s="192">
        <f>SUMIF('1.Staff'!$A$9:$A$100,'Co-beneficiaries'!A82,'1.Staff'!$E$9:$E$100)</f>
        <v>0</v>
      </c>
      <c r="E82" s="194">
        <f>SUMIF('2.Travel and subsistence'!$C$6:$C$303,'Co-beneficiaries'!A82,'2.Travel and subsistence'!$N$6:$N$303)</f>
        <v>0</v>
      </c>
      <c r="F82" s="194">
        <f>SUMIF('3.Equipment'!$C$6:$C$205,'Co-beneficiaries'!A82,'3.Equipment'!$L$6:$L$205)</f>
        <v>0</v>
      </c>
      <c r="G82" s="194">
        <f>SUMIF('4.Subcontracting'!$C$6:$C$155,'Co-beneficiaries'!A82,'4.Subcontracting'!$H$6:$H$155)</f>
        <v>0</v>
      </c>
      <c r="H82" s="194">
        <f>SUMIF('5.Other'!$C$6:$C$305,'Co-beneficiaries'!A82,'5.Other'!$G$6:$G$305)</f>
        <v>0</v>
      </c>
      <c r="I82" s="193">
        <f t="shared" si="4"/>
        <v>0</v>
      </c>
      <c r="J82" s="44" t="str">
        <f t="shared" si="2"/>
        <v/>
      </c>
      <c r="K82" s="320"/>
      <c r="L82" s="321"/>
      <c r="M82" s="44">
        <f>'Distribution of funds'!C84</f>
        <v>0</v>
      </c>
      <c r="N82" s="306"/>
      <c r="O82" s="21" t="str">
        <f t="shared" si="5"/>
        <v/>
      </c>
      <c r="P82" s="182"/>
      <c r="Q82" s="271">
        <f>+DAYS360(Summary!$H$9,Summary!$K$9)/30</f>
        <v>0</v>
      </c>
      <c r="R82" s="272">
        <f t="shared" si="6"/>
        <v>0</v>
      </c>
      <c r="S82" s="116">
        <f>IF(O82="",0,Summary!$P$28*Summary!$D$30*'Co-beneficiaries'!J82*'Co-beneficiaries'!$R82)</f>
        <v>0</v>
      </c>
    </row>
    <row r="83" spans="1:19" ht="13.5" x14ac:dyDescent="0.25">
      <c r="A83" s="47" t="s">
        <v>280</v>
      </c>
      <c r="B83" s="311"/>
      <c r="C83" s="313"/>
      <c r="D83" s="192">
        <f>SUMIF('1.Staff'!$A$9:$A$100,'Co-beneficiaries'!A83,'1.Staff'!$E$9:$E$100)</f>
        <v>0</v>
      </c>
      <c r="E83" s="194">
        <f>SUMIF('2.Travel and subsistence'!$C$6:$C$303,'Co-beneficiaries'!A83,'2.Travel and subsistence'!$N$6:$N$303)</f>
        <v>0</v>
      </c>
      <c r="F83" s="194">
        <f>SUMIF('3.Equipment'!$C$6:$C$205,'Co-beneficiaries'!A83,'3.Equipment'!$L$6:$L$205)</f>
        <v>0</v>
      </c>
      <c r="G83" s="194">
        <f>SUMIF('4.Subcontracting'!$C$6:$C$155,'Co-beneficiaries'!A83,'4.Subcontracting'!$H$6:$H$155)</f>
        <v>0</v>
      </c>
      <c r="H83" s="194">
        <f>SUMIF('5.Other'!$C$6:$C$305,'Co-beneficiaries'!A83,'5.Other'!$G$6:$G$305)</f>
        <v>0</v>
      </c>
      <c r="I83" s="193">
        <f t="shared" si="4"/>
        <v>0</v>
      </c>
      <c r="J83" s="44" t="str">
        <f t="shared" si="2"/>
        <v/>
      </c>
      <c r="K83" s="320"/>
      <c r="L83" s="321"/>
      <c r="M83" s="44">
        <f>'Distribution of funds'!C85</f>
        <v>0</v>
      </c>
      <c r="N83" s="306"/>
      <c r="O83" s="21" t="str">
        <f t="shared" si="5"/>
        <v/>
      </c>
      <c r="P83" s="182"/>
      <c r="Q83" s="271">
        <f>+DAYS360(Summary!$H$9,Summary!$K$9)/30</f>
        <v>0</v>
      </c>
      <c r="R83" s="272">
        <f t="shared" si="6"/>
        <v>0</v>
      </c>
      <c r="S83" s="116">
        <f>IF(O83="",0,Summary!$P$28*Summary!$D$30*'Co-beneficiaries'!J83*'Co-beneficiaries'!$R83)</f>
        <v>0</v>
      </c>
    </row>
    <row r="84" spans="1:19" ht="13.5" x14ac:dyDescent="0.25">
      <c r="A84" s="47" t="s">
        <v>281</v>
      </c>
      <c r="B84" s="311"/>
      <c r="C84" s="313"/>
      <c r="D84" s="192">
        <f>SUMIF('1.Staff'!$A$9:$A$100,'Co-beneficiaries'!A84,'1.Staff'!$E$9:$E$100)</f>
        <v>0</v>
      </c>
      <c r="E84" s="194">
        <f>SUMIF('2.Travel and subsistence'!$C$6:$C$303,'Co-beneficiaries'!A84,'2.Travel and subsistence'!$N$6:$N$303)</f>
        <v>0</v>
      </c>
      <c r="F84" s="194">
        <f>SUMIF('3.Equipment'!$C$6:$C$205,'Co-beneficiaries'!A84,'3.Equipment'!$L$6:$L$205)</f>
        <v>0</v>
      </c>
      <c r="G84" s="194">
        <f>SUMIF('4.Subcontracting'!$C$6:$C$155,'Co-beneficiaries'!A84,'4.Subcontracting'!$H$6:$H$155)</f>
        <v>0</v>
      </c>
      <c r="H84" s="194">
        <f>SUMIF('5.Other'!$C$6:$C$305,'Co-beneficiaries'!A84,'5.Other'!$G$6:$G$305)</f>
        <v>0</v>
      </c>
      <c r="I84" s="193">
        <f t="shared" si="4"/>
        <v>0</v>
      </c>
      <c r="J84" s="44" t="str">
        <f t="shared" si="2"/>
        <v/>
      </c>
      <c r="K84" s="320"/>
      <c r="L84" s="321"/>
      <c r="M84" s="44">
        <f>'Distribution of funds'!C86</f>
        <v>0</v>
      </c>
      <c r="N84" s="306"/>
      <c r="O84" s="21" t="str">
        <f t="shared" si="5"/>
        <v/>
      </c>
      <c r="P84" s="182"/>
      <c r="Q84" s="271">
        <f>+DAYS360(Summary!$H$9,Summary!$K$9)/30</f>
        <v>0</v>
      </c>
      <c r="R84" s="272">
        <f t="shared" si="6"/>
        <v>0</v>
      </c>
      <c r="S84" s="116">
        <f>IF(O84="",0,Summary!$P$28*Summary!$D$30*'Co-beneficiaries'!J84*'Co-beneficiaries'!$R84)</f>
        <v>0</v>
      </c>
    </row>
    <row r="85" spans="1:19" ht="13.5" x14ac:dyDescent="0.25">
      <c r="A85" s="47" t="s">
        <v>282</v>
      </c>
      <c r="B85" s="311"/>
      <c r="C85" s="313"/>
      <c r="D85" s="192">
        <f>SUMIF('1.Staff'!$A$9:$A$100,'Co-beneficiaries'!A85,'1.Staff'!$E$9:$E$100)</f>
        <v>0</v>
      </c>
      <c r="E85" s="194">
        <f>SUMIF('2.Travel and subsistence'!$C$6:$C$303,'Co-beneficiaries'!A85,'2.Travel and subsistence'!$N$6:$N$303)</f>
        <v>0</v>
      </c>
      <c r="F85" s="194">
        <f>SUMIF('3.Equipment'!$C$6:$C$205,'Co-beneficiaries'!A85,'3.Equipment'!$L$6:$L$205)</f>
        <v>0</v>
      </c>
      <c r="G85" s="194">
        <f>SUMIF('4.Subcontracting'!$C$6:$C$155,'Co-beneficiaries'!A85,'4.Subcontracting'!$H$6:$H$155)</f>
        <v>0</v>
      </c>
      <c r="H85" s="194">
        <f>SUMIF('5.Other'!$C$6:$C$305,'Co-beneficiaries'!A85,'5.Other'!$G$6:$G$305)</f>
        <v>0</v>
      </c>
      <c r="I85" s="193">
        <f t="shared" si="4"/>
        <v>0</v>
      </c>
      <c r="J85" s="44" t="str">
        <f t="shared" si="2"/>
        <v/>
      </c>
      <c r="K85" s="320"/>
      <c r="L85" s="321"/>
      <c r="M85" s="44">
        <f>'Distribution of funds'!C87</f>
        <v>0</v>
      </c>
      <c r="N85" s="306"/>
      <c r="O85" s="21" t="str">
        <f t="shared" si="5"/>
        <v/>
      </c>
      <c r="P85" s="182"/>
      <c r="Q85" s="271">
        <f>+DAYS360(Summary!$H$9,Summary!$K$9)/30</f>
        <v>0</v>
      </c>
      <c r="R85" s="272">
        <f t="shared" si="6"/>
        <v>0</v>
      </c>
      <c r="S85" s="116">
        <f>IF(O85="",0,Summary!$P$28*Summary!$D$30*'Co-beneficiaries'!J85*'Co-beneficiaries'!$R85)</f>
        <v>0</v>
      </c>
    </row>
    <row r="86" spans="1:19" ht="13.5" x14ac:dyDescent="0.25">
      <c r="A86" s="47" t="s">
        <v>283</v>
      </c>
      <c r="B86" s="311"/>
      <c r="C86" s="313"/>
      <c r="D86" s="192">
        <f>SUMIF('1.Staff'!$A$9:$A$100,'Co-beneficiaries'!A86,'1.Staff'!$E$9:$E$100)</f>
        <v>0</v>
      </c>
      <c r="E86" s="194">
        <f>SUMIF('2.Travel and subsistence'!$C$6:$C$303,'Co-beneficiaries'!A86,'2.Travel and subsistence'!$N$6:$N$303)</f>
        <v>0</v>
      </c>
      <c r="F86" s="194">
        <f>SUMIF('3.Equipment'!$C$6:$C$205,'Co-beneficiaries'!A86,'3.Equipment'!$L$6:$L$205)</f>
        <v>0</v>
      </c>
      <c r="G86" s="194">
        <f>SUMIF('4.Subcontracting'!$C$6:$C$155,'Co-beneficiaries'!A86,'4.Subcontracting'!$H$6:$H$155)</f>
        <v>0</v>
      </c>
      <c r="H86" s="194">
        <f>SUMIF('5.Other'!$C$6:$C$305,'Co-beneficiaries'!A86,'5.Other'!$G$6:$G$305)</f>
        <v>0</v>
      </c>
      <c r="I86" s="193">
        <f t="shared" si="4"/>
        <v>0</v>
      </c>
      <c r="J86" s="44" t="str">
        <f t="shared" si="2"/>
        <v/>
      </c>
      <c r="K86" s="320"/>
      <c r="L86" s="321"/>
      <c r="M86" s="44">
        <f>'Distribution of funds'!C88</f>
        <v>0</v>
      </c>
      <c r="N86" s="306"/>
      <c r="O86" s="21" t="str">
        <f t="shared" si="5"/>
        <v/>
      </c>
      <c r="P86" s="182"/>
      <c r="Q86" s="271">
        <f>+DAYS360(Summary!$H$9,Summary!$K$9)/30</f>
        <v>0</v>
      </c>
      <c r="R86" s="272">
        <f t="shared" si="6"/>
        <v>0</v>
      </c>
      <c r="S86" s="116">
        <f>IF(O86="",0,Summary!$P$28*Summary!$D$30*'Co-beneficiaries'!J86*'Co-beneficiaries'!$R86)</f>
        <v>0</v>
      </c>
    </row>
    <row r="87" spans="1:19" ht="13.5" x14ac:dyDescent="0.25">
      <c r="A87" s="47" t="s">
        <v>284</v>
      </c>
      <c r="B87" s="311"/>
      <c r="C87" s="313"/>
      <c r="D87" s="192">
        <f>SUMIF('1.Staff'!$A$9:$A$100,'Co-beneficiaries'!A87,'1.Staff'!$E$9:$E$100)</f>
        <v>0</v>
      </c>
      <c r="E87" s="194">
        <f>SUMIF('2.Travel and subsistence'!$C$6:$C$303,'Co-beneficiaries'!A87,'2.Travel and subsistence'!$N$6:$N$303)</f>
        <v>0</v>
      </c>
      <c r="F87" s="194">
        <f>SUMIF('3.Equipment'!$C$6:$C$205,'Co-beneficiaries'!A87,'3.Equipment'!$L$6:$L$205)</f>
        <v>0</v>
      </c>
      <c r="G87" s="194">
        <f>SUMIF('4.Subcontracting'!$C$6:$C$155,'Co-beneficiaries'!A87,'4.Subcontracting'!$H$6:$H$155)</f>
        <v>0</v>
      </c>
      <c r="H87" s="194">
        <f>SUMIF('5.Other'!$C$6:$C$305,'Co-beneficiaries'!A87,'5.Other'!$G$6:$G$305)</f>
        <v>0</v>
      </c>
      <c r="I87" s="193">
        <f t="shared" si="4"/>
        <v>0</v>
      </c>
      <c r="J87" s="44" t="str">
        <f t="shared" si="2"/>
        <v/>
      </c>
      <c r="K87" s="320"/>
      <c r="L87" s="321"/>
      <c r="M87" s="44">
        <f>'Distribution of funds'!C89</f>
        <v>0</v>
      </c>
      <c r="N87" s="306"/>
      <c r="O87" s="21" t="str">
        <f t="shared" si="5"/>
        <v/>
      </c>
      <c r="P87" s="182"/>
      <c r="Q87" s="271">
        <f>+DAYS360(Summary!$H$9,Summary!$K$9)/30</f>
        <v>0</v>
      </c>
      <c r="R87" s="272">
        <f t="shared" si="6"/>
        <v>0</v>
      </c>
      <c r="S87" s="116">
        <f>IF(O87="",0,Summary!$P$28*Summary!$D$30*'Co-beneficiaries'!J87*'Co-beneficiaries'!$R87)</f>
        <v>0</v>
      </c>
    </row>
    <row r="88" spans="1:19" ht="13.5" x14ac:dyDescent="0.25">
      <c r="A88" s="47" t="s">
        <v>285</v>
      </c>
      <c r="B88" s="311"/>
      <c r="C88" s="313"/>
      <c r="D88" s="192">
        <f>SUMIF('1.Staff'!$A$9:$A$100,'Co-beneficiaries'!A88,'1.Staff'!$E$9:$E$100)</f>
        <v>0</v>
      </c>
      <c r="E88" s="194">
        <f>SUMIF('2.Travel and subsistence'!$C$6:$C$303,'Co-beneficiaries'!A88,'2.Travel and subsistence'!$N$6:$N$303)</f>
        <v>0</v>
      </c>
      <c r="F88" s="194">
        <f>SUMIF('3.Equipment'!$C$6:$C$205,'Co-beneficiaries'!A88,'3.Equipment'!$L$6:$L$205)</f>
        <v>0</v>
      </c>
      <c r="G88" s="194">
        <f>SUMIF('4.Subcontracting'!$C$6:$C$155,'Co-beneficiaries'!A88,'4.Subcontracting'!$H$6:$H$155)</f>
        <v>0</v>
      </c>
      <c r="H88" s="194">
        <f>SUMIF('5.Other'!$C$6:$C$305,'Co-beneficiaries'!A88,'5.Other'!$G$6:$G$305)</f>
        <v>0</v>
      </c>
      <c r="I88" s="193">
        <f t="shared" si="4"/>
        <v>0</v>
      </c>
      <c r="J88" s="44" t="str">
        <f t="shared" si="2"/>
        <v/>
      </c>
      <c r="K88" s="320"/>
      <c r="L88" s="321"/>
      <c r="M88" s="44">
        <f>'Distribution of funds'!C90</f>
        <v>0</v>
      </c>
      <c r="N88" s="306"/>
      <c r="O88" s="21" t="str">
        <f t="shared" si="5"/>
        <v/>
      </c>
      <c r="P88" s="182"/>
      <c r="Q88" s="271">
        <f>+DAYS360(Summary!$H$9,Summary!$K$9)/30</f>
        <v>0</v>
      </c>
      <c r="R88" s="272">
        <f t="shared" si="6"/>
        <v>0</v>
      </c>
      <c r="S88" s="116">
        <f>IF(O88="",0,Summary!$P$28*Summary!$D$30*'Co-beneficiaries'!J88*'Co-beneficiaries'!$R88)</f>
        <v>0</v>
      </c>
    </row>
    <row r="89" spans="1:19" ht="13.5" x14ac:dyDescent="0.25">
      <c r="A89" s="47" t="s">
        <v>286</v>
      </c>
      <c r="B89" s="311"/>
      <c r="C89" s="313"/>
      <c r="D89" s="192">
        <f>SUMIF('1.Staff'!$A$9:$A$100,'Co-beneficiaries'!A89,'1.Staff'!$E$9:$E$100)</f>
        <v>0</v>
      </c>
      <c r="E89" s="194">
        <f>SUMIF('2.Travel and subsistence'!$C$6:$C$303,'Co-beneficiaries'!A89,'2.Travel and subsistence'!$N$6:$N$303)</f>
        <v>0</v>
      </c>
      <c r="F89" s="194">
        <f>SUMIF('3.Equipment'!$C$6:$C$205,'Co-beneficiaries'!A89,'3.Equipment'!$L$6:$L$205)</f>
        <v>0</v>
      </c>
      <c r="G89" s="194">
        <f>SUMIF('4.Subcontracting'!$C$6:$C$155,'Co-beneficiaries'!A89,'4.Subcontracting'!$H$6:$H$155)</f>
        <v>0</v>
      </c>
      <c r="H89" s="194">
        <f>SUMIF('5.Other'!$C$6:$C$305,'Co-beneficiaries'!A89,'5.Other'!$G$6:$G$305)</f>
        <v>0</v>
      </c>
      <c r="I89" s="193">
        <f t="shared" si="4"/>
        <v>0</v>
      </c>
      <c r="J89" s="44" t="str">
        <f t="shared" si="2"/>
        <v/>
      </c>
      <c r="K89" s="320"/>
      <c r="L89" s="321"/>
      <c r="M89" s="44">
        <f>'Distribution of funds'!C91</f>
        <v>0</v>
      </c>
      <c r="N89" s="306"/>
      <c r="O89" s="21" t="str">
        <f t="shared" si="5"/>
        <v/>
      </c>
      <c r="P89" s="182"/>
      <c r="Q89" s="271">
        <f>+DAYS360(Summary!$H$9,Summary!$K$9)/30</f>
        <v>0</v>
      </c>
      <c r="R89" s="272">
        <f t="shared" si="6"/>
        <v>0</v>
      </c>
      <c r="S89" s="116">
        <f>IF(O89="",0,Summary!$P$28*Summary!$D$30*'Co-beneficiaries'!J89*'Co-beneficiaries'!$R89)</f>
        <v>0</v>
      </c>
    </row>
    <row r="90" spans="1:19" ht="13.5" x14ac:dyDescent="0.25">
      <c r="A90" s="47" t="s">
        <v>287</v>
      </c>
      <c r="B90" s="311"/>
      <c r="C90" s="313"/>
      <c r="D90" s="192">
        <f>SUMIF('1.Staff'!$A$9:$A$100,'Co-beneficiaries'!A90,'1.Staff'!$E$9:$E$100)</f>
        <v>0</v>
      </c>
      <c r="E90" s="194">
        <f>SUMIF('2.Travel and subsistence'!$C$6:$C$303,'Co-beneficiaries'!A90,'2.Travel and subsistence'!$N$6:$N$303)</f>
        <v>0</v>
      </c>
      <c r="F90" s="194">
        <f>SUMIF('3.Equipment'!$C$6:$C$205,'Co-beneficiaries'!A90,'3.Equipment'!$L$6:$L$205)</f>
        <v>0</v>
      </c>
      <c r="G90" s="194">
        <f>SUMIF('4.Subcontracting'!$C$6:$C$155,'Co-beneficiaries'!A90,'4.Subcontracting'!$H$6:$H$155)</f>
        <v>0</v>
      </c>
      <c r="H90" s="194">
        <f>SUMIF('5.Other'!$C$6:$C$305,'Co-beneficiaries'!A90,'5.Other'!$G$6:$G$305)</f>
        <v>0</v>
      </c>
      <c r="I90" s="193">
        <f t="shared" si="4"/>
        <v>0</v>
      </c>
      <c r="J90" s="44" t="str">
        <f t="shared" si="2"/>
        <v/>
      </c>
      <c r="K90" s="320"/>
      <c r="L90" s="321"/>
      <c r="M90" s="44">
        <f>'Distribution of funds'!C92</f>
        <v>0</v>
      </c>
      <c r="N90" s="306"/>
      <c r="O90" s="21" t="str">
        <f t="shared" si="5"/>
        <v/>
      </c>
      <c r="P90" s="182"/>
      <c r="Q90" s="271">
        <f>+DAYS360(Summary!$H$9,Summary!$K$9)/30</f>
        <v>0</v>
      </c>
      <c r="R90" s="272">
        <f t="shared" si="6"/>
        <v>0</v>
      </c>
      <c r="S90" s="116">
        <f>IF(O90="",0,Summary!$P$28*Summary!$D$30*'Co-beneficiaries'!J90*'Co-beneficiaries'!$R90)</f>
        <v>0</v>
      </c>
    </row>
    <row r="91" spans="1:19" ht="13.5" x14ac:dyDescent="0.25">
      <c r="A91" s="47" t="s">
        <v>288</v>
      </c>
      <c r="B91" s="311"/>
      <c r="C91" s="313"/>
      <c r="D91" s="192">
        <f>SUMIF('1.Staff'!$A$9:$A$100,'Co-beneficiaries'!A91,'1.Staff'!$E$9:$E$100)</f>
        <v>0</v>
      </c>
      <c r="E91" s="194">
        <f>SUMIF('2.Travel and subsistence'!$C$6:$C$303,'Co-beneficiaries'!A91,'2.Travel and subsistence'!$N$6:$N$303)</f>
        <v>0</v>
      </c>
      <c r="F91" s="194">
        <f>SUMIF('3.Equipment'!$C$6:$C$205,'Co-beneficiaries'!A91,'3.Equipment'!$L$6:$L$205)</f>
        <v>0</v>
      </c>
      <c r="G91" s="194">
        <f>SUMIF('4.Subcontracting'!$C$6:$C$155,'Co-beneficiaries'!A91,'4.Subcontracting'!$H$6:$H$155)</f>
        <v>0</v>
      </c>
      <c r="H91" s="194">
        <f>SUMIF('5.Other'!$C$6:$C$305,'Co-beneficiaries'!A91,'5.Other'!$G$6:$G$305)</f>
        <v>0</v>
      </c>
      <c r="I91" s="193">
        <f t="shared" si="4"/>
        <v>0</v>
      </c>
      <c r="J91" s="44" t="str">
        <f t="shared" si="2"/>
        <v/>
      </c>
      <c r="K91" s="320"/>
      <c r="L91" s="321"/>
      <c r="M91" s="44">
        <f>'Distribution of funds'!C93</f>
        <v>0</v>
      </c>
      <c r="N91" s="306"/>
      <c r="O91" s="21" t="str">
        <f t="shared" si="5"/>
        <v/>
      </c>
      <c r="P91" s="182"/>
      <c r="Q91" s="271">
        <f>+DAYS360(Summary!$H$9,Summary!$K$9)/30</f>
        <v>0</v>
      </c>
      <c r="R91" s="272">
        <f t="shared" si="6"/>
        <v>0</v>
      </c>
      <c r="S91" s="116">
        <f>IF(O91="",0,Summary!$P$28*Summary!$D$30*'Co-beneficiaries'!J91*'Co-beneficiaries'!$R91)</f>
        <v>0</v>
      </c>
    </row>
    <row r="92" spans="1:19" ht="13.5" x14ac:dyDescent="0.25">
      <c r="A92" s="47" t="s">
        <v>289</v>
      </c>
      <c r="B92" s="311"/>
      <c r="C92" s="313"/>
      <c r="D92" s="192">
        <f>SUMIF('1.Staff'!$A$9:$A$100,'Co-beneficiaries'!A92,'1.Staff'!$E$9:$E$100)</f>
        <v>0</v>
      </c>
      <c r="E92" s="194">
        <f>SUMIF('2.Travel and subsistence'!$C$6:$C$303,'Co-beneficiaries'!A92,'2.Travel and subsistence'!$N$6:$N$303)</f>
        <v>0</v>
      </c>
      <c r="F92" s="194">
        <f>SUMIF('3.Equipment'!$C$6:$C$205,'Co-beneficiaries'!A92,'3.Equipment'!$L$6:$L$205)</f>
        <v>0</v>
      </c>
      <c r="G92" s="194">
        <f>SUMIF('4.Subcontracting'!$C$6:$C$155,'Co-beneficiaries'!A92,'4.Subcontracting'!$H$6:$H$155)</f>
        <v>0</v>
      </c>
      <c r="H92" s="194">
        <f>SUMIF('5.Other'!$C$6:$C$305,'Co-beneficiaries'!A92,'5.Other'!$G$6:$G$305)</f>
        <v>0</v>
      </c>
      <c r="I92" s="193">
        <f t="shared" si="4"/>
        <v>0</v>
      </c>
      <c r="J92" s="44" t="str">
        <f t="shared" si="2"/>
        <v/>
      </c>
      <c r="K92" s="320"/>
      <c r="L92" s="321"/>
      <c r="M92" s="44">
        <f>'Distribution of funds'!C94</f>
        <v>0</v>
      </c>
      <c r="N92" s="306"/>
      <c r="O92" s="21" t="str">
        <f t="shared" si="5"/>
        <v/>
      </c>
      <c r="P92" s="182"/>
      <c r="Q92" s="271">
        <f>+DAYS360(Summary!$H$9,Summary!$K$9)/30</f>
        <v>0</v>
      </c>
      <c r="R92" s="272">
        <f t="shared" si="6"/>
        <v>0</v>
      </c>
      <c r="S92" s="116">
        <f>IF(O92="",0,Summary!$P$28*Summary!$D$30*'Co-beneficiaries'!J92*'Co-beneficiaries'!$R92)</f>
        <v>0</v>
      </c>
    </row>
    <row r="93" spans="1:19" ht="13.5" x14ac:dyDescent="0.25">
      <c r="A93" s="47" t="s">
        <v>290</v>
      </c>
      <c r="B93" s="311"/>
      <c r="C93" s="313"/>
      <c r="D93" s="192">
        <f>SUMIF('1.Staff'!$A$9:$A$100,'Co-beneficiaries'!A93,'1.Staff'!$E$9:$E$100)</f>
        <v>0</v>
      </c>
      <c r="E93" s="194">
        <f>SUMIF('2.Travel and subsistence'!$C$6:$C$303,'Co-beneficiaries'!A93,'2.Travel and subsistence'!$N$6:$N$303)</f>
        <v>0</v>
      </c>
      <c r="F93" s="194">
        <f>SUMIF('3.Equipment'!$C$6:$C$205,'Co-beneficiaries'!A93,'3.Equipment'!$L$6:$L$205)</f>
        <v>0</v>
      </c>
      <c r="G93" s="194">
        <f>SUMIF('4.Subcontracting'!$C$6:$C$155,'Co-beneficiaries'!A93,'4.Subcontracting'!$H$6:$H$155)</f>
        <v>0</v>
      </c>
      <c r="H93" s="194">
        <f>SUMIF('5.Other'!$C$6:$C$305,'Co-beneficiaries'!A93,'5.Other'!$G$6:$G$305)</f>
        <v>0</v>
      </c>
      <c r="I93" s="193">
        <f t="shared" si="4"/>
        <v>0</v>
      </c>
      <c r="J93" s="44" t="str">
        <f t="shared" si="2"/>
        <v/>
      </c>
      <c r="K93" s="320"/>
      <c r="L93" s="321"/>
      <c r="M93" s="44">
        <f>'Distribution of funds'!C95</f>
        <v>0</v>
      </c>
      <c r="N93" s="306"/>
      <c r="O93" s="21" t="str">
        <f t="shared" si="5"/>
        <v/>
      </c>
      <c r="P93" s="182"/>
      <c r="Q93" s="271">
        <f>+DAYS360(Summary!$H$9,Summary!$K$9)/30</f>
        <v>0</v>
      </c>
      <c r="R93" s="272">
        <f t="shared" si="6"/>
        <v>0</v>
      </c>
      <c r="S93" s="116">
        <f>IF(O93="",0,Summary!$P$28*Summary!$D$30*'Co-beneficiaries'!J93*'Co-beneficiaries'!$R93)</f>
        <v>0</v>
      </c>
    </row>
    <row r="94" spans="1:19" ht="13.5" x14ac:dyDescent="0.25">
      <c r="A94" s="47" t="s">
        <v>291</v>
      </c>
      <c r="B94" s="311"/>
      <c r="C94" s="313"/>
      <c r="D94" s="192">
        <f>SUMIF('1.Staff'!$A$9:$A$100,'Co-beneficiaries'!A94,'1.Staff'!$E$9:$E$100)</f>
        <v>0</v>
      </c>
      <c r="E94" s="194">
        <f>SUMIF('2.Travel and subsistence'!$C$6:$C$303,'Co-beneficiaries'!A94,'2.Travel and subsistence'!$N$6:$N$303)</f>
        <v>0</v>
      </c>
      <c r="F94" s="194">
        <f>SUMIF('3.Equipment'!$C$6:$C$205,'Co-beneficiaries'!A94,'3.Equipment'!$L$6:$L$205)</f>
        <v>0</v>
      </c>
      <c r="G94" s="194">
        <f>SUMIF('4.Subcontracting'!$C$6:$C$155,'Co-beneficiaries'!A94,'4.Subcontracting'!$H$6:$H$155)</f>
        <v>0</v>
      </c>
      <c r="H94" s="194">
        <f>SUMIF('5.Other'!$C$6:$C$305,'Co-beneficiaries'!A94,'5.Other'!$G$6:$G$305)</f>
        <v>0</v>
      </c>
      <c r="I94" s="193">
        <f t="shared" ref="I94:I157" si="7">SUM(D94,E94,F94,G94,H94)</f>
        <v>0</v>
      </c>
      <c r="J94" s="44" t="str">
        <f t="shared" si="2"/>
        <v/>
      </c>
      <c r="K94" s="320"/>
      <c r="L94" s="321"/>
      <c r="M94" s="44">
        <f>'Distribution of funds'!C96</f>
        <v>0</v>
      </c>
      <c r="N94" s="306"/>
      <c r="O94" s="21" t="str">
        <f t="shared" si="5"/>
        <v/>
      </c>
      <c r="P94" s="182"/>
      <c r="Q94" s="271">
        <f>+DAYS360(Summary!$H$9,Summary!$K$9)/30</f>
        <v>0</v>
      </c>
      <c r="R94" s="272">
        <f t="shared" si="6"/>
        <v>0</v>
      </c>
      <c r="S94" s="116">
        <f>IF(O94="",0,Summary!$P$28*Summary!$D$30*'Co-beneficiaries'!J94*'Co-beneficiaries'!$R94)</f>
        <v>0</v>
      </c>
    </row>
    <row r="95" spans="1:19" ht="13.5" x14ac:dyDescent="0.25">
      <c r="A95" s="47" t="s">
        <v>292</v>
      </c>
      <c r="B95" s="311"/>
      <c r="C95" s="313"/>
      <c r="D95" s="192">
        <f>SUMIF('1.Staff'!$A$9:$A$100,'Co-beneficiaries'!A95,'1.Staff'!$E$9:$E$100)</f>
        <v>0</v>
      </c>
      <c r="E95" s="194">
        <f>SUMIF('2.Travel and subsistence'!$C$6:$C$303,'Co-beneficiaries'!A95,'2.Travel and subsistence'!$N$6:$N$303)</f>
        <v>0</v>
      </c>
      <c r="F95" s="194">
        <f>SUMIF('3.Equipment'!$C$6:$C$205,'Co-beneficiaries'!A95,'3.Equipment'!$L$6:$L$205)</f>
        <v>0</v>
      </c>
      <c r="G95" s="194">
        <f>SUMIF('4.Subcontracting'!$C$6:$C$155,'Co-beneficiaries'!A95,'4.Subcontracting'!$H$6:$H$155)</f>
        <v>0</v>
      </c>
      <c r="H95" s="194">
        <f>SUMIF('5.Other'!$C$6:$C$305,'Co-beneficiaries'!A95,'5.Other'!$G$6:$G$305)</f>
        <v>0</v>
      </c>
      <c r="I95" s="193">
        <f t="shared" si="7"/>
        <v>0</v>
      </c>
      <c r="J95" s="44" t="str">
        <f t="shared" si="2"/>
        <v/>
      </c>
      <c r="K95" s="320"/>
      <c r="L95" s="321"/>
      <c r="M95" s="44">
        <f>'Distribution of funds'!C97</f>
        <v>0</v>
      </c>
      <c r="N95" s="306"/>
      <c r="O95" s="21" t="str">
        <f t="shared" si="5"/>
        <v/>
      </c>
      <c r="P95" s="182"/>
      <c r="Q95" s="271">
        <f>+DAYS360(Summary!$H$9,Summary!$K$9)/30</f>
        <v>0</v>
      </c>
      <c r="R95" s="272">
        <f t="shared" si="6"/>
        <v>0</v>
      </c>
      <c r="S95" s="116">
        <f>IF(O95="",0,Summary!$P$28*Summary!$D$30*'Co-beneficiaries'!J95*'Co-beneficiaries'!$R95)</f>
        <v>0</v>
      </c>
    </row>
    <row r="96" spans="1:19" ht="13.5" x14ac:dyDescent="0.25">
      <c r="A96" s="47" t="s">
        <v>293</v>
      </c>
      <c r="B96" s="311"/>
      <c r="C96" s="313"/>
      <c r="D96" s="192">
        <f>SUMIF('1.Staff'!$A$9:$A$100,'Co-beneficiaries'!A96,'1.Staff'!$E$9:$E$100)</f>
        <v>0</v>
      </c>
      <c r="E96" s="194">
        <f>SUMIF('2.Travel and subsistence'!$C$6:$C$303,'Co-beneficiaries'!A96,'2.Travel and subsistence'!$N$6:$N$303)</f>
        <v>0</v>
      </c>
      <c r="F96" s="194">
        <f>SUMIF('3.Equipment'!$C$6:$C$205,'Co-beneficiaries'!A96,'3.Equipment'!$L$6:$L$205)</f>
        <v>0</v>
      </c>
      <c r="G96" s="194">
        <f>SUMIF('4.Subcontracting'!$C$6:$C$155,'Co-beneficiaries'!A96,'4.Subcontracting'!$H$6:$H$155)</f>
        <v>0</v>
      </c>
      <c r="H96" s="194">
        <f>SUMIF('5.Other'!$C$6:$C$305,'Co-beneficiaries'!A96,'5.Other'!$G$6:$G$305)</f>
        <v>0</v>
      </c>
      <c r="I96" s="193">
        <f t="shared" si="7"/>
        <v>0</v>
      </c>
      <c r="J96" s="44" t="str">
        <f t="shared" si="2"/>
        <v/>
      </c>
      <c r="K96" s="320"/>
      <c r="L96" s="321"/>
      <c r="M96" s="44">
        <f>'Distribution of funds'!C98</f>
        <v>0</v>
      </c>
      <c r="N96" s="306"/>
      <c r="O96" s="21" t="str">
        <f t="shared" si="5"/>
        <v/>
      </c>
      <c r="P96" s="182"/>
      <c r="Q96" s="271">
        <f>+DAYS360(Summary!$H$9,Summary!$K$9)/30</f>
        <v>0</v>
      </c>
      <c r="R96" s="272">
        <f t="shared" si="6"/>
        <v>0</v>
      </c>
      <c r="S96" s="116">
        <f>IF(O96="",0,Summary!$P$28*Summary!$D$30*'Co-beneficiaries'!J96*'Co-beneficiaries'!$R96)</f>
        <v>0</v>
      </c>
    </row>
    <row r="97" spans="1:19" ht="13.5" x14ac:dyDescent="0.25">
      <c r="A97" s="47" t="s">
        <v>294</v>
      </c>
      <c r="B97" s="311"/>
      <c r="C97" s="313"/>
      <c r="D97" s="192">
        <f>SUMIF('1.Staff'!$A$9:$A$100,'Co-beneficiaries'!A97,'1.Staff'!$E$9:$E$100)</f>
        <v>0</v>
      </c>
      <c r="E97" s="194">
        <f>SUMIF('2.Travel and subsistence'!$C$6:$C$303,'Co-beneficiaries'!A97,'2.Travel and subsistence'!$N$6:$N$303)</f>
        <v>0</v>
      </c>
      <c r="F97" s="194">
        <f>SUMIF('3.Equipment'!$C$6:$C$205,'Co-beneficiaries'!A97,'3.Equipment'!$L$6:$L$205)</f>
        <v>0</v>
      </c>
      <c r="G97" s="194">
        <f>SUMIF('4.Subcontracting'!$C$6:$C$155,'Co-beneficiaries'!A97,'4.Subcontracting'!$H$6:$H$155)</f>
        <v>0</v>
      </c>
      <c r="H97" s="194">
        <f>SUMIF('5.Other'!$C$6:$C$305,'Co-beneficiaries'!A97,'5.Other'!$G$6:$G$305)</f>
        <v>0</v>
      </c>
      <c r="I97" s="193">
        <f t="shared" si="7"/>
        <v>0</v>
      </c>
      <c r="J97" s="44" t="str">
        <f t="shared" si="2"/>
        <v/>
      </c>
      <c r="K97" s="320"/>
      <c r="L97" s="321"/>
      <c r="M97" s="44">
        <f>'Distribution of funds'!C99</f>
        <v>0</v>
      </c>
      <c r="N97" s="306"/>
      <c r="O97" s="21" t="str">
        <f t="shared" si="5"/>
        <v/>
      </c>
      <c r="P97" s="182"/>
      <c r="Q97" s="271">
        <f>+DAYS360(Summary!$H$9,Summary!$K$9)/30</f>
        <v>0</v>
      </c>
      <c r="R97" s="272">
        <f t="shared" si="6"/>
        <v>0</v>
      </c>
      <c r="S97" s="116">
        <f>IF(O97="",0,Summary!$P$28*Summary!$D$30*'Co-beneficiaries'!J97*'Co-beneficiaries'!$R97)</f>
        <v>0</v>
      </c>
    </row>
    <row r="98" spans="1:19" ht="13.5" x14ac:dyDescent="0.25">
      <c r="A98" s="47" t="s">
        <v>295</v>
      </c>
      <c r="B98" s="311"/>
      <c r="C98" s="313"/>
      <c r="D98" s="192">
        <f>SUMIF('1.Staff'!$A$9:$A$100,'Co-beneficiaries'!A98,'1.Staff'!$E$9:$E$100)</f>
        <v>0</v>
      </c>
      <c r="E98" s="194">
        <f>SUMIF('2.Travel and subsistence'!$C$6:$C$303,'Co-beneficiaries'!A98,'2.Travel and subsistence'!$N$6:$N$303)</f>
        <v>0</v>
      </c>
      <c r="F98" s="194">
        <f>SUMIF('3.Equipment'!$C$6:$C$205,'Co-beneficiaries'!A98,'3.Equipment'!$L$6:$L$205)</f>
        <v>0</v>
      </c>
      <c r="G98" s="194">
        <f>SUMIF('4.Subcontracting'!$C$6:$C$155,'Co-beneficiaries'!A98,'4.Subcontracting'!$H$6:$H$155)</f>
        <v>0</v>
      </c>
      <c r="H98" s="194">
        <f>SUMIF('5.Other'!$C$6:$C$305,'Co-beneficiaries'!A98,'5.Other'!$G$6:$G$305)</f>
        <v>0</v>
      </c>
      <c r="I98" s="193">
        <f t="shared" si="7"/>
        <v>0</v>
      </c>
      <c r="J98" s="44" t="str">
        <f t="shared" si="2"/>
        <v/>
      </c>
      <c r="K98" s="320"/>
      <c r="L98" s="321"/>
      <c r="M98" s="44">
        <f>'Distribution of funds'!C100</f>
        <v>0</v>
      </c>
      <c r="N98" s="306"/>
      <c r="O98" s="21" t="str">
        <f t="shared" si="5"/>
        <v/>
      </c>
      <c r="P98" s="182"/>
      <c r="Q98" s="271">
        <f>+DAYS360(Summary!$H$9,Summary!$K$9)/30</f>
        <v>0</v>
      </c>
      <c r="R98" s="272">
        <f t="shared" si="6"/>
        <v>0</v>
      </c>
      <c r="S98" s="116">
        <f>IF(O98="",0,Summary!$P$28*Summary!$D$30*'Co-beneficiaries'!J98*'Co-beneficiaries'!$R98)</f>
        <v>0</v>
      </c>
    </row>
    <row r="99" spans="1:19" ht="13.5" x14ac:dyDescent="0.25">
      <c r="A99" s="47" t="s">
        <v>296</v>
      </c>
      <c r="B99" s="311"/>
      <c r="C99" s="313"/>
      <c r="D99" s="192">
        <f>SUMIF('1.Staff'!$A$9:$A$100,'Co-beneficiaries'!A99,'1.Staff'!$E$9:$E$100)</f>
        <v>0</v>
      </c>
      <c r="E99" s="194">
        <f>SUMIF('2.Travel and subsistence'!$C$6:$C$303,'Co-beneficiaries'!A99,'2.Travel and subsistence'!$N$6:$N$303)</f>
        <v>0</v>
      </c>
      <c r="F99" s="194">
        <f>SUMIF('3.Equipment'!$C$6:$C$205,'Co-beneficiaries'!A99,'3.Equipment'!$L$6:$L$205)</f>
        <v>0</v>
      </c>
      <c r="G99" s="194">
        <f>SUMIF('4.Subcontracting'!$C$6:$C$155,'Co-beneficiaries'!A99,'4.Subcontracting'!$H$6:$H$155)</f>
        <v>0</v>
      </c>
      <c r="H99" s="194">
        <f>SUMIF('5.Other'!$C$6:$C$305,'Co-beneficiaries'!A99,'5.Other'!$G$6:$G$305)</f>
        <v>0</v>
      </c>
      <c r="I99" s="193">
        <f t="shared" si="7"/>
        <v>0</v>
      </c>
      <c r="J99" s="44" t="str">
        <f t="shared" si="2"/>
        <v/>
      </c>
      <c r="K99" s="320"/>
      <c r="L99" s="321"/>
      <c r="M99" s="44">
        <f>'Distribution of funds'!C101</f>
        <v>0</v>
      </c>
      <c r="N99" s="306"/>
      <c r="O99" s="21" t="str">
        <f t="shared" si="5"/>
        <v/>
      </c>
      <c r="P99" s="182"/>
      <c r="Q99" s="271">
        <f>+DAYS360(Summary!$H$9,Summary!$K$9)/30</f>
        <v>0</v>
      </c>
      <c r="R99" s="272">
        <f t="shared" si="6"/>
        <v>0</v>
      </c>
      <c r="S99" s="116">
        <f>IF(O99="",0,Summary!$P$28*Summary!$D$30*'Co-beneficiaries'!J99*'Co-beneficiaries'!$R99)</f>
        <v>0</v>
      </c>
    </row>
    <row r="100" spans="1:19" ht="13.5" x14ac:dyDescent="0.25">
      <c r="A100" s="47" t="s">
        <v>297</v>
      </c>
      <c r="B100" s="311"/>
      <c r="C100" s="313"/>
      <c r="D100" s="192">
        <f>SUMIF('1.Staff'!$A$9:$A$100,'Co-beneficiaries'!A100,'1.Staff'!$E$9:$E$100)</f>
        <v>0</v>
      </c>
      <c r="E100" s="194">
        <f>SUMIF('2.Travel and subsistence'!$C$6:$C$303,'Co-beneficiaries'!A100,'2.Travel and subsistence'!$N$6:$N$303)</f>
        <v>0</v>
      </c>
      <c r="F100" s="194">
        <f>SUMIF('3.Equipment'!$C$6:$C$205,'Co-beneficiaries'!A100,'3.Equipment'!$L$6:$L$205)</f>
        <v>0</v>
      </c>
      <c r="G100" s="194">
        <f>SUMIF('4.Subcontracting'!$C$6:$C$155,'Co-beneficiaries'!A100,'4.Subcontracting'!$H$6:$H$155)</f>
        <v>0</v>
      </c>
      <c r="H100" s="194">
        <f>SUMIF('5.Other'!$C$6:$C$305,'Co-beneficiaries'!A100,'5.Other'!$G$6:$G$305)</f>
        <v>0</v>
      </c>
      <c r="I100" s="193">
        <f t="shared" si="7"/>
        <v>0</v>
      </c>
      <c r="J100" s="44" t="str">
        <f t="shared" si="2"/>
        <v/>
      </c>
      <c r="K100" s="320"/>
      <c r="L100" s="321"/>
      <c r="M100" s="44">
        <f>'Distribution of funds'!C102</f>
        <v>0</v>
      </c>
      <c r="N100" s="306"/>
      <c r="O100" s="21" t="str">
        <f t="shared" si="5"/>
        <v/>
      </c>
      <c r="P100" s="182"/>
      <c r="Q100" s="271">
        <f>+DAYS360(Summary!$H$9,Summary!$K$9)/30</f>
        <v>0</v>
      </c>
      <c r="R100" s="272">
        <f t="shared" si="6"/>
        <v>0</v>
      </c>
      <c r="S100" s="116">
        <f>IF(O100="",0,Summary!$P$28*Summary!$D$30*'Co-beneficiaries'!J100*'Co-beneficiaries'!$R100)</f>
        <v>0</v>
      </c>
    </row>
    <row r="101" spans="1:19" ht="13.5" x14ac:dyDescent="0.25">
      <c r="A101" s="47" t="s">
        <v>298</v>
      </c>
      <c r="B101" s="311"/>
      <c r="C101" s="313"/>
      <c r="D101" s="192">
        <f>SUMIF('1.Staff'!$A$9:$A$100,'Co-beneficiaries'!A101,'1.Staff'!$E$9:$E$100)</f>
        <v>0</v>
      </c>
      <c r="E101" s="194">
        <f>SUMIF('2.Travel and subsistence'!$C$6:$C$303,'Co-beneficiaries'!A101,'2.Travel and subsistence'!$N$6:$N$303)</f>
        <v>0</v>
      </c>
      <c r="F101" s="194">
        <f>SUMIF('3.Equipment'!$C$6:$C$205,'Co-beneficiaries'!A101,'3.Equipment'!$L$6:$L$205)</f>
        <v>0</v>
      </c>
      <c r="G101" s="194">
        <f>SUMIF('4.Subcontracting'!$C$6:$C$155,'Co-beneficiaries'!A101,'4.Subcontracting'!$H$6:$H$155)</f>
        <v>0</v>
      </c>
      <c r="H101" s="194">
        <f>SUMIF('5.Other'!$C$6:$C$305,'Co-beneficiaries'!A101,'5.Other'!$G$6:$G$305)</f>
        <v>0</v>
      </c>
      <c r="I101" s="193">
        <f t="shared" si="7"/>
        <v>0</v>
      </c>
      <c r="J101" s="44" t="str">
        <f t="shared" si="2"/>
        <v/>
      </c>
      <c r="K101" s="320"/>
      <c r="L101" s="321"/>
      <c r="M101" s="44">
        <f>'Distribution of funds'!C103</f>
        <v>0</v>
      </c>
      <c r="N101" s="306"/>
      <c r="O101" s="21" t="str">
        <f t="shared" si="5"/>
        <v/>
      </c>
      <c r="P101" s="182"/>
      <c r="Q101" s="271">
        <f>+DAYS360(Summary!$H$9,Summary!$K$9)/30</f>
        <v>0</v>
      </c>
      <c r="R101" s="272">
        <f t="shared" si="6"/>
        <v>0</v>
      </c>
      <c r="S101" s="116">
        <f>IF(O101="",0,Summary!$P$28*Summary!$D$30*'Co-beneficiaries'!J101*'Co-beneficiaries'!$R101)</f>
        <v>0</v>
      </c>
    </row>
    <row r="102" spans="1:19" ht="13.5" x14ac:dyDescent="0.25">
      <c r="A102" s="47" t="s">
        <v>299</v>
      </c>
      <c r="B102" s="311"/>
      <c r="C102" s="313"/>
      <c r="D102" s="192">
        <f>SUMIF('1.Staff'!$A$9:$A$100,'Co-beneficiaries'!A102,'1.Staff'!$E$9:$E$100)</f>
        <v>0</v>
      </c>
      <c r="E102" s="194">
        <f>SUMIF('2.Travel and subsistence'!$C$6:$C$303,'Co-beneficiaries'!A102,'2.Travel and subsistence'!$N$6:$N$303)</f>
        <v>0</v>
      </c>
      <c r="F102" s="194">
        <f>SUMIF('3.Equipment'!$C$6:$C$205,'Co-beneficiaries'!A102,'3.Equipment'!$L$6:$L$205)</f>
        <v>0</v>
      </c>
      <c r="G102" s="194">
        <f>SUMIF('4.Subcontracting'!$C$6:$C$155,'Co-beneficiaries'!A102,'4.Subcontracting'!$H$6:$H$155)</f>
        <v>0</v>
      </c>
      <c r="H102" s="194">
        <f>SUMIF('5.Other'!$C$6:$C$305,'Co-beneficiaries'!A102,'5.Other'!$G$6:$G$305)</f>
        <v>0</v>
      </c>
      <c r="I102" s="193">
        <f t="shared" si="7"/>
        <v>0</v>
      </c>
      <c r="J102" s="44" t="str">
        <f t="shared" si="2"/>
        <v/>
      </c>
      <c r="K102" s="320"/>
      <c r="L102" s="321"/>
      <c r="M102" s="44">
        <f>'Distribution of funds'!C104</f>
        <v>0</v>
      </c>
      <c r="N102" s="306"/>
      <c r="O102" s="21" t="str">
        <f t="shared" si="5"/>
        <v/>
      </c>
      <c r="P102" s="182"/>
      <c r="Q102" s="271">
        <f>+DAYS360(Summary!$H$9,Summary!$K$9)/30</f>
        <v>0</v>
      </c>
      <c r="R102" s="272">
        <f t="shared" si="6"/>
        <v>0</v>
      </c>
      <c r="S102" s="116">
        <f>IF(O102="",0,Summary!$P$28*Summary!$D$30*'Co-beneficiaries'!J102*'Co-beneficiaries'!$R102)</f>
        <v>0</v>
      </c>
    </row>
    <row r="103" spans="1:19" ht="13.5" x14ac:dyDescent="0.25">
      <c r="A103" s="47" t="s">
        <v>300</v>
      </c>
      <c r="B103" s="311"/>
      <c r="C103" s="313"/>
      <c r="D103" s="192">
        <f>SUMIF('1.Staff'!$A$9:$A$100,'Co-beneficiaries'!A103,'1.Staff'!$E$9:$E$100)</f>
        <v>0</v>
      </c>
      <c r="E103" s="194">
        <f>SUMIF('2.Travel and subsistence'!$C$6:$C$303,'Co-beneficiaries'!A103,'2.Travel and subsistence'!$N$6:$N$303)</f>
        <v>0</v>
      </c>
      <c r="F103" s="194">
        <f>SUMIF('3.Equipment'!$C$6:$C$205,'Co-beneficiaries'!A103,'3.Equipment'!$L$6:$L$205)</f>
        <v>0</v>
      </c>
      <c r="G103" s="194">
        <f>SUMIF('4.Subcontracting'!$C$6:$C$155,'Co-beneficiaries'!A103,'4.Subcontracting'!$H$6:$H$155)</f>
        <v>0</v>
      </c>
      <c r="H103" s="194">
        <f>SUMIF('5.Other'!$C$6:$C$305,'Co-beneficiaries'!A103,'5.Other'!$G$6:$G$305)</f>
        <v>0</v>
      </c>
      <c r="I103" s="193">
        <f t="shared" si="7"/>
        <v>0</v>
      </c>
      <c r="J103" s="44" t="str">
        <f t="shared" si="2"/>
        <v/>
      </c>
      <c r="K103" s="320"/>
      <c r="L103" s="321"/>
      <c r="M103" s="44">
        <f>'Distribution of funds'!C105</f>
        <v>0</v>
      </c>
      <c r="N103" s="306"/>
      <c r="O103" s="21" t="str">
        <f t="shared" si="5"/>
        <v/>
      </c>
      <c r="P103" s="182"/>
      <c r="Q103" s="271">
        <f>+DAYS360(Summary!$H$9,Summary!$K$9)/30</f>
        <v>0</v>
      </c>
      <c r="R103" s="272">
        <f t="shared" si="6"/>
        <v>0</v>
      </c>
      <c r="S103" s="116">
        <f>IF(O103="",0,Summary!$P$28*Summary!$D$30*'Co-beneficiaries'!J103*'Co-beneficiaries'!$R103)</f>
        <v>0</v>
      </c>
    </row>
    <row r="104" spans="1:19" ht="13.5" x14ac:dyDescent="0.25">
      <c r="A104" s="47" t="s">
        <v>301</v>
      </c>
      <c r="B104" s="311"/>
      <c r="C104" s="313"/>
      <c r="D104" s="192">
        <f>SUMIF('1.Staff'!$A$9:$A$100,'Co-beneficiaries'!A104,'1.Staff'!$E$9:$E$100)</f>
        <v>0</v>
      </c>
      <c r="E104" s="194">
        <f>SUMIF('2.Travel and subsistence'!$C$6:$C$303,'Co-beneficiaries'!A104,'2.Travel and subsistence'!$N$6:$N$303)</f>
        <v>0</v>
      </c>
      <c r="F104" s="194">
        <f>SUMIF('3.Equipment'!$C$6:$C$205,'Co-beneficiaries'!A104,'3.Equipment'!$L$6:$L$205)</f>
        <v>0</v>
      </c>
      <c r="G104" s="194">
        <f>SUMIF('4.Subcontracting'!$C$6:$C$155,'Co-beneficiaries'!A104,'4.Subcontracting'!$H$6:$H$155)</f>
        <v>0</v>
      </c>
      <c r="H104" s="194">
        <f>SUMIF('5.Other'!$C$6:$C$305,'Co-beneficiaries'!A104,'5.Other'!$G$6:$G$305)</f>
        <v>0</v>
      </c>
      <c r="I104" s="193">
        <f t="shared" si="7"/>
        <v>0</v>
      </c>
      <c r="J104" s="44" t="str">
        <f t="shared" si="2"/>
        <v/>
      </c>
      <c r="K104" s="320"/>
      <c r="L104" s="321"/>
      <c r="M104" s="44">
        <f>'Distribution of funds'!C106</f>
        <v>0</v>
      </c>
      <c r="N104" s="306"/>
      <c r="O104" s="21" t="str">
        <f t="shared" si="5"/>
        <v/>
      </c>
      <c r="P104" s="182"/>
      <c r="Q104" s="271">
        <f>+DAYS360(Summary!$H$9,Summary!$K$9)/30</f>
        <v>0</v>
      </c>
      <c r="R104" s="272">
        <f t="shared" si="6"/>
        <v>0</v>
      </c>
      <c r="S104" s="116">
        <f>IF(O104="",0,Summary!$P$28*Summary!$D$30*'Co-beneficiaries'!J104*'Co-beneficiaries'!$R104)</f>
        <v>0</v>
      </c>
    </row>
    <row r="105" spans="1:19" ht="13.5" x14ac:dyDescent="0.25">
      <c r="A105" s="47" t="s">
        <v>302</v>
      </c>
      <c r="B105" s="311"/>
      <c r="C105" s="313"/>
      <c r="D105" s="192">
        <f>SUMIF('1.Staff'!$A$9:$A$100,'Co-beneficiaries'!A105,'1.Staff'!$E$9:$E$100)</f>
        <v>0</v>
      </c>
      <c r="E105" s="194">
        <f>SUMIF('2.Travel and subsistence'!$C$6:$C$303,'Co-beneficiaries'!A105,'2.Travel and subsistence'!$N$6:$N$303)</f>
        <v>0</v>
      </c>
      <c r="F105" s="194">
        <f>SUMIF('3.Equipment'!$C$6:$C$205,'Co-beneficiaries'!A105,'3.Equipment'!$L$6:$L$205)</f>
        <v>0</v>
      </c>
      <c r="G105" s="194">
        <f>SUMIF('4.Subcontracting'!$C$6:$C$155,'Co-beneficiaries'!A105,'4.Subcontracting'!$H$6:$H$155)</f>
        <v>0</v>
      </c>
      <c r="H105" s="194">
        <f>SUMIF('5.Other'!$C$6:$C$305,'Co-beneficiaries'!A105,'5.Other'!$G$6:$G$305)</f>
        <v>0</v>
      </c>
      <c r="I105" s="193">
        <f t="shared" si="7"/>
        <v>0</v>
      </c>
      <c r="J105" s="44" t="str">
        <f t="shared" si="2"/>
        <v/>
      </c>
      <c r="K105" s="320"/>
      <c r="L105" s="321"/>
      <c r="M105" s="44">
        <f>'Distribution of funds'!C107</f>
        <v>0</v>
      </c>
      <c r="N105" s="306"/>
      <c r="O105" s="21" t="str">
        <f t="shared" si="5"/>
        <v/>
      </c>
      <c r="P105" s="182"/>
      <c r="Q105" s="271">
        <f>+DAYS360(Summary!$H$9,Summary!$K$9)/30</f>
        <v>0</v>
      </c>
      <c r="R105" s="272">
        <f t="shared" si="6"/>
        <v>0</v>
      </c>
      <c r="S105" s="116">
        <f>IF(O105="",0,Summary!$P$28*Summary!$D$30*'Co-beneficiaries'!J105*'Co-beneficiaries'!$R105)</f>
        <v>0</v>
      </c>
    </row>
    <row r="106" spans="1:19" ht="13.5" x14ac:dyDescent="0.25">
      <c r="A106" s="47" t="s">
        <v>303</v>
      </c>
      <c r="B106" s="311"/>
      <c r="C106" s="313"/>
      <c r="D106" s="192">
        <f>SUMIF('1.Staff'!$A$9:$A$100,'Co-beneficiaries'!A106,'1.Staff'!$E$9:$E$100)</f>
        <v>0</v>
      </c>
      <c r="E106" s="194">
        <f>SUMIF('2.Travel and subsistence'!$C$6:$C$303,'Co-beneficiaries'!A106,'2.Travel and subsistence'!$N$6:$N$303)</f>
        <v>0</v>
      </c>
      <c r="F106" s="194">
        <f>SUMIF('3.Equipment'!$C$6:$C$205,'Co-beneficiaries'!A106,'3.Equipment'!$L$6:$L$205)</f>
        <v>0</v>
      </c>
      <c r="G106" s="194">
        <f>SUMIF('4.Subcontracting'!$C$6:$C$155,'Co-beneficiaries'!A106,'4.Subcontracting'!$H$6:$H$155)</f>
        <v>0</v>
      </c>
      <c r="H106" s="194">
        <f>SUMIF('5.Other'!$C$6:$C$305,'Co-beneficiaries'!A106,'5.Other'!$G$6:$G$305)</f>
        <v>0</v>
      </c>
      <c r="I106" s="193">
        <f t="shared" si="7"/>
        <v>0</v>
      </c>
      <c r="J106" s="44" t="str">
        <f t="shared" si="2"/>
        <v/>
      </c>
      <c r="K106" s="320"/>
      <c r="L106" s="321"/>
      <c r="M106" s="44">
        <f>'Distribution of funds'!C108</f>
        <v>0</v>
      </c>
      <c r="N106" s="306"/>
      <c r="O106" s="21" t="str">
        <f t="shared" si="5"/>
        <v/>
      </c>
      <c r="P106" s="182"/>
      <c r="Q106" s="271">
        <f>+DAYS360(Summary!$H$9,Summary!$K$9)/30</f>
        <v>0</v>
      </c>
      <c r="R106" s="272">
        <f t="shared" si="6"/>
        <v>0</v>
      </c>
      <c r="S106" s="116">
        <f>IF(O106="",0,Summary!$P$28*Summary!$D$30*'Co-beneficiaries'!J106*'Co-beneficiaries'!$R106)</f>
        <v>0</v>
      </c>
    </row>
    <row r="107" spans="1:19" ht="13.5" x14ac:dyDescent="0.25">
      <c r="A107" s="47" t="s">
        <v>304</v>
      </c>
      <c r="B107" s="311"/>
      <c r="C107" s="313"/>
      <c r="D107" s="192">
        <f>SUMIF('1.Staff'!$A$9:$A$100,'Co-beneficiaries'!A107,'1.Staff'!$E$9:$E$100)</f>
        <v>0</v>
      </c>
      <c r="E107" s="194">
        <f>SUMIF('2.Travel and subsistence'!$C$6:$C$303,'Co-beneficiaries'!A107,'2.Travel and subsistence'!$N$6:$N$303)</f>
        <v>0</v>
      </c>
      <c r="F107" s="194">
        <f>SUMIF('3.Equipment'!$C$6:$C$205,'Co-beneficiaries'!A107,'3.Equipment'!$L$6:$L$205)</f>
        <v>0</v>
      </c>
      <c r="G107" s="194">
        <f>SUMIF('4.Subcontracting'!$C$6:$C$155,'Co-beneficiaries'!A107,'4.Subcontracting'!$H$6:$H$155)</f>
        <v>0</v>
      </c>
      <c r="H107" s="194">
        <f>SUMIF('5.Other'!$C$6:$C$305,'Co-beneficiaries'!A107,'5.Other'!$G$6:$G$305)</f>
        <v>0</v>
      </c>
      <c r="I107" s="193">
        <f t="shared" si="7"/>
        <v>0</v>
      </c>
      <c r="J107" s="44" t="str">
        <f t="shared" si="2"/>
        <v/>
      </c>
      <c r="K107" s="320"/>
      <c r="L107" s="321"/>
      <c r="M107" s="44">
        <f>'Distribution of funds'!C109</f>
        <v>0</v>
      </c>
      <c r="N107" s="306"/>
      <c r="O107" s="21" t="str">
        <f t="shared" si="5"/>
        <v/>
      </c>
      <c r="P107" s="182"/>
      <c r="Q107" s="271">
        <f>+DAYS360(Summary!$H$9,Summary!$K$9)/30</f>
        <v>0</v>
      </c>
      <c r="R107" s="272">
        <f t="shared" si="6"/>
        <v>0</v>
      </c>
      <c r="S107" s="116">
        <f>IF(O107="",0,Summary!$P$28*Summary!$D$30*'Co-beneficiaries'!J107*'Co-beneficiaries'!$R107)</f>
        <v>0</v>
      </c>
    </row>
    <row r="108" spans="1:19" ht="13.5" x14ac:dyDescent="0.25">
      <c r="A108" s="47" t="s">
        <v>305</v>
      </c>
      <c r="B108" s="311"/>
      <c r="C108" s="313"/>
      <c r="D108" s="192">
        <f>SUMIF('1.Staff'!$A$9:$A$100,'Co-beneficiaries'!A108,'1.Staff'!$E$9:$E$100)</f>
        <v>0</v>
      </c>
      <c r="E108" s="194">
        <f>SUMIF('2.Travel and subsistence'!$C$6:$C$303,'Co-beneficiaries'!A108,'2.Travel and subsistence'!$N$6:$N$303)</f>
        <v>0</v>
      </c>
      <c r="F108" s="194">
        <f>SUMIF('3.Equipment'!$C$6:$C$205,'Co-beneficiaries'!A108,'3.Equipment'!$L$6:$L$205)</f>
        <v>0</v>
      </c>
      <c r="G108" s="194">
        <f>SUMIF('4.Subcontracting'!$C$6:$C$155,'Co-beneficiaries'!A108,'4.Subcontracting'!$H$6:$H$155)</f>
        <v>0</v>
      </c>
      <c r="H108" s="194">
        <f>SUMIF('5.Other'!$C$6:$C$305,'Co-beneficiaries'!A108,'5.Other'!$G$6:$G$305)</f>
        <v>0</v>
      </c>
      <c r="I108" s="193">
        <f t="shared" si="7"/>
        <v>0</v>
      </c>
      <c r="J108" s="44" t="str">
        <f t="shared" si="2"/>
        <v/>
      </c>
      <c r="K108" s="320"/>
      <c r="L108" s="321"/>
      <c r="M108" s="44">
        <f>'Distribution of funds'!C110</f>
        <v>0</v>
      </c>
      <c r="N108" s="306"/>
      <c r="O108" s="21" t="str">
        <f t="shared" si="5"/>
        <v/>
      </c>
      <c r="P108" s="182"/>
      <c r="Q108" s="271">
        <f>+DAYS360(Summary!$H$9,Summary!$K$9)/30</f>
        <v>0</v>
      </c>
      <c r="R108" s="272">
        <f t="shared" si="6"/>
        <v>0</v>
      </c>
      <c r="S108" s="116">
        <f>IF(O108="",0,Summary!$P$28*Summary!$D$30*'Co-beneficiaries'!J108*'Co-beneficiaries'!$R108)</f>
        <v>0</v>
      </c>
    </row>
    <row r="109" spans="1:19" ht="13.5" x14ac:dyDescent="0.25">
      <c r="A109" s="47" t="s">
        <v>306</v>
      </c>
      <c r="B109" s="311"/>
      <c r="C109" s="310"/>
      <c r="D109" s="192">
        <f>SUMIF('1.Staff'!$A$9:$A$100,'Co-beneficiaries'!A109,'1.Staff'!$E$9:$E$100)</f>
        <v>0</v>
      </c>
      <c r="E109" s="194">
        <f>SUMIF('2.Travel and subsistence'!$C$6:$C$303,'Co-beneficiaries'!A109,'2.Travel and subsistence'!$N$6:$N$303)</f>
        <v>0</v>
      </c>
      <c r="F109" s="194">
        <f>SUMIF('3.Equipment'!$C$6:$C$205,'Co-beneficiaries'!A109,'3.Equipment'!$L$6:$L$205)</f>
        <v>0</v>
      </c>
      <c r="G109" s="194">
        <f>SUMIF('4.Subcontracting'!$C$6:$C$155,'Co-beneficiaries'!A109,'4.Subcontracting'!$H$6:$H$155)</f>
        <v>0</v>
      </c>
      <c r="H109" s="194">
        <f>SUMIF('5.Other'!$C$6:$C$305,'Co-beneficiaries'!A109,'5.Other'!$G$6:$G$305)</f>
        <v>0</v>
      </c>
      <c r="I109" s="193">
        <f t="shared" si="7"/>
        <v>0</v>
      </c>
      <c r="J109" s="44" t="str">
        <f t="shared" si="2"/>
        <v/>
      </c>
      <c r="K109" s="320"/>
      <c r="L109" s="321"/>
      <c r="M109" s="44">
        <f>'Distribution of funds'!C111</f>
        <v>0</v>
      </c>
      <c r="N109" s="306"/>
      <c r="O109" s="21" t="str">
        <f t="shared" si="5"/>
        <v/>
      </c>
      <c r="P109" s="182"/>
      <c r="Q109" s="271">
        <f>+DAYS360(Summary!$H$9,Summary!$K$9)/30</f>
        <v>0</v>
      </c>
      <c r="R109" s="272">
        <f t="shared" si="6"/>
        <v>0</v>
      </c>
      <c r="S109" s="116">
        <f>IF(O109="",0,Summary!$P$28*Summary!$D$30*'Co-beneficiaries'!J109*'Co-beneficiaries'!$R109)</f>
        <v>0</v>
      </c>
    </row>
    <row r="110" spans="1:19" ht="13.5" x14ac:dyDescent="0.25">
      <c r="A110" s="47" t="s">
        <v>307</v>
      </c>
      <c r="B110" s="311"/>
      <c r="C110" s="310"/>
      <c r="D110" s="192">
        <f>SUMIF('1.Staff'!$A$9:$A$100,'Co-beneficiaries'!A110,'1.Staff'!$E$9:$E$100)</f>
        <v>0</v>
      </c>
      <c r="E110" s="194">
        <f>SUMIF('2.Travel and subsistence'!$C$6:$C$303,'Co-beneficiaries'!A110,'2.Travel and subsistence'!$N$6:$N$303)</f>
        <v>0</v>
      </c>
      <c r="F110" s="194">
        <f>SUMIF('3.Equipment'!$C$6:$C$205,'Co-beneficiaries'!A110,'3.Equipment'!$L$6:$L$205)</f>
        <v>0</v>
      </c>
      <c r="G110" s="194">
        <f>SUMIF('4.Subcontracting'!$C$6:$C$155,'Co-beneficiaries'!A110,'4.Subcontracting'!$H$6:$H$155)</f>
        <v>0</v>
      </c>
      <c r="H110" s="194">
        <f>SUMIF('5.Other'!$C$6:$C$305,'Co-beneficiaries'!A110,'5.Other'!$G$6:$G$305)</f>
        <v>0</v>
      </c>
      <c r="I110" s="193">
        <f t="shared" si="7"/>
        <v>0</v>
      </c>
      <c r="J110" s="44" t="str">
        <f t="shared" si="2"/>
        <v/>
      </c>
      <c r="K110" s="320"/>
      <c r="L110" s="321"/>
      <c r="M110" s="44">
        <f>'Distribution of funds'!C112</f>
        <v>0</v>
      </c>
      <c r="N110" s="306"/>
      <c r="O110" s="21" t="str">
        <f t="shared" si="5"/>
        <v/>
      </c>
      <c r="P110" s="182"/>
      <c r="Q110" s="271">
        <f>+DAYS360(Summary!$H$9,Summary!$K$9)/30</f>
        <v>0</v>
      </c>
      <c r="R110" s="272">
        <f t="shared" si="6"/>
        <v>0</v>
      </c>
      <c r="S110" s="116">
        <f>IF(O110="",0,Summary!$P$28*Summary!$D$30*'Co-beneficiaries'!J110*'Co-beneficiaries'!$R110)</f>
        <v>0</v>
      </c>
    </row>
    <row r="111" spans="1:19" ht="13.5" x14ac:dyDescent="0.25">
      <c r="A111" s="47" t="s">
        <v>308</v>
      </c>
      <c r="B111" s="311"/>
      <c r="C111" s="310"/>
      <c r="D111" s="192">
        <f>SUMIF('1.Staff'!$A$9:$A$100,'Co-beneficiaries'!A111,'1.Staff'!$E$9:$E$100)</f>
        <v>0</v>
      </c>
      <c r="E111" s="194">
        <f>SUMIF('2.Travel and subsistence'!$C$6:$C$303,'Co-beneficiaries'!A111,'2.Travel and subsistence'!$N$6:$N$303)</f>
        <v>0</v>
      </c>
      <c r="F111" s="194">
        <f>SUMIF('3.Equipment'!$C$6:$C$205,'Co-beneficiaries'!A111,'3.Equipment'!$L$6:$L$205)</f>
        <v>0</v>
      </c>
      <c r="G111" s="194">
        <f>SUMIF('4.Subcontracting'!$C$6:$C$155,'Co-beneficiaries'!A111,'4.Subcontracting'!$H$6:$H$155)</f>
        <v>0</v>
      </c>
      <c r="H111" s="194">
        <f>SUMIF('5.Other'!$C$6:$C$305,'Co-beneficiaries'!A111,'5.Other'!$G$6:$G$305)</f>
        <v>0</v>
      </c>
      <c r="I111" s="193">
        <f t="shared" si="7"/>
        <v>0</v>
      </c>
      <c r="J111" s="44" t="str">
        <f t="shared" si="2"/>
        <v/>
      </c>
      <c r="K111" s="320"/>
      <c r="L111" s="321"/>
      <c r="M111" s="44">
        <f>'Distribution of funds'!C113</f>
        <v>0</v>
      </c>
      <c r="N111" s="306"/>
      <c r="O111" s="21" t="str">
        <f t="shared" si="5"/>
        <v/>
      </c>
      <c r="P111" s="182"/>
      <c r="Q111" s="271">
        <f>+DAYS360(Summary!$H$9,Summary!$K$9)/30</f>
        <v>0</v>
      </c>
      <c r="R111" s="272">
        <f t="shared" si="6"/>
        <v>0</v>
      </c>
      <c r="S111" s="116">
        <f>IF(O111="",0,Summary!$P$28*Summary!$D$30*'Co-beneficiaries'!J111*'Co-beneficiaries'!$R111)</f>
        <v>0</v>
      </c>
    </row>
    <row r="112" spans="1:19" ht="13.5" x14ac:dyDescent="0.25">
      <c r="A112" s="47" t="s">
        <v>309</v>
      </c>
      <c r="B112" s="311"/>
      <c r="C112" s="310"/>
      <c r="D112" s="192">
        <f>SUMIF('1.Staff'!$A$9:$A$100,'Co-beneficiaries'!A112,'1.Staff'!$E$9:$E$100)</f>
        <v>0</v>
      </c>
      <c r="E112" s="194">
        <f>SUMIF('2.Travel and subsistence'!$C$6:$C$303,'Co-beneficiaries'!A112,'2.Travel and subsistence'!$N$6:$N$303)</f>
        <v>0</v>
      </c>
      <c r="F112" s="194">
        <f>SUMIF('3.Equipment'!$C$6:$C$205,'Co-beneficiaries'!A112,'3.Equipment'!$L$6:$L$205)</f>
        <v>0</v>
      </c>
      <c r="G112" s="194">
        <f>SUMIF('4.Subcontracting'!$C$6:$C$155,'Co-beneficiaries'!A112,'4.Subcontracting'!$H$6:$H$155)</f>
        <v>0</v>
      </c>
      <c r="H112" s="194">
        <f>SUMIF('5.Other'!$C$6:$C$305,'Co-beneficiaries'!A112,'5.Other'!$G$6:$G$305)</f>
        <v>0</v>
      </c>
      <c r="I112" s="193">
        <f t="shared" si="7"/>
        <v>0</v>
      </c>
      <c r="J112" s="44" t="str">
        <f t="shared" si="2"/>
        <v/>
      </c>
      <c r="K112" s="320"/>
      <c r="L112" s="321"/>
      <c r="M112" s="44">
        <f>'Distribution of funds'!C114</f>
        <v>0</v>
      </c>
      <c r="N112" s="306"/>
      <c r="O112" s="21" t="str">
        <f t="shared" si="5"/>
        <v/>
      </c>
      <c r="P112" s="182"/>
      <c r="Q112" s="271">
        <f>+DAYS360(Summary!$H$9,Summary!$K$9)/30</f>
        <v>0</v>
      </c>
      <c r="R112" s="272">
        <f t="shared" si="6"/>
        <v>0</v>
      </c>
      <c r="S112" s="116">
        <f>IF(O112="",0,Summary!$P$28*Summary!$D$30*'Co-beneficiaries'!J112*'Co-beneficiaries'!$R112)</f>
        <v>0</v>
      </c>
    </row>
    <row r="113" spans="1:19" ht="13.5" x14ac:dyDescent="0.25">
      <c r="A113" s="47" t="s">
        <v>310</v>
      </c>
      <c r="B113" s="311"/>
      <c r="C113" s="310"/>
      <c r="D113" s="192">
        <f>SUMIF('1.Staff'!$A$9:$A$100,'Co-beneficiaries'!A113,'1.Staff'!$E$9:$E$100)</f>
        <v>0</v>
      </c>
      <c r="E113" s="194">
        <f>SUMIF('2.Travel and subsistence'!$C$6:$C$303,'Co-beneficiaries'!A113,'2.Travel and subsistence'!$N$6:$N$303)</f>
        <v>0</v>
      </c>
      <c r="F113" s="194">
        <f>SUMIF('3.Equipment'!$C$6:$C$205,'Co-beneficiaries'!A113,'3.Equipment'!$L$6:$L$205)</f>
        <v>0</v>
      </c>
      <c r="G113" s="194">
        <f>SUMIF('4.Subcontracting'!$C$6:$C$155,'Co-beneficiaries'!A113,'4.Subcontracting'!$H$6:$H$155)</f>
        <v>0</v>
      </c>
      <c r="H113" s="194">
        <f>SUMIF('5.Other'!$C$6:$C$305,'Co-beneficiaries'!A113,'5.Other'!$G$6:$G$305)</f>
        <v>0</v>
      </c>
      <c r="I113" s="193">
        <f t="shared" si="7"/>
        <v>0</v>
      </c>
      <c r="J113" s="44" t="str">
        <f t="shared" si="2"/>
        <v/>
      </c>
      <c r="K113" s="320"/>
      <c r="L113" s="321"/>
      <c r="M113" s="44">
        <f>'Distribution of funds'!C115</f>
        <v>0</v>
      </c>
      <c r="N113" s="306"/>
      <c r="O113" s="21" t="str">
        <f t="shared" si="5"/>
        <v/>
      </c>
      <c r="P113" s="182"/>
      <c r="Q113" s="271">
        <f>+DAYS360(Summary!$H$9,Summary!$K$9)/30</f>
        <v>0</v>
      </c>
      <c r="R113" s="272">
        <f t="shared" si="6"/>
        <v>0</v>
      </c>
      <c r="S113" s="116">
        <f>IF(O113="",0,Summary!$P$28*Summary!$D$30*'Co-beneficiaries'!J113*'Co-beneficiaries'!$R113)</f>
        <v>0</v>
      </c>
    </row>
    <row r="114" spans="1:19" ht="13.5" x14ac:dyDescent="0.25">
      <c r="A114" s="47" t="s">
        <v>311</v>
      </c>
      <c r="B114" s="311"/>
      <c r="C114" s="310"/>
      <c r="D114" s="192">
        <f>SUMIF('1.Staff'!$A$9:$A$100,'Co-beneficiaries'!A114,'1.Staff'!$E$9:$E$100)</f>
        <v>0</v>
      </c>
      <c r="E114" s="194">
        <f>SUMIF('2.Travel and subsistence'!$C$6:$C$303,'Co-beneficiaries'!A114,'2.Travel and subsistence'!$N$6:$N$303)</f>
        <v>0</v>
      </c>
      <c r="F114" s="194">
        <f>SUMIF('3.Equipment'!$C$6:$C$205,'Co-beneficiaries'!A114,'3.Equipment'!$L$6:$L$205)</f>
        <v>0</v>
      </c>
      <c r="G114" s="194">
        <f>SUMIF('4.Subcontracting'!$C$6:$C$155,'Co-beneficiaries'!A114,'4.Subcontracting'!$H$6:$H$155)</f>
        <v>0</v>
      </c>
      <c r="H114" s="194">
        <f>SUMIF('5.Other'!$C$6:$C$305,'Co-beneficiaries'!A114,'5.Other'!$G$6:$G$305)</f>
        <v>0</v>
      </c>
      <c r="I114" s="193">
        <f t="shared" si="7"/>
        <v>0</v>
      </c>
      <c r="J114" s="44" t="str">
        <f t="shared" si="2"/>
        <v/>
      </c>
      <c r="K114" s="320"/>
      <c r="L114" s="321"/>
      <c r="M114" s="44">
        <f>'Distribution of funds'!C116</f>
        <v>0</v>
      </c>
      <c r="N114" s="306"/>
      <c r="O114" s="21" t="str">
        <f t="shared" si="5"/>
        <v/>
      </c>
      <c r="P114" s="182"/>
      <c r="Q114" s="271">
        <f>+DAYS360(Summary!$H$9,Summary!$K$9)/30</f>
        <v>0</v>
      </c>
      <c r="R114" s="272">
        <f t="shared" si="6"/>
        <v>0</v>
      </c>
      <c r="S114" s="116">
        <f>IF(O114="",0,Summary!$P$28*Summary!$D$30*'Co-beneficiaries'!J114*'Co-beneficiaries'!$R114)</f>
        <v>0</v>
      </c>
    </row>
    <row r="115" spans="1:19" ht="13.5" x14ac:dyDescent="0.25">
      <c r="A115" s="47" t="s">
        <v>312</v>
      </c>
      <c r="B115" s="311"/>
      <c r="C115" s="310"/>
      <c r="D115" s="192">
        <f>SUMIF('1.Staff'!$A$9:$A$100,'Co-beneficiaries'!A115,'1.Staff'!$E$9:$E$100)</f>
        <v>0</v>
      </c>
      <c r="E115" s="194">
        <f>SUMIF('2.Travel and subsistence'!$C$6:$C$303,'Co-beneficiaries'!A115,'2.Travel and subsistence'!$N$6:$N$303)</f>
        <v>0</v>
      </c>
      <c r="F115" s="194">
        <f>SUMIF('3.Equipment'!$C$6:$C$205,'Co-beneficiaries'!A115,'3.Equipment'!$L$6:$L$205)</f>
        <v>0</v>
      </c>
      <c r="G115" s="194">
        <f>SUMIF('4.Subcontracting'!$C$6:$C$155,'Co-beneficiaries'!A115,'4.Subcontracting'!$H$6:$H$155)</f>
        <v>0</v>
      </c>
      <c r="H115" s="194">
        <f>SUMIF('5.Other'!$C$6:$C$305,'Co-beneficiaries'!A115,'5.Other'!$G$6:$G$305)</f>
        <v>0</v>
      </c>
      <c r="I115" s="193">
        <f t="shared" si="7"/>
        <v>0</v>
      </c>
      <c r="J115" s="44" t="str">
        <f t="shared" si="2"/>
        <v/>
      </c>
      <c r="K115" s="320"/>
      <c r="L115" s="321"/>
      <c r="M115" s="44">
        <f>'Distribution of funds'!C117</f>
        <v>0</v>
      </c>
      <c r="N115" s="306"/>
      <c r="O115" s="21" t="str">
        <f t="shared" si="5"/>
        <v/>
      </c>
      <c r="P115" s="182"/>
      <c r="Q115" s="271">
        <f>+DAYS360(Summary!$H$9,Summary!$K$9)/30</f>
        <v>0</v>
      </c>
      <c r="R115" s="272">
        <f t="shared" si="6"/>
        <v>0</v>
      </c>
      <c r="S115" s="116">
        <f>IF(O115="",0,Summary!$P$28*Summary!$D$30*'Co-beneficiaries'!J115*'Co-beneficiaries'!$R115)</f>
        <v>0</v>
      </c>
    </row>
    <row r="116" spans="1:19" ht="13.5" x14ac:dyDescent="0.25">
      <c r="A116" s="47" t="s">
        <v>313</v>
      </c>
      <c r="B116" s="311"/>
      <c r="C116" s="310"/>
      <c r="D116" s="192">
        <f>SUMIF('1.Staff'!$A$9:$A$100,'Co-beneficiaries'!A116,'1.Staff'!$E$9:$E$100)</f>
        <v>0</v>
      </c>
      <c r="E116" s="194">
        <f>SUMIF('2.Travel and subsistence'!$C$6:$C$303,'Co-beneficiaries'!A116,'2.Travel and subsistence'!$N$6:$N$303)</f>
        <v>0</v>
      </c>
      <c r="F116" s="194">
        <f>SUMIF('3.Equipment'!$C$6:$C$205,'Co-beneficiaries'!A116,'3.Equipment'!$L$6:$L$205)</f>
        <v>0</v>
      </c>
      <c r="G116" s="194">
        <f>SUMIF('4.Subcontracting'!$C$6:$C$155,'Co-beneficiaries'!A116,'4.Subcontracting'!$H$6:$H$155)</f>
        <v>0</v>
      </c>
      <c r="H116" s="194">
        <f>SUMIF('5.Other'!$C$6:$C$305,'Co-beneficiaries'!A116,'5.Other'!$G$6:$G$305)</f>
        <v>0</v>
      </c>
      <c r="I116" s="193">
        <f t="shared" si="7"/>
        <v>0</v>
      </c>
      <c r="J116" s="44" t="str">
        <f t="shared" si="2"/>
        <v/>
      </c>
      <c r="K116" s="320"/>
      <c r="L116" s="321"/>
      <c r="M116" s="44">
        <f>'Distribution of funds'!C118</f>
        <v>0</v>
      </c>
      <c r="N116" s="306"/>
      <c r="O116" s="21" t="str">
        <f t="shared" si="5"/>
        <v/>
      </c>
      <c r="P116" s="182"/>
      <c r="Q116" s="271">
        <f>+DAYS360(Summary!$H$9,Summary!$K$9)/30</f>
        <v>0</v>
      </c>
      <c r="R116" s="272">
        <f t="shared" si="6"/>
        <v>0</v>
      </c>
      <c r="S116" s="116">
        <f>IF(O116="",0,Summary!$P$28*Summary!$D$30*'Co-beneficiaries'!J116*'Co-beneficiaries'!$R116)</f>
        <v>0</v>
      </c>
    </row>
    <row r="117" spans="1:19" ht="13.5" x14ac:dyDescent="0.25">
      <c r="A117" s="47" t="s">
        <v>314</v>
      </c>
      <c r="B117" s="311"/>
      <c r="C117" s="310"/>
      <c r="D117" s="192">
        <f>SUMIF('1.Staff'!$A$9:$A$100,'Co-beneficiaries'!A117,'1.Staff'!$E$9:$E$100)</f>
        <v>0</v>
      </c>
      <c r="E117" s="194">
        <f>SUMIF('2.Travel and subsistence'!$C$6:$C$303,'Co-beneficiaries'!A117,'2.Travel and subsistence'!$N$6:$N$303)</f>
        <v>0</v>
      </c>
      <c r="F117" s="194">
        <f>SUMIF('3.Equipment'!$C$6:$C$205,'Co-beneficiaries'!A117,'3.Equipment'!$L$6:$L$205)</f>
        <v>0</v>
      </c>
      <c r="G117" s="194">
        <f>SUMIF('4.Subcontracting'!$C$6:$C$155,'Co-beneficiaries'!A117,'4.Subcontracting'!$H$6:$H$155)</f>
        <v>0</v>
      </c>
      <c r="H117" s="194">
        <f>SUMIF('5.Other'!$C$6:$C$305,'Co-beneficiaries'!A117,'5.Other'!$G$6:$G$305)</f>
        <v>0</v>
      </c>
      <c r="I117" s="193">
        <f t="shared" si="7"/>
        <v>0</v>
      </c>
      <c r="J117" s="44" t="str">
        <f t="shared" si="2"/>
        <v/>
      </c>
      <c r="K117" s="320"/>
      <c r="L117" s="321"/>
      <c r="M117" s="44">
        <f>'Distribution of funds'!C119</f>
        <v>0</v>
      </c>
      <c r="N117" s="306"/>
      <c r="O117" s="21" t="str">
        <f t="shared" si="5"/>
        <v/>
      </c>
      <c r="P117" s="182"/>
      <c r="Q117" s="271">
        <f>+DAYS360(Summary!$H$9,Summary!$K$9)/30</f>
        <v>0</v>
      </c>
      <c r="R117" s="272">
        <f t="shared" si="6"/>
        <v>0</v>
      </c>
      <c r="S117" s="116">
        <f>IF(O117="",0,Summary!$P$28*Summary!$D$30*'Co-beneficiaries'!J117*'Co-beneficiaries'!$R117)</f>
        <v>0</v>
      </c>
    </row>
    <row r="118" spans="1:19" ht="13.5" x14ac:dyDescent="0.25">
      <c r="A118" s="47" t="s">
        <v>315</v>
      </c>
      <c r="B118" s="311"/>
      <c r="C118" s="310"/>
      <c r="D118" s="192">
        <f>SUMIF('1.Staff'!$A$9:$A$100,'Co-beneficiaries'!A118,'1.Staff'!$E$9:$E$100)</f>
        <v>0</v>
      </c>
      <c r="E118" s="194">
        <f>SUMIF('2.Travel and subsistence'!$C$6:$C$303,'Co-beneficiaries'!A118,'2.Travel and subsistence'!$N$6:$N$303)</f>
        <v>0</v>
      </c>
      <c r="F118" s="194">
        <f>SUMIF('3.Equipment'!$C$6:$C$205,'Co-beneficiaries'!A118,'3.Equipment'!$L$6:$L$205)</f>
        <v>0</v>
      </c>
      <c r="G118" s="194">
        <f>SUMIF('4.Subcontracting'!$C$6:$C$155,'Co-beneficiaries'!A118,'4.Subcontracting'!$H$6:$H$155)</f>
        <v>0</v>
      </c>
      <c r="H118" s="194">
        <f>SUMIF('5.Other'!$C$6:$C$305,'Co-beneficiaries'!A118,'5.Other'!$G$6:$G$305)</f>
        <v>0</v>
      </c>
      <c r="I118" s="193">
        <f t="shared" si="7"/>
        <v>0</v>
      </c>
      <c r="J118" s="44" t="str">
        <f t="shared" si="2"/>
        <v/>
      </c>
      <c r="K118" s="320"/>
      <c r="L118" s="321"/>
      <c r="M118" s="44">
        <f>'Distribution of funds'!C120</f>
        <v>0</v>
      </c>
      <c r="N118" s="306"/>
      <c r="O118" s="21" t="str">
        <f t="shared" si="5"/>
        <v/>
      </c>
      <c r="P118" s="182"/>
      <c r="Q118" s="271">
        <f>+DAYS360(Summary!$H$9,Summary!$K$9)/30</f>
        <v>0</v>
      </c>
      <c r="R118" s="272">
        <f t="shared" si="6"/>
        <v>0</v>
      </c>
      <c r="S118" s="116">
        <f>IF(O118="",0,Summary!$P$28*Summary!$D$30*'Co-beneficiaries'!J118*'Co-beneficiaries'!$R118)</f>
        <v>0</v>
      </c>
    </row>
    <row r="119" spans="1:19" ht="13.5" x14ac:dyDescent="0.25">
      <c r="A119" s="47" t="s">
        <v>316</v>
      </c>
      <c r="B119" s="311"/>
      <c r="C119" s="310"/>
      <c r="D119" s="192">
        <f>SUMIF('1.Staff'!$A$9:$A$100,'Co-beneficiaries'!A119,'1.Staff'!$E$9:$E$100)</f>
        <v>0</v>
      </c>
      <c r="E119" s="194">
        <f>SUMIF('2.Travel and subsistence'!$C$6:$C$303,'Co-beneficiaries'!A119,'2.Travel and subsistence'!$N$6:$N$303)</f>
        <v>0</v>
      </c>
      <c r="F119" s="194">
        <f>SUMIF('3.Equipment'!$C$6:$C$205,'Co-beneficiaries'!A119,'3.Equipment'!$L$6:$L$205)</f>
        <v>0</v>
      </c>
      <c r="G119" s="194">
        <f>SUMIF('4.Subcontracting'!$C$6:$C$155,'Co-beneficiaries'!A119,'4.Subcontracting'!$H$6:$H$155)</f>
        <v>0</v>
      </c>
      <c r="H119" s="194">
        <f>SUMIF('5.Other'!$C$6:$C$305,'Co-beneficiaries'!A119,'5.Other'!$G$6:$G$305)</f>
        <v>0</v>
      </c>
      <c r="I119" s="193">
        <f t="shared" si="7"/>
        <v>0</v>
      </c>
      <c r="J119" s="44" t="str">
        <f t="shared" si="2"/>
        <v/>
      </c>
      <c r="K119" s="320"/>
      <c r="L119" s="321"/>
      <c r="M119" s="44">
        <f>'Distribution of funds'!C121</f>
        <v>0</v>
      </c>
      <c r="N119" s="306"/>
      <c r="O119" s="21" t="str">
        <f t="shared" si="5"/>
        <v/>
      </c>
      <c r="P119" s="182"/>
      <c r="Q119" s="271">
        <f>+DAYS360(Summary!$H$9,Summary!$K$9)/30</f>
        <v>0</v>
      </c>
      <c r="R119" s="272">
        <f t="shared" si="6"/>
        <v>0</v>
      </c>
      <c r="S119" s="116">
        <f>IF(O119="",0,Summary!$P$28*Summary!$D$30*'Co-beneficiaries'!J119*'Co-beneficiaries'!$R119)</f>
        <v>0</v>
      </c>
    </row>
    <row r="120" spans="1:19" ht="13.5" x14ac:dyDescent="0.25">
      <c r="A120" s="47" t="s">
        <v>317</v>
      </c>
      <c r="B120" s="311"/>
      <c r="C120" s="310"/>
      <c r="D120" s="192">
        <f>SUMIF('1.Staff'!$A$9:$A$100,'Co-beneficiaries'!A120,'1.Staff'!$E$9:$E$100)</f>
        <v>0</v>
      </c>
      <c r="E120" s="194">
        <f>SUMIF('2.Travel and subsistence'!$C$6:$C$303,'Co-beneficiaries'!A120,'2.Travel and subsistence'!$N$6:$N$303)</f>
        <v>0</v>
      </c>
      <c r="F120" s="194">
        <f>SUMIF('3.Equipment'!$C$6:$C$205,'Co-beneficiaries'!A120,'3.Equipment'!$L$6:$L$205)</f>
        <v>0</v>
      </c>
      <c r="G120" s="194">
        <f>SUMIF('4.Subcontracting'!$C$6:$C$155,'Co-beneficiaries'!A120,'4.Subcontracting'!$H$6:$H$155)</f>
        <v>0</v>
      </c>
      <c r="H120" s="194">
        <f>SUMIF('5.Other'!$C$6:$C$305,'Co-beneficiaries'!A120,'5.Other'!$G$6:$G$305)</f>
        <v>0</v>
      </c>
      <c r="I120" s="193">
        <f t="shared" si="7"/>
        <v>0</v>
      </c>
      <c r="J120" s="44" t="str">
        <f t="shared" si="2"/>
        <v/>
      </c>
      <c r="K120" s="320"/>
      <c r="L120" s="321"/>
      <c r="M120" s="44">
        <f>'Distribution of funds'!C122</f>
        <v>0</v>
      </c>
      <c r="N120" s="306"/>
      <c r="O120" s="21" t="str">
        <f t="shared" si="5"/>
        <v/>
      </c>
      <c r="P120" s="182"/>
      <c r="Q120" s="271">
        <f>+DAYS360(Summary!$H$9,Summary!$K$9)/30</f>
        <v>0</v>
      </c>
      <c r="R120" s="272">
        <f t="shared" si="6"/>
        <v>0</v>
      </c>
      <c r="S120" s="116">
        <f>IF(O120="",0,Summary!$P$28*Summary!$D$30*'Co-beneficiaries'!J120*'Co-beneficiaries'!$R120)</f>
        <v>0</v>
      </c>
    </row>
    <row r="121" spans="1:19" ht="13.5" x14ac:dyDescent="0.25">
      <c r="A121" s="47" t="s">
        <v>318</v>
      </c>
      <c r="B121" s="311"/>
      <c r="C121" s="310"/>
      <c r="D121" s="192">
        <f>SUMIF('1.Staff'!$A$9:$A$100,'Co-beneficiaries'!A121,'1.Staff'!$E$9:$E$100)</f>
        <v>0</v>
      </c>
      <c r="E121" s="194">
        <f>SUMIF('2.Travel and subsistence'!$C$6:$C$303,'Co-beneficiaries'!A121,'2.Travel and subsistence'!$N$6:$N$303)</f>
        <v>0</v>
      </c>
      <c r="F121" s="194">
        <f>SUMIF('3.Equipment'!$C$6:$C$205,'Co-beneficiaries'!A121,'3.Equipment'!$L$6:$L$205)</f>
        <v>0</v>
      </c>
      <c r="G121" s="194">
        <f>SUMIF('4.Subcontracting'!$C$6:$C$155,'Co-beneficiaries'!A121,'4.Subcontracting'!$H$6:$H$155)</f>
        <v>0</v>
      </c>
      <c r="H121" s="194">
        <f>SUMIF('5.Other'!$C$6:$C$305,'Co-beneficiaries'!A121,'5.Other'!$G$6:$G$305)</f>
        <v>0</v>
      </c>
      <c r="I121" s="193">
        <f t="shared" si="7"/>
        <v>0</v>
      </c>
      <c r="J121" s="44" t="str">
        <f t="shared" si="2"/>
        <v/>
      </c>
      <c r="K121" s="320"/>
      <c r="L121" s="321"/>
      <c r="M121" s="44">
        <f>'Distribution of funds'!C123</f>
        <v>0</v>
      </c>
      <c r="N121" s="306"/>
      <c r="O121" s="21" t="str">
        <f t="shared" si="5"/>
        <v/>
      </c>
      <c r="P121" s="182"/>
      <c r="Q121" s="271">
        <f>+DAYS360(Summary!$H$9,Summary!$K$9)/30</f>
        <v>0</v>
      </c>
      <c r="R121" s="272">
        <f t="shared" si="6"/>
        <v>0</v>
      </c>
      <c r="S121" s="116">
        <f>IF(O121="",0,Summary!$P$28*Summary!$D$30*'Co-beneficiaries'!J121*'Co-beneficiaries'!$R121)</f>
        <v>0</v>
      </c>
    </row>
    <row r="122" spans="1:19" ht="13.5" x14ac:dyDescent="0.25">
      <c r="A122" s="47" t="s">
        <v>319</v>
      </c>
      <c r="B122" s="311"/>
      <c r="C122" s="310"/>
      <c r="D122" s="192">
        <f>SUMIF('1.Staff'!$A$9:$A$100,'Co-beneficiaries'!A122,'1.Staff'!$E$9:$E$100)</f>
        <v>0</v>
      </c>
      <c r="E122" s="194">
        <f>SUMIF('2.Travel and subsistence'!$C$6:$C$303,'Co-beneficiaries'!A122,'2.Travel and subsistence'!$N$6:$N$303)</f>
        <v>0</v>
      </c>
      <c r="F122" s="194">
        <f>SUMIF('3.Equipment'!$C$6:$C$205,'Co-beneficiaries'!A122,'3.Equipment'!$L$6:$L$205)</f>
        <v>0</v>
      </c>
      <c r="G122" s="194">
        <f>SUMIF('4.Subcontracting'!$C$6:$C$155,'Co-beneficiaries'!A122,'4.Subcontracting'!$H$6:$H$155)</f>
        <v>0</v>
      </c>
      <c r="H122" s="194">
        <f>SUMIF('5.Other'!$C$6:$C$305,'Co-beneficiaries'!A122,'5.Other'!$G$6:$G$305)</f>
        <v>0</v>
      </c>
      <c r="I122" s="193">
        <f t="shared" si="7"/>
        <v>0</v>
      </c>
      <c r="J122" s="44" t="str">
        <f t="shared" si="2"/>
        <v/>
      </c>
      <c r="K122" s="320"/>
      <c r="L122" s="321"/>
      <c r="M122" s="44">
        <f>'Distribution of funds'!C124</f>
        <v>0</v>
      </c>
      <c r="N122" s="306"/>
      <c r="O122" s="21" t="str">
        <f t="shared" si="5"/>
        <v/>
      </c>
      <c r="P122" s="182"/>
      <c r="Q122" s="271">
        <f>+DAYS360(Summary!$H$9,Summary!$K$9)/30</f>
        <v>0</v>
      </c>
      <c r="R122" s="272">
        <f t="shared" si="6"/>
        <v>0</v>
      </c>
      <c r="S122" s="116">
        <f>IF(O122="",0,Summary!$P$28*Summary!$D$30*'Co-beneficiaries'!J122*'Co-beneficiaries'!$R122)</f>
        <v>0</v>
      </c>
    </row>
    <row r="123" spans="1:19" ht="13.5" x14ac:dyDescent="0.25">
      <c r="A123" s="47" t="s">
        <v>320</v>
      </c>
      <c r="B123" s="311"/>
      <c r="C123" s="310"/>
      <c r="D123" s="192">
        <f>SUMIF('1.Staff'!$A$9:$A$100,'Co-beneficiaries'!A123,'1.Staff'!$E$9:$E$100)</f>
        <v>0</v>
      </c>
      <c r="E123" s="194">
        <f>SUMIF('2.Travel and subsistence'!$C$6:$C$303,'Co-beneficiaries'!A123,'2.Travel and subsistence'!$N$6:$N$303)</f>
        <v>0</v>
      </c>
      <c r="F123" s="194">
        <f>SUMIF('3.Equipment'!$C$6:$C$205,'Co-beneficiaries'!A123,'3.Equipment'!$L$6:$L$205)</f>
        <v>0</v>
      </c>
      <c r="G123" s="194">
        <f>SUMIF('4.Subcontracting'!$C$6:$C$155,'Co-beneficiaries'!A123,'4.Subcontracting'!$H$6:$H$155)</f>
        <v>0</v>
      </c>
      <c r="H123" s="194">
        <f>SUMIF('5.Other'!$C$6:$C$305,'Co-beneficiaries'!A123,'5.Other'!$G$6:$G$305)</f>
        <v>0</v>
      </c>
      <c r="I123" s="193">
        <f t="shared" si="7"/>
        <v>0</v>
      </c>
      <c r="J123" s="44" t="str">
        <f t="shared" si="2"/>
        <v/>
      </c>
      <c r="K123" s="320"/>
      <c r="L123" s="321"/>
      <c r="M123" s="44">
        <f>'Distribution of funds'!C125</f>
        <v>0</v>
      </c>
      <c r="N123" s="306"/>
      <c r="O123" s="21" t="str">
        <f t="shared" si="5"/>
        <v/>
      </c>
      <c r="P123" s="182"/>
      <c r="Q123" s="271">
        <f>+DAYS360(Summary!$H$9,Summary!$K$9)/30</f>
        <v>0</v>
      </c>
      <c r="R123" s="272">
        <f t="shared" si="6"/>
        <v>0</v>
      </c>
      <c r="S123" s="116">
        <f>IF(O123="",0,Summary!$P$28*Summary!$D$30*'Co-beneficiaries'!J123*'Co-beneficiaries'!$R123)</f>
        <v>0</v>
      </c>
    </row>
    <row r="124" spans="1:19" ht="13.5" x14ac:dyDescent="0.25">
      <c r="A124" s="47" t="s">
        <v>321</v>
      </c>
      <c r="B124" s="311"/>
      <c r="C124" s="310"/>
      <c r="D124" s="192">
        <f>SUMIF('1.Staff'!$A$9:$A$100,'Co-beneficiaries'!A124,'1.Staff'!$E$9:$E$100)</f>
        <v>0</v>
      </c>
      <c r="E124" s="194">
        <f>SUMIF('2.Travel and subsistence'!$C$6:$C$303,'Co-beneficiaries'!A124,'2.Travel and subsistence'!$N$6:$N$303)</f>
        <v>0</v>
      </c>
      <c r="F124" s="194">
        <f>SUMIF('3.Equipment'!$C$6:$C$205,'Co-beneficiaries'!A124,'3.Equipment'!$L$6:$L$205)</f>
        <v>0</v>
      </c>
      <c r="G124" s="194">
        <f>SUMIF('4.Subcontracting'!$C$6:$C$155,'Co-beneficiaries'!A124,'4.Subcontracting'!$H$6:$H$155)</f>
        <v>0</v>
      </c>
      <c r="H124" s="194">
        <f>SUMIF('5.Other'!$C$6:$C$305,'Co-beneficiaries'!A124,'5.Other'!$G$6:$G$305)</f>
        <v>0</v>
      </c>
      <c r="I124" s="193">
        <f t="shared" si="7"/>
        <v>0</v>
      </c>
      <c r="J124" s="44" t="str">
        <f t="shared" si="2"/>
        <v/>
      </c>
      <c r="K124" s="320"/>
      <c r="L124" s="321"/>
      <c r="M124" s="44">
        <f>'Distribution of funds'!C126</f>
        <v>0</v>
      </c>
      <c r="N124" s="306"/>
      <c r="O124" s="21" t="str">
        <f t="shared" si="5"/>
        <v/>
      </c>
      <c r="P124" s="182"/>
      <c r="Q124" s="271">
        <f>+DAYS360(Summary!$H$9,Summary!$K$9)/30</f>
        <v>0</v>
      </c>
      <c r="R124" s="272">
        <f t="shared" si="6"/>
        <v>0</v>
      </c>
      <c r="S124" s="116">
        <f>IF(O124="",0,Summary!$P$28*Summary!$D$30*'Co-beneficiaries'!J124*'Co-beneficiaries'!$R124)</f>
        <v>0</v>
      </c>
    </row>
    <row r="125" spans="1:19" ht="13.5" x14ac:dyDescent="0.25">
      <c r="A125" s="47" t="s">
        <v>322</v>
      </c>
      <c r="B125" s="311"/>
      <c r="C125" s="310"/>
      <c r="D125" s="192">
        <f>SUMIF('1.Staff'!$A$9:$A$100,'Co-beneficiaries'!A125,'1.Staff'!$E$9:$E$100)</f>
        <v>0</v>
      </c>
      <c r="E125" s="194">
        <f>SUMIF('2.Travel and subsistence'!$C$6:$C$303,'Co-beneficiaries'!A125,'2.Travel and subsistence'!$N$6:$N$303)</f>
        <v>0</v>
      </c>
      <c r="F125" s="194">
        <f>SUMIF('3.Equipment'!$C$6:$C$205,'Co-beneficiaries'!A125,'3.Equipment'!$L$6:$L$205)</f>
        <v>0</v>
      </c>
      <c r="G125" s="194">
        <f>SUMIF('4.Subcontracting'!$C$6:$C$155,'Co-beneficiaries'!A125,'4.Subcontracting'!$H$6:$H$155)</f>
        <v>0</v>
      </c>
      <c r="H125" s="194">
        <f>SUMIF('5.Other'!$C$6:$C$305,'Co-beneficiaries'!A125,'5.Other'!$G$6:$G$305)</f>
        <v>0</v>
      </c>
      <c r="I125" s="193">
        <f t="shared" si="7"/>
        <v>0</v>
      </c>
      <c r="J125" s="44" t="str">
        <f t="shared" si="2"/>
        <v/>
      </c>
      <c r="K125" s="320"/>
      <c r="L125" s="321"/>
      <c r="M125" s="44">
        <f>'Distribution of funds'!C127</f>
        <v>0</v>
      </c>
      <c r="N125" s="306"/>
      <c r="O125" s="21" t="str">
        <f t="shared" si="5"/>
        <v/>
      </c>
      <c r="P125" s="182"/>
      <c r="Q125" s="271">
        <f>+DAYS360(Summary!$H$9,Summary!$K$9)/30</f>
        <v>0</v>
      </c>
      <c r="R125" s="272">
        <f t="shared" si="6"/>
        <v>0</v>
      </c>
      <c r="S125" s="116">
        <f>IF(O125="",0,Summary!$P$28*Summary!$D$30*'Co-beneficiaries'!J125*'Co-beneficiaries'!$R125)</f>
        <v>0</v>
      </c>
    </row>
    <row r="126" spans="1:19" ht="13.5" x14ac:dyDescent="0.25">
      <c r="A126" s="47" t="s">
        <v>323</v>
      </c>
      <c r="B126" s="311"/>
      <c r="C126" s="310"/>
      <c r="D126" s="192">
        <f>SUMIF('1.Staff'!$A$9:$A$100,'Co-beneficiaries'!A126,'1.Staff'!$E$9:$E$100)</f>
        <v>0</v>
      </c>
      <c r="E126" s="194">
        <f>SUMIF('2.Travel and subsistence'!$C$6:$C$303,'Co-beneficiaries'!A126,'2.Travel and subsistence'!$N$6:$N$303)</f>
        <v>0</v>
      </c>
      <c r="F126" s="194">
        <f>SUMIF('3.Equipment'!$C$6:$C$205,'Co-beneficiaries'!A126,'3.Equipment'!$L$6:$L$205)</f>
        <v>0</v>
      </c>
      <c r="G126" s="194">
        <f>SUMIF('4.Subcontracting'!$C$6:$C$155,'Co-beneficiaries'!A126,'4.Subcontracting'!$H$6:$H$155)</f>
        <v>0</v>
      </c>
      <c r="H126" s="194">
        <f>SUMIF('5.Other'!$C$6:$C$305,'Co-beneficiaries'!A126,'5.Other'!$G$6:$G$305)</f>
        <v>0</v>
      </c>
      <c r="I126" s="193">
        <f t="shared" si="7"/>
        <v>0</v>
      </c>
      <c r="J126" s="44" t="str">
        <f t="shared" si="2"/>
        <v/>
      </c>
      <c r="K126" s="320"/>
      <c r="L126" s="321"/>
      <c r="M126" s="44">
        <f>'Distribution of funds'!C128</f>
        <v>0</v>
      </c>
      <c r="N126" s="306"/>
      <c r="O126" s="21" t="str">
        <f t="shared" si="5"/>
        <v/>
      </c>
      <c r="P126" s="182"/>
      <c r="Q126" s="271">
        <f>+DAYS360(Summary!$H$9,Summary!$K$9)/30</f>
        <v>0</v>
      </c>
      <c r="R126" s="272">
        <f t="shared" si="6"/>
        <v>0</v>
      </c>
      <c r="S126" s="116">
        <f>IF(O126="",0,Summary!$P$28*Summary!$D$30*'Co-beneficiaries'!J126*'Co-beneficiaries'!$R126)</f>
        <v>0</v>
      </c>
    </row>
    <row r="127" spans="1:19" ht="13.5" x14ac:dyDescent="0.25">
      <c r="A127" s="47" t="s">
        <v>324</v>
      </c>
      <c r="B127" s="311"/>
      <c r="C127" s="310"/>
      <c r="D127" s="192">
        <f>SUMIF('1.Staff'!$A$9:$A$100,'Co-beneficiaries'!A127,'1.Staff'!$E$9:$E$100)</f>
        <v>0</v>
      </c>
      <c r="E127" s="194">
        <f>SUMIF('2.Travel and subsistence'!$C$6:$C$303,'Co-beneficiaries'!A127,'2.Travel and subsistence'!$N$6:$N$303)</f>
        <v>0</v>
      </c>
      <c r="F127" s="194">
        <f>SUMIF('3.Equipment'!$C$6:$C$205,'Co-beneficiaries'!A127,'3.Equipment'!$L$6:$L$205)</f>
        <v>0</v>
      </c>
      <c r="G127" s="194">
        <f>SUMIF('4.Subcontracting'!$C$6:$C$155,'Co-beneficiaries'!A127,'4.Subcontracting'!$H$6:$H$155)</f>
        <v>0</v>
      </c>
      <c r="H127" s="194">
        <f>SUMIF('5.Other'!$C$6:$C$305,'Co-beneficiaries'!A127,'5.Other'!$G$6:$G$305)</f>
        <v>0</v>
      </c>
      <c r="I127" s="193">
        <f t="shared" si="7"/>
        <v>0</v>
      </c>
      <c r="J127" s="44" t="str">
        <f t="shared" si="2"/>
        <v/>
      </c>
      <c r="K127" s="320"/>
      <c r="L127" s="321"/>
      <c r="M127" s="44">
        <f>'Distribution of funds'!C129</f>
        <v>0</v>
      </c>
      <c r="N127" s="306"/>
      <c r="O127" s="21" t="str">
        <f t="shared" si="5"/>
        <v/>
      </c>
      <c r="P127" s="182"/>
      <c r="Q127" s="271">
        <f>+DAYS360(Summary!$H$9,Summary!$K$9)/30</f>
        <v>0</v>
      </c>
      <c r="R127" s="272">
        <f t="shared" si="6"/>
        <v>0</v>
      </c>
      <c r="S127" s="116">
        <f>IF(O127="",0,Summary!$P$28*Summary!$D$30*'Co-beneficiaries'!J127*'Co-beneficiaries'!$R127)</f>
        <v>0</v>
      </c>
    </row>
    <row r="128" spans="1:19" ht="13.5" x14ac:dyDescent="0.25">
      <c r="A128" s="47" t="s">
        <v>325</v>
      </c>
      <c r="B128" s="311"/>
      <c r="C128" s="310"/>
      <c r="D128" s="192">
        <f>SUMIF('1.Staff'!$A$9:$A$100,'Co-beneficiaries'!A128,'1.Staff'!$E$9:$E$100)</f>
        <v>0</v>
      </c>
      <c r="E128" s="194">
        <f>SUMIF('2.Travel and subsistence'!$C$6:$C$303,'Co-beneficiaries'!A128,'2.Travel and subsistence'!$N$6:$N$303)</f>
        <v>0</v>
      </c>
      <c r="F128" s="194">
        <f>SUMIF('3.Equipment'!$C$6:$C$205,'Co-beneficiaries'!A128,'3.Equipment'!$L$6:$L$205)</f>
        <v>0</v>
      </c>
      <c r="G128" s="194">
        <f>SUMIF('4.Subcontracting'!$C$6:$C$155,'Co-beneficiaries'!A128,'4.Subcontracting'!$H$6:$H$155)</f>
        <v>0</v>
      </c>
      <c r="H128" s="194">
        <f>SUMIF('5.Other'!$C$6:$C$305,'Co-beneficiaries'!A128,'5.Other'!$G$6:$G$305)</f>
        <v>0</v>
      </c>
      <c r="I128" s="193">
        <f t="shared" si="7"/>
        <v>0</v>
      </c>
      <c r="J128" s="44" t="str">
        <f t="shared" si="2"/>
        <v/>
      </c>
      <c r="K128" s="320"/>
      <c r="L128" s="321"/>
      <c r="M128" s="44">
        <f>'Distribution of funds'!C130</f>
        <v>0</v>
      </c>
      <c r="N128" s="306"/>
      <c r="O128" s="21" t="str">
        <f t="shared" si="5"/>
        <v/>
      </c>
      <c r="P128" s="182"/>
      <c r="Q128" s="271">
        <f>+DAYS360(Summary!$H$9,Summary!$K$9)/30</f>
        <v>0</v>
      </c>
      <c r="R128" s="272">
        <f t="shared" si="6"/>
        <v>0</v>
      </c>
      <c r="S128" s="116">
        <f>IF(O128="",0,Summary!$P$28*Summary!$D$30*'Co-beneficiaries'!J128*'Co-beneficiaries'!$R128)</f>
        <v>0</v>
      </c>
    </row>
    <row r="129" spans="1:19" ht="13.5" x14ac:dyDescent="0.25">
      <c r="A129" s="47" t="s">
        <v>326</v>
      </c>
      <c r="B129" s="311"/>
      <c r="C129" s="310"/>
      <c r="D129" s="192">
        <f>SUMIF('1.Staff'!$A$9:$A$100,'Co-beneficiaries'!A129,'1.Staff'!$E$9:$E$100)</f>
        <v>0</v>
      </c>
      <c r="E129" s="194">
        <f>SUMIF('2.Travel and subsistence'!$C$6:$C$303,'Co-beneficiaries'!A129,'2.Travel and subsistence'!$N$6:$N$303)</f>
        <v>0</v>
      </c>
      <c r="F129" s="194">
        <f>SUMIF('3.Equipment'!$C$6:$C$205,'Co-beneficiaries'!A129,'3.Equipment'!$L$6:$L$205)</f>
        <v>0</v>
      </c>
      <c r="G129" s="194">
        <f>SUMIF('4.Subcontracting'!$C$6:$C$155,'Co-beneficiaries'!A129,'4.Subcontracting'!$H$6:$H$155)</f>
        <v>0</v>
      </c>
      <c r="H129" s="194">
        <f>SUMIF('5.Other'!$C$6:$C$305,'Co-beneficiaries'!A129,'5.Other'!$G$6:$G$305)</f>
        <v>0</v>
      </c>
      <c r="I129" s="193">
        <f t="shared" si="7"/>
        <v>0</v>
      </c>
      <c r="J129" s="44" t="str">
        <f t="shared" si="2"/>
        <v/>
      </c>
      <c r="K129" s="320"/>
      <c r="L129" s="321"/>
      <c r="M129" s="44">
        <f>'Distribution of funds'!C131</f>
        <v>0</v>
      </c>
      <c r="N129" s="306"/>
      <c r="O129" s="21" t="str">
        <f t="shared" si="5"/>
        <v/>
      </c>
      <c r="P129" s="182"/>
      <c r="Q129" s="271">
        <f>+DAYS360(Summary!$H$9,Summary!$K$9)/30</f>
        <v>0</v>
      </c>
      <c r="R129" s="272">
        <f t="shared" si="6"/>
        <v>0</v>
      </c>
      <c r="S129" s="116">
        <f>IF(O129="",0,Summary!$P$28*Summary!$D$30*'Co-beneficiaries'!J129*'Co-beneficiaries'!$R129)</f>
        <v>0</v>
      </c>
    </row>
    <row r="130" spans="1:19" ht="13.5" x14ac:dyDescent="0.25">
      <c r="A130" s="47" t="s">
        <v>327</v>
      </c>
      <c r="B130" s="311"/>
      <c r="C130" s="310"/>
      <c r="D130" s="192">
        <f>SUMIF('1.Staff'!$A$9:$A$100,'Co-beneficiaries'!A130,'1.Staff'!$E$9:$E$100)</f>
        <v>0</v>
      </c>
      <c r="E130" s="194">
        <f>SUMIF('2.Travel and subsistence'!$C$6:$C$303,'Co-beneficiaries'!A130,'2.Travel and subsistence'!$N$6:$N$303)</f>
        <v>0</v>
      </c>
      <c r="F130" s="194">
        <f>SUMIF('3.Equipment'!$C$6:$C$205,'Co-beneficiaries'!A130,'3.Equipment'!$L$6:$L$205)</f>
        <v>0</v>
      </c>
      <c r="G130" s="194">
        <f>SUMIF('4.Subcontracting'!$C$6:$C$155,'Co-beneficiaries'!A130,'4.Subcontracting'!$H$6:$H$155)</f>
        <v>0</v>
      </c>
      <c r="H130" s="194">
        <f>SUMIF('5.Other'!$C$6:$C$305,'Co-beneficiaries'!A130,'5.Other'!$G$6:$G$305)</f>
        <v>0</v>
      </c>
      <c r="I130" s="193">
        <f t="shared" si="7"/>
        <v>0</v>
      </c>
      <c r="J130" s="44" t="str">
        <f t="shared" si="2"/>
        <v/>
      </c>
      <c r="K130" s="320"/>
      <c r="L130" s="321"/>
      <c r="M130" s="44">
        <f>'Distribution of funds'!C132</f>
        <v>0</v>
      </c>
      <c r="N130" s="306"/>
      <c r="O130" s="21" t="str">
        <f t="shared" si="5"/>
        <v/>
      </c>
      <c r="P130" s="182"/>
      <c r="Q130" s="271">
        <f>+DAYS360(Summary!$H$9,Summary!$K$9)/30</f>
        <v>0</v>
      </c>
      <c r="R130" s="272">
        <f t="shared" si="6"/>
        <v>0</v>
      </c>
      <c r="S130" s="116">
        <f>IF(O130="",0,Summary!$P$28*Summary!$D$30*'Co-beneficiaries'!J130*'Co-beneficiaries'!$R130)</f>
        <v>0</v>
      </c>
    </row>
    <row r="131" spans="1:19" ht="13.5" x14ac:dyDescent="0.25">
      <c r="A131" s="47" t="s">
        <v>328</v>
      </c>
      <c r="B131" s="311"/>
      <c r="C131" s="310"/>
      <c r="D131" s="192">
        <f>SUMIF('1.Staff'!$A$9:$A$100,'Co-beneficiaries'!A131,'1.Staff'!$E$9:$E$100)</f>
        <v>0</v>
      </c>
      <c r="E131" s="194">
        <f>SUMIF('2.Travel and subsistence'!$C$6:$C$303,'Co-beneficiaries'!A131,'2.Travel and subsistence'!$N$6:$N$303)</f>
        <v>0</v>
      </c>
      <c r="F131" s="194">
        <f>SUMIF('3.Equipment'!$C$6:$C$205,'Co-beneficiaries'!A131,'3.Equipment'!$L$6:$L$205)</f>
        <v>0</v>
      </c>
      <c r="G131" s="194">
        <f>SUMIF('4.Subcontracting'!$C$6:$C$155,'Co-beneficiaries'!A131,'4.Subcontracting'!$H$6:$H$155)</f>
        <v>0</v>
      </c>
      <c r="H131" s="194">
        <f>SUMIF('5.Other'!$C$6:$C$305,'Co-beneficiaries'!A131,'5.Other'!$G$6:$G$305)</f>
        <v>0</v>
      </c>
      <c r="I131" s="193">
        <f t="shared" si="7"/>
        <v>0</v>
      </c>
      <c r="J131" s="44" t="str">
        <f t="shared" si="2"/>
        <v/>
      </c>
      <c r="K131" s="320"/>
      <c r="L131" s="321"/>
      <c r="M131" s="44">
        <f>'Distribution of funds'!C133</f>
        <v>0</v>
      </c>
      <c r="N131" s="306"/>
      <c r="O131" s="21" t="str">
        <f t="shared" si="5"/>
        <v/>
      </c>
      <c r="P131" s="182"/>
      <c r="Q131" s="271">
        <f>+DAYS360(Summary!$H$9,Summary!$K$9)/30</f>
        <v>0</v>
      </c>
      <c r="R131" s="272">
        <f t="shared" si="6"/>
        <v>0</v>
      </c>
      <c r="S131" s="116">
        <f>IF(O131="",0,Summary!$P$28*Summary!$D$30*'Co-beneficiaries'!J131*'Co-beneficiaries'!$R131)</f>
        <v>0</v>
      </c>
    </row>
    <row r="132" spans="1:19" ht="13.5" x14ac:dyDescent="0.25">
      <c r="A132" s="47" t="s">
        <v>329</v>
      </c>
      <c r="B132" s="311"/>
      <c r="C132" s="310"/>
      <c r="D132" s="192">
        <f>SUMIF('1.Staff'!$A$9:$A$100,'Co-beneficiaries'!A132,'1.Staff'!$E$9:$E$100)</f>
        <v>0</v>
      </c>
      <c r="E132" s="194">
        <f>SUMIF('2.Travel and subsistence'!$C$6:$C$303,'Co-beneficiaries'!A132,'2.Travel and subsistence'!$N$6:$N$303)</f>
        <v>0</v>
      </c>
      <c r="F132" s="194">
        <f>SUMIF('3.Equipment'!$C$6:$C$205,'Co-beneficiaries'!A132,'3.Equipment'!$L$6:$L$205)</f>
        <v>0</v>
      </c>
      <c r="G132" s="194">
        <f>SUMIF('4.Subcontracting'!$C$6:$C$155,'Co-beneficiaries'!A132,'4.Subcontracting'!$H$6:$H$155)</f>
        <v>0</v>
      </c>
      <c r="H132" s="194">
        <f>SUMIF('5.Other'!$C$6:$C$305,'Co-beneficiaries'!A132,'5.Other'!$G$6:$G$305)</f>
        <v>0</v>
      </c>
      <c r="I132" s="193">
        <f t="shared" si="7"/>
        <v>0</v>
      </c>
      <c r="J132" s="44" t="str">
        <f t="shared" si="2"/>
        <v/>
      </c>
      <c r="K132" s="320"/>
      <c r="L132" s="321"/>
      <c r="M132" s="44">
        <f>'Distribution of funds'!C134</f>
        <v>0</v>
      </c>
      <c r="N132" s="306"/>
      <c r="O132" s="21" t="str">
        <f t="shared" si="5"/>
        <v/>
      </c>
      <c r="P132" s="182"/>
      <c r="Q132" s="271">
        <f>+DAYS360(Summary!$H$9,Summary!$K$9)/30</f>
        <v>0</v>
      </c>
      <c r="R132" s="272">
        <f t="shared" si="6"/>
        <v>0</v>
      </c>
      <c r="S132" s="116">
        <f>IF(O132="",0,Summary!$P$28*Summary!$D$30*'Co-beneficiaries'!J132*'Co-beneficiaries'!$R132)</f>
        <v>0</v>
      </c>
    </row>
    <row r="133" spans="1:19" ht="13.5" x14ac:dyDescent="0.25">
      <c r="A133" s="47" t="s">
        <v>330</v>
      </c>
      <c r="B133" s="311"/>
      <c r="C133" s="310"/>
      <c r="D133" s="192">
        <f>SUMIF('1.Staff'!$A$9:$A$100,'Co-beneficiaries'!A133,'1.Staff'!$E$9:$E$100)</f>
        <v>0</v>
      </c>
      <c r="E133" s="194">
        <f>SUMIF('2.Travel and subsistence'!$C$6:$C$303,'Co-beneficiaries'!A133,'2.Travel and subsistence'!$N$6:$N$303)</f>
        <v>0</v>
      </c>
      <c r="F133" s="194">
        <f>SUMIF('3.Equipment'!$C$6:$C$205,'Co-beneficiaries'!A133,'3.Equipment'!$L$6:$L$205)</f>
        <v>0</v>
      </c>
      <c r="G133" s="194">
        <f>SUMIF('4.Subcontracting'!$C$6:$C$155,'Co-beneficiaries'!A133,'4.Subcontracting'!$H$6:$H$155)</f>
        <v>0</v>
      </c>
      <c r="H133" s="194">
        <f>SUMIF('5.Other'!$C$6:$C$305,'Co-beneficiaries'!A133,'5.Other'!$G$6:$G$305)</f>
        <v>0</v>
      </c>
      <c r="I133" s="193">
        <f t="shared" si="7"/>
        <v>0</v>
      </c>
      <c r="J133" s="44" t="str">
        <f t="shared" si="2"/>
        <v/>
      </c>
      <c r="K133" s="320"/>
      <c r="L133" s="321"/>
      <c r="M133" s="44">
        <f>'Distribution of funds'!C135</f>
        <v>0</v>
      </c>
      <c r="N133" s="306"/>
      <c r="O133" s="21" t="str">
        <f t="shared" si="5"/>
        <v/>
      </c>
      <c r="P133" s="182"/>
      <c r="Q133" s="271">
        <f>+DAYS360(Summary!$H$9,Summary!$K$9)/30</f>
        <v>0</v>
      </c>
      <c r="R133" s="272">
        <f t="shared" si="6"/>
        <v>0</v>
      </c>
      <c r="S133" s="116">
        <f>IF(O133="",0,Summary!$P$28*Summary!$D$30*'Co-beneficiaries'!J133*'Co-beneficiaries'!$R133)</f>
        <v>0</v>
      </c>
    </row>
    <row r="134" spans="1:19" ht="13.5" x14ac:dyDescent="0.25">
      <c r="A134" s="47" t="s">
        <v>331</v>
      </c>
      <c r="B134" s="311"/>
      <c r="C134" s="310"/>
      <c r="D134" s="192">
        <f>SUMIF('1.Staff'!$A$9:$A$100,'Co-beneficiaries'!A134,'1.Staff'!$E$9:$E$100)</f>
        <v>0</v>
      </c>
      <c r="E134" s="194">
        <f>SUMIF('2.Travel and subsistence'!$C$6:$C$303,'Co-beneficiaries'!A134,'2.Travel and subsistence'!$N$6:$N$303)</f>
        <v>0</v>
      </c>
      <c r="F134" s="194">
        <f>SUMIF('3.Equipment'!$C$6:$C$205,'Co-beneficiaries'!A134,'3.Equipment'!$L$6:$L$205)</f>
        <v>0</v>
      </c>
      <c r="G134" s="194">
        <f>SUMIF('4.Subcontracting'!$C$6:$C$155,'Co-beneficiaries'!A134,'4.Subcontracting'!$H$6:$H$155)</f>
        <v>0</v>
      </c>
      <c r="H134" s="194">
        <f>SUMIF('5.Other'!$C$6:$C$305,'Co-beneficiaries'!A134,'5.Other'!$G$6:$G$305)</f>
        <v>0</v>
      </c>
      <c r="I134" s="193">
        <f t="shared" si="7"/>
        <v>0</v>
      </c>
      <c r="J134" s="44" t="str">
        <f t="shared" si="2"/>
        <v/>
      </c>
      <c r="K134" s="320"/>
      <c r="L134" s="321"/>
      <c r="M134" s="44">
        <f>'Distribution of funds'!C136</f>
        <v>0</v>
      </c>
      <c r="N134" s="306"/>
      <c r="O134" s="21" t="str">
        <f t="shared" si="5"/>
        <v/>
      </c>
      <c r="P134" s="182"/>
      <c r="Q134" s="271">
        <f>+DAYS360(Summary!$H$9,Summary!$K$9)/30</f>
        <v>0</v>
      </c>
      <c r="R134" s="272">
        <f t="shared" si="6"/>
        <v>0</v>
      </c>
      <c r="S134" s="116">
        <f>IF(O134="",0,Summary!$P$28*Summary!$D$30*'Co-beneficiaries'!J134*'Co-beneficiaries'!$R134)</f>
        <v>0</v>
      </c>
    </row>
    <row r="135" spans="1:19" ht="13.5" x14ac:dyDescent="0.25">
      <c r="A135" s="47" t="s">
        <v>332</v>
      </c>
      <c r="B135" s="311"/>
      <c r="C135" s="310"/>
      <c r="D135" s="192">
        <f>SUMIF('1.Staff'!$A$9:$A$100,'Co-beneficiaries'!A135,'1.Staff'!$E$9:$E$100)</f>
        <v>0</v>
      </c>
      <c r="E135" s="194">
        <f>SUMIF('2.Travel and subsistence'!$C$6:$C$303,'Co-beneficiaries'!A135,'2.Travel and subsistence'!$N$6:$N$303)</f>
        <v>0</v>
      </c>
      <c r="F135" s="194">
        <f>SUMIF('3.Equipment'!$C$6:$C$205,'Co-beneficiaries'!A135,'3.Equipment'!$L$6:$L$205)</f>
        <v>0</v>
      </c>
      <c r="G135" s="194">
        <f>SUMIF('4.Subcontracting'!$C$6:$C$155,'Co-beneficiaries'!A135,'4.Subcontracting'!$H$6:$H$155)</f>
        <v>0</v>
      </c>
      <c r="H135" s="194">
        <f>SUMIF('5.Other'!$C$6:$C$305,'Co-beneficiaries'!A135,'5.Other'!$G$6:$G$305)</f>
        <v>0</v>
      </c>
      <c r="I135" s="193">
        <f t="shared" si="7"/>
        <v>0</v>
      </c>
      <c r="J135" s="44" t="str">
        <f t="shared" si="2"/>
        <v/>
      </c>
      <c r="K135" s="320"/>
      <c r="L135" s="321"/>
      <c r="M135" s="44">
        <f>'Distribution of funds'!C137</f>
        <v>0</v>
      </c>
      <c r="N135" s="306"/>
      <c r="O135" s="21" t="str">
        <f t="shared" si="5"/>
        <v/>
      </c>
      <c r="P135" s="182"/>
      <c r="Q135" s="271">
        <f>+DAYS360(Summary!$H$9,Summary!$K$9)/30</f>
        <v>0</v>
      </c>
      <c r="R135" s="272">
        <f t="shared" si="6"/>
        <v>0</v>
      </c>
      <c r="S135" s="116">
        <f>IF(O135="",0,Summary!$P$28*Summary!$D$30*'Co-beneficiaries'!J135*'Co-beneficiaries'!$R135)</f>
        <v>0</v>
      </c>
    </row>
    <row r="136" spans="1:19" ht="13.5" x14ac:dyDescent="0.25">
      <c r="A136" s="47" t="s">
        <v>333</v>
      </c>
      <c r="B136" s="311"/>
      <c r="C136" s="310"/>
      <c r="D136" s="192">
        <f>SUMIF('1.Staff'!$A$9:$A$100,'Co-beneficiaries'!A136,'1.Staff'!$E$9:$E$100)</f>
        <v>0</v>
      </c>
      <c r="E136" s="194">
        <f>SUMIF('2.Travel and subsistence'!$C$6:$C$303,'Co-beneficiaries'!A136,'2.Travel and subsistence'!$N$6:$N$303)</f>
        <v>0</v>
      </c>
      <c r="F136" s="194">
        <f>SUMIF('3.Equipment'!$C$6:$C$205,'Co-beneficiaries'!A136,'3.Equipment'!$L$6:$L$205)</f>
        <v>0</v>
      </c>
      <c r="G136" s="194">
        <f>SUMIF('4.Subcontracting'!$C$6:$C$155,'Co-beneficiaries'!A136,'4.Subcontracting'!$H$6:$H$155)</f>
        <v>0</v>
      </c>
      <c r="H136" s="194">
        <f>SUMIF('5.Other'!$C$6:$C$305,'Co-beneficiaries'!A136,'5.Other'!$G$6:$G$305)</f>
        <v>0</v>
      </c>
      <c r="I136" s="193">
        <f t="shared" si="7"/>
        <v>0</v>
      </c>
      <c r="J136" s="44" t="str">
        <f t="shared" si="2"/>
        <v/>
      </c>
      <c r="K136" s="320"/>
      <c r="L136" s="321"/>
      <c r="M136" s="44">
        <f>'Distribution of funds'!C138</f>
        <v>0</v>
      </c>
      <c r="N136" s="306"/>
      <c r="O136" s="21" t="str">
        <f t="shared" si="5"/>
        <v/>
      </c>
      <c r="P136" s="182"/>
      <c r="Q136" s="271">
        <f>+DAYS360(Summary!$H$9,Summary!$K$9)/30</f>
        <v>0</v>
      </c>
      <c r="R136" s="272">
        <f t="shared" si="6"/>
        <v>0</v>
      </c>
      <c r="S136" s="116">
        <f>IF(O136="",0,Summary!$P$28*Summary!$D$30*'Co-beneficiaries'!J136*'Co-beneficiaries'!$R136)</f>
        <v>0</v>
      </c>
    </row>
    <row r="137" spans="1:19" ht="13.5" x14ac:dyDescent="0.25">
      <c r="A137" s="47" t="s">
        <v>334</v>
      </c>
      <c r="B137" s="311"/>
      <c r="C137" s="310"/>
      <c r="D137" s="192">
        <f>SUMIF('1.Staff'!$A$9:$A$100,'Co-beneficiaries'!A137,'1.Staff'!$E$9:$E$100)</f>
        <v>0</v>
      </c>
      <c r="E137" s="194">
        <f>SUMIF('2.Travel and subsistence'!$C$6:$C$303,'Co-beneficiaries'!A137,'2.Travel and subsistence'!$N$6:$N$303)</f>
        <v>0</v>
      </c>
      <c r="F137" s="194">
        <f>SUMIF('3.Equipment'!$C$6:$C$205,'Co-beneficiaries'!A137,'3.Equipment'!$L$6:$L$205)</f>
        <v>0</v>
      </c>
      <c r="G137" s="194">
        <f>SUMIF('4.Subcontracting'!$C$6:$C$155,'Co-beneficiaries'!A137,'4.Subcontracting'!$H$6:$H$155)</f>
        <v>0</v>
      </c>
      <c r="H137" s="194">
        <f>SUMIF('5.Other'!$C$6:$C$305,'Co-beneficiaries'!A137,'5.Other'!$G$6:$G$305)</f>
        <v>0</v>
      </c>
      <c r="I137" s="193">
        <f t="shared" si="7"/>
        <v>0</v>
      </c>
      <c r="J137" s="44" t="str">
        <f t="shared" si="2"/>
        <v/>
      </c>
      <c r="K137" s="320"/>
      <c r="L137" s="321"/>
      <c r="M137" s="44">
        <f>'Distribution of funds'!C139</f>
        <v>0</v>
      </c>
      <c r="N137" s="306"/>
      <c r="O137" s="21" t="str">
        <f t="shared" si="5"/>
        <v/>
      </c>
      <c r="P137" s="182"/>
      <c r="Q137" s="271">
        <f>+DAYS360(Summary!$H$9,Summary!$K$9)/30</f>
        <v>0</v>
      </c>
      <c r="R137" s="272">
        <f t="shared" si="6"/>
        <v>0</v>
      </c>
      <c r="S137" s="116">
        <f>IF(O137="",0,Summary!$P$28*Summary!$D$30*'Co-beneficiaries'!J137*'Co-beneficiaries'!$R137)</f>
        <v>0</v>
      </c>
    </row>
    <row r="138" spans="1:19" ht="13.5" x14ac:dyDescent="0.25">
      <c r="A138" s="47" t="s">
        <v>335</v>
      </c>
      <c r="B138" s="311"/>
      <c r="C138" s="310"/>
      <c r="D138" s="192">
        <f>SUMIF('1.Staff'!$A$9:$A$100,'Co-beneficiaries'!A138,'1.Staff'!$E$9:$E$100)</f>
        <v>0</v>
      </c>
      <c r="E138" s="194">
        <f>SUMIF('2.Travel and subsistence'!$C$6:$C$303,'Co-beneficiaries'!A138,'2.Travel and subsistence'!$N$6:$N$303)</f>
        <v>0</v>
      </c>
      <c r="F138" s="194">
        <f>SUMIF('3.Equipment'!$C$6:$C$205,'Co-beneficiaries'!A138,'3.Equipment'!$L$6:$L$205)</f>
        <v>0</v>
      </c>
      <c r="G138" s="194">
        <f>SUMIF('4.Subcontracting'!$C$6:$C$155,'Co-beneficiaries'!A138,'4.Subcontracting'!$H$6:$H$155)</f>
        <v>0</v>
      </c>
      <c r="H138" s="194">
        <f>SUMIF('5.Other'!$C$6:$C$305,'Co-beneficiaries'!A138,'5.Other'!$G$6:$G$305)</f>
        <v>0</v>
      </c>
      <c r="I138" s="193">
        <f t="shared" si="7"/>
        <v>0</v>
      </c>
      <c r="J138" s="44" t="str">
        <f t="shared" si="2"/>
        <v/>
      </c>
      <c r="K138" s="320"/>
      <c r="L138" s="321"/>
      <c r="M138" s="44">
        <f>'Distribution of funds'!C140</f>
        <v>0</v>
      </c>
      <c r="N138" s="306"/>
      <c r="O138" s="21" t="str">
        <f t="shared" ref="O138:O201" si="8">IF(AND(K138="", L138=""), "", "DEDUCT INDIRECT COSTS")</f>
        <v/>
      </c>
      <c r="P138" s="182"/>
      <c r="Q138" s="271">
        <f>+DAYS360(Summary!$H$9,Summary!$K$9)/30</f>
        <v>0</v>
      </c>
      <c r="R138" s="272">
        <f t="shared" ref="R138:R201" si="9">IF(Q138=0,0,P138/ROUND(Q138,0))</f>
        <v>0</v>
      </c>
      <c r="S138" s="116">
        <f>IF(O138="",0,Summary!$P$28*Summary!$D$30*'Co-beneficiaries'!J138*'Co-beneficiaries'!$R138)</f>
        <v>0</v>
      </c>
    </row>
    <row r="139" spans="1:19" ht="13.5" x14ac:dyDescent="0.25">
      <c r="A139" s="47" t="s">
        <v>336</v>
      </c>
      <c r="B139" s="311"/>
      <c r="C139" s="310"/>
      <c r="D139" s="192">
        <f>SUMIF('1.Staff'!$A$9:$A$100,'Co-beneficiaries'!A139,'1.Staff'!$E$9:$E$100)</f>
        <v>0</v>
      </c>
      <c r="E139" s="194">
        <f>SUMIF('2.Travel and subsistence'!$C$6:$C$303,'Co-beneficiaries'!A139,'2.Travel and subsistence'!$N$6:$N$303)</f>
        <v>0</v>
      </c>
      <c r="F139" s="194">
        <f>SUMIF('3.Equipment'!$C$6:$C$205,'Co-beneficiaries'!A139,'3.Equipment'!$L$6:$L$205)</f>
        <v>0</v>
      </c>
      <c r="G139" s="194">
        <f>SUMIF('4.Subcontracting'!$C$6:$C$155,'Co-beneficiaries'!A139,'4.Subcontracting'!$H$6:$H$155)</f>
        <v>0</v>
      </c>
      <c r="H139" s="194">
        <f>SUMIF('5.Other'!$C$6:$C$305,'Co-beneficiaries'!A139,'5.Other'!$G$6:$G$305)</f>
        <v>0</v>
      </c>
      <c r="I139" s="193">
        <f t="shared" si="7"/>
        <v>0</v>
      </c>
      <c r="J139" s="44" t="str">
        <f t="shared" si="2"/>
        <v/>
      </c>
      <c r="K139" s="320"/>
      <c r="L139" s="321"/>
      <c r="M139" s="44">
        <f>'Distribution of funds'!C141</f>
        <v>0</v>
      </c>
      <c r="N139" s="306"/>
      <c r="O139" s="21" t="str">
        <f t="shared" si="8"/>
        <v/>
      </c>
      <c r="P139" s="182"/>
      <c r="Q139" s="271">
        <f>+DAYS360(Summary!$H$9,Summary!$K$9)/30</f>
        <v>0</v>
      </c>
      <c r="R139" s="272">
        <f t="shared" si="9"/>
        <v>0</v>
      </c>
      <c r="S139" s="116">
        <f>IF(O139="",0,Summary!$P$28*Summary!$D$30*'Co-beneficiaries'!J139*'Co-beneficiaries'!$R139)</f>
        <v>0</v>
      </c>
    </row>
    <row r="140" spans="1:19" ht="13.5" x14ac:dyDescent="0.25">
      <c r="A140" s="47" t="s">
        <v>337</v>
      </c>
      <c r="B140" s="311"/>
      <c r="C140" s="310"/>
      <c r="D140" s="192">
        <f>SUMIF('1.Staff'!$A$9:$A$100,'Co-beneficiaries'!A140,'1.Staff'!$E$9:$E$100)</f>
        <v>0</v>
      </c>
      <c r="E140" s="194">
        <f>SUMIF('2.Travel and subsistence'!$C$6:$C$303,'Co-beneficiaries'!A140,'2.Travel and subsistence'!$N$6:$N$303)</f>
        <v>0</v>
      </c>
      <c r="F140" s="194">
        <f>SUMIF('3.Equipment'!$C$6:$C$205,'Co-beneficiaries'!A140,'3.Equipment'!$L$6:$L$205)</f>
        <v>0</v>
      </c>
      <c r="G140" s="194">
        <f>SUMIF('4.Subcontracting'!$C$6:$C$155,'Co-beneficiaries'!A140,'4.Subcontracting'!$H$6:$H$155)</f>
        <v>0</v>
      </c>
      <c r="H140" s="194">
        <f>SUMIF('5.Other'!$C$6:$C$305,'Co-beneficiaries'!A140,'5.Other'!$G$6:$G$305)</f>
        <v>0</v>
      </c>
      <c r="I140" s="193">
        <f t="shared" si="7"/>
        <v>0</v>
      </c>
      <c r="J140" s="44" t="str">
        <f t="shared" si="2"/>
        <v/>
      </c>
      <c r="K140" s="320"/>
      <c r="L140" s="321"/>
      <c r="M140" s="44">
        <f>'Distribution of funds'!C142</f>
        <v>0</v>
      </c>
      <c r="N140" s="306"/>
      <c r="O140" s="21" t="str">
        <f t="shared" si="8"/>
        <v/>
      </c>
      <c r="P140" s="182"/>
      <c r="Q140" s="271">
        <f>+DAYS360(Summary!$H$9,Summary!$K$9)/30</f>
        <v>0</v>
      </c>
      <c r="R140" s="272">
        <f t="shared" si="9"/>
        <v>0</v>
      </c>
      <c r="S140" s="116">
        <f>IF(O140="",0,Summary!$P$28*Summary!$D$30*'Co-beneficiaries'!J140*'Co-beneficiaries'!$R140)</f>
        <v>0</v>
      </c>
    </row>
    <row r="141" spans="1:19" ht="13.5" x14ac:dyDescent="0.25">
      <c r="A141" s="47" t="s">
        <v>338</v>
      </c>
      <c r="B141" s="311"/>
      <c r="C141" s="310"/>
      <c r="D141" s="192">
        <f>SUMIF('1.Staff'!$A$9:$A$100,'Co-beneficiaries'!A141,'1.Staff'!$E$9:$E$100)</f>
        <v>0</v>
      </c>
      <c r="E141" s="194">
        <f>SUMIF('2.Travel and subsistence'!$C$6:$C$303,'Co-beneficiaries'!A141,'2.Travel and subsistence'!$N$6:$N$303)</f>
        <v>0</v>
      </c>
      <c r="F141" s="194">
        <f>SUMIF('3.Equipment'!$C$6:$C$205,'Co-beneficiaries'!A141,'3.Equipment'!$L$6:$L$205)</f>
        <v>0</v>
      </c>
      <c r="G141" s="194">
        <f>SUMIF('4.Subcontracting'!$C$6:$C$155,'Co-beneficiaries'!A141,'4.Subcontracting'!$H$6:$H$155)</f>
        <v>0</v>
      </c>
      <c r="H141" s="194">
        <f>SUMIF('5.Other'!$C$6:$C$305,'Co-beneficiaries'!A141,'5.Other'!$G$6:$G$305)</f>
        <v>0</v>
      </c>
      <c r="I141" s="193">
        <f t="shared" si="7"/>
        <v>0</v>
      </c>
      <c r="J141" s="44" t="str">
        <f t="shared" si="2"/>
        <v/>
      </c>
      <c r="K141" s="320"/>
      <c r="L141" s="321"/>
      <c r="M141" s="44">
        <f>'Distribution of funds'!C143</f>
        <v>0</v>
      </c>
      <c r="N141" s="306"/>
      <c r="O141" s="21" t="str">
        <f t="shared" si="8"/>
        <v/>
      </c>
      <c r="P141" s="182"/>
      <c r="Q141" s="271">
        <f>+DAYS360(Summary!$H$9,Summary!$K$9)/30</f>
        <v>0</v>
      </c>
      <c r="R141" s="272">
        <f t="shared" si="9"/>
        <v>0</v>
      </c>
      <c r="S141" s="116">
        <f>IF(O141="",0,Summary!$P$28*Summary!$D$30*'Co-beneficiaries'!J141*'Co-beneficiaries'!$R141)</f>
        <v>0</v>
      </c>
    </row>
    <row r="142" spans="1:19" ht="13.5" x14ac:dyDescent="0.25">
      <c r="A142" s="47" t="s">
        <v>339</v>
      </c>
      <c r="B142" s="311"/>
      <c r="C142" s="310"/>
      <c r="D142" s="192">
        <f>SUMIF('1.Staff'!$A$9:$A$100,'Co-beneficiaries'!A142,'1.Staff'!$E$9:$E$100)</f>
        <v>0</v>
      </c>
      <c r="E142" s="194">
        <f>SUMIF('2.Travel and subsistence'!$C$6:$C$303,'Co-beneficiaries'!A142,'2.Travel and subsistence'!$N$6:$N$303)</f>
        <v>0</v>
      </c>
      <c r="F142" s="194">
        <f>SUMIF('3.Equipment'!$C$6:$C$205,'Co-beneficiaries'!A142,'3.Equipment'!$L$6:$L$205)</f>
        <v>0</v>
      </c>
      <c r="G142" s="194">
        <f>SUMIF('4.Subcontracting'!$C$6:$C$155,'Co-beneficiaries'!A142,'4.Subcontracting'!$H$6:$H$155)</f>
        <v>0</v>
      </c>
      <c r="H142" s="194">
        <f>SUMIF('5.Other'!$C$6:$C$305,'Co-beneficiaries'!A142,'5.Other'!$G$6:$G$305)</f>
        <v>0</v>
      </c>
      <c r="I142" s="193">
        <f t="shared" si="7"/>
        <v>0</v>
      </c>
      <c r="J142" s="44" t="str">
        <f t="shared" si="2"/>
        <v/>
      </c>
      <c r="K142" s="320"/>
      <c r="L142" s="321"/>
      <c r="M142" s="44">
        <f>'Distribution of funds'!C144</f>
        <v>0</v>
      </c>
      <c r="N142" s="306"/>
      <c r="O142" s="21" t="str">
        <f t="shared" si="8"/>
        <v/>
      </c>
      <c r="P142" s="182"/>
      <c r="Q142" s="271">
        <f>+DAYS360(Summary!$H$9,Summary!$K$9)/30</f>
        <v>0</v>
      </c>
      <c r="R142" s="272">
        <f t="shared" si="9"/>
        <v>0</v>
      </c>
      <c r="S142" s="116">
        <f>IF(O142="",0,Summary!$P$28*Summary!$D$30*'Co-beneficiaries'!J142*'Co-beneficiaries'!$R142)</f>
        <v>0</v>
      </c>
    </row>
    <row r="143" spans="1:19" ht="13.5" x14ac:dyDescent="0.25">
      <c r="A143" s="47" t="s">
        <v>340</v>
      </c>
      <c r="B143" s="311"/>
      <c r="C143" s="310"/>
      <c r="D143" s="192">
        <f>SUMIF('1.Staff'!$A$9:$A$100,'Co-beneficiaries'!A143,'1.Staff'!$E$9:$E$100)</f>
        <v>0</v>
      </c>
      <c r="E143" s="194">
        <f>SUMIF('2.Travel and subsistence'!$C$6:$C$303,'Co-beneficiaries'!A143,'2.Travel and subsistence'!$N$6:$N$303)</f>
        <v>0</v>
      </c>
      <c r="F143" s="194">
        <f>SUMIF('3.Equipment'!$C$6:$C$205,'Co-beneficiaries'!A143,'3.Equipment'!$L$6:$L$205)</f>
        <v>0</v>
      </c>
      <c r="G143" s="194">
        <f>SUMIF('4.Subcontracting'!$C$6:$C$155,'Co-beneficiaries'!A143,'4.Subcontracting'!$H$6:$H$155)</f>
        <v>0</v>
      </c>
      <c r="H143" s="194">
        <f>SUMIF('5.Other'!$C$6:$C$305,'Co-beneficiaries'!A143,'5.Other'!$G$6:$G$305)</f>
        <v>0</v>
      </c>
      <c r="I143" s="193">
        <f t="shared" si="7"/>
        <v>0</v>
      </c>
      <c r="J143" s="44" t="str">
        <f t="shared" si="2"/>
        <v/>
      </c>
      <c r="K143" s="320"/>
      <c r="L143" s="321"/>
      <c r="M143" s="44">
        <f>'Distribution of funds'!C145</f>
        <v>0</v>
      </c>
      <c r="N143" s="306"/>
      <c r="O143" s="21" t="str">
        <f t="shared" si="8"/>
        <v/>
      </c>
      <c r="P143" s="182"/>
      <c r="Q143" s="271">
        <f>+DAYS360(Summary!$H$9,Summary!$K$9)/30</f>
        <v>0</v>
      </c>
      <c r="R143" s="272">
        <f t="shared" si="9"/>
        <v>0</v>
      </c>
      <c r="S143" s="116">
        <f>IF(O143="",0,Summary!$P$28*Summary!$D$30*'Co-beneficiaries'!J143*'Co-beneficiaries'!$R143)</f>
        <v>0</v>
      </c>
    </row>
    <row r="144" spans="1:19" ht="13.5" x14ac:dyDescent="0.25">
      <c r="A144" s="47" t="s">
        <v>341</v>
      </c>
      <c r="B144" s="311"/>
      <c r="C144" s="310"/>
      <c r="D144" s="192">
        <f>SUMIF('1.Staff'!$A$9:$A$100,'Co-beneficiaries'!A144,'1.Staff'!$E$9:$E$100)</f>
        <v>0</v>
      </c>
      <c r="E144" s="194">
        <f>SUMIF('2.Travel and subsistence'!$C$6:$C$303,'Co-beneficiaries'!A144,'2.Travel and subsistence'!$N$6:$N$303)</f>
        <v>0</v>
      </c>
      <c r="F144" s="194">
        <f>SUMIF('3.Equipment'!$C$6:$C$205,'Co-beneficiaries'!A144,'3.Equipment'!$L$6:$L$205)</f>
        <v>0</v>
      </c>
      <c r="G144" s="194">
        <f>SUMIF('4.Subcontracting'!$C$6:$C$155,'Co-beneficiaries'!A144,'4.Subcontracting'!$H$6:$H$155)</f>
        <v>0</v>
      </c>
      <c r="H144" s="194">
        <f>SUMIF('5.Other'!$C$6:$C$305,'Co-beneficiaries'!A144,'5.Other'!$G$6:$G$305)</f>
        <v>0</v>
      </c>
      <c r="I144" s="193">
        <f t="shared" si="7"/>
        <v>0</v>
      </c>
      <c r="J144" s="44" t="str">
        <f t="shared" si="2"/>
        <v/>
      </c>
      <c r="K144" s="320"/>
      <c r="L144" s="321"/>
      <c r="M144" s="44">
        <f>'Distribution of funds'!C146</f>
        <v>0</v>
      </c>
      <c r="N144" s="306"/>
      <c r="O144" s="21" t="str">
        <f t="shared" si="8"/>
        <v/>
      </c>
      <c r="P144" s="182"/>
      <c r="Q144" s="271">
        <f>+DAYS360(Summary!$H$9,Summary!$K$9)/30</f>
        <v>0</v>
      </c>
      <c r="R144" s="272">
        <f t="shared" si="9"/>
        <v>0</v>
      </c>
      <c r="S144" s="116">
        <f>IF(O144="",0,Summary!$P$28*Summary!$D$30*'Co-beneficiaries'!J144*'Co-beneficiaries'!$R144)</f>
        <v>0</v>
      </c>
    </row>
    <row r="145" spans="1:19" ht="13.5" x14ac:dyDescent="0.25">
      <c r="A145" s="47" t="s">
        <v>342</v>
      </c>
      <c r="B145" s="311"/>
      <c r="C145" s="310"/>
      <c r="D145" s="192">
        <f>SUMIF('1.Staff'!$A$9:$A$100,'Co-beneficiaries'!A145,'1.Staff'!$E$9:$E$100)</f>
        <v>0</v>
      </c>
      <c r="E145" s="194">
        <f>SUMIF('2.Travel and subsistence'!$C$6:$C$303,'Co-beneficiaries'!A145,'2.Travel and subsistence'!$N$6:$N$303)</f>
        <v>0</v>
      </c>
      <c r="F145" s="194">
        <f>SUMIF('3.Equipment'!$C$6:$C$205,'Co-beneficiaries'!A145,'3.Equipment'!$L$6:$L$205)</f>
        <v>0</v>
      </c>
      <c r="G145" s="194">
        <f>SUMIF('4.Subcontracting'!$C$6:$C$155,'Co-beneficiaries'!A145,'4.Subcontracting'!$H$6:$H$155)</f>
        <v>0</v>
      </c>
      <c r="H145" s="194">
        <f>SUMIF('5.Other'!$C$6:$C$305,'Co-beneficiaries'!A145,'5.Other'!$G$6:$G$305)</f>
        <v>0</v>
      </c>
      <c r="I145" s="193">
        <f t="shared" si="7"/>
        <v>0</v>
      </c>
      <c r="J145" s="44" t="str">
        <f t="shared" si="2"/>
        <v/>
      </c>
      <c r="K145" s="320"/>
      <c r="L145" s="321"/>
      <c r="M145" s="44">
        <f>'Distribution of funds'!C147</f>
        <v>0</v>
      </c>
      <c r="N145" s="306"/>
      <c r="O145" s="21" t="str">
        <f t="shared" si="8"/>
        <v/>
      </c>
      <c r="P145" s="182"/>
      <c r="Q145" s="271">
        <f>+DAYS360(Summary!$H$9,Summary!$K$9)/30</f>
        <v>0</v>
      </c>
      <c r="R145" s="272">
        <f t="shared" si="9"/>
        <v>0</v>
      </c>
      <c r="S145" s="116">
        <f>IF(O145="",0,Summary!$P$28*Summary!$D$30*'Co-beneficiaries'!J145*'Co-beneficiaries'!$R145)</f>
        <v>0</v>
      </c>
    </row>
    <row r="146" spans="1:19" ht="13.5" x14ac:dyDescent="0.25">
      <c r="A146" s="47" t="s">
        <v>343</v>
      </c>
      <c r="B146" s="311"/>
      <c r="C146" s="310"/>
      <c r="D146" s="192">
        <f>SUMIF('1.Staff'!$A$9:$A$100,'Co-beneficiaries'!A146,'1.Staff'!$E$9:$E$100)</f>
        <v>0</v>
      </c>
      <c r="E146" s="194">
        <f>SUMIF('2.Travel and subsistence'!$C$6:$C$303,'Co-beneficiaries'!A146,'2.Travel and subsistence'!$N$6:$N$303)</f>
        <v>0</v>
      </c>
      <c r="F146" s="194">
        <f>SUMIF('3.Equipment'!$C$6:$C$205,'Co-beneficiaries'!A146,'3.Equipment'!$L$6:$L$205)</f>
        <v>0</v>
      </c>
      <c r="G146" s="194">
        <f>SUMIF('4.Subcontracting'!$C$6:$C$155,'Co-beneficiaries'!A146,'4.Subcontracting'!$H$6:$H$155)</f>
        <v>0</v>
      </c>
      <c r="H146" s="194">
        <f>SUMIF('5.Other'!$C$6:$C$305,'Co-beneficiaries'!A146,'5.Other'!$G$6:$G$305)</f>
        <v>0</v>
      </c>
      <c r="I146" s="193">
        <f t="shared" si="7"/>
        <v>0</v>
      </c>
      <c r="J146" s="44" t="str">
        <f t="shared" si="2"/>
        <v/>
      </c>
      <c r="K146" s="320"/>
      <c r="L146" s="321"/>
      <c r="M146" s="44">
        <f>'Distribution of funds'!C148</f>
        <v>0</v>
      </c>
      <c r="N146" s="306"/>
      <c r="O146" s="21" t="str">
        <f t="shared" si="8"/>
        <v/>
      </c>
      <c r="P146" s="182"/>
      <c r="Q146" s="271">
        <f>+DAYS360(Summary!$H$9,Summary!$K$9)/30</f>
        <v>0</v>
      </c>
      <c r="R146" s="272">
        <f t="shared" si="9"/>
        <v>0</v>
      </c>
      <c r="S146" s="116">
        <f>IF(O146="",0,Summary!$P$28*Summary!$D$30*'Co-beneficiaries'!J146*'Co-beneficiaries'!$R146)</f>
        <v>0</v>
      </c>
    </row>
    <row r="147" spans="1:19" ht="13.5" x14ac:dyDescent="0.25">
      <c r="A147" s="47" t="s">
        <v>344</v>
      </c>
      <c r="B147" s="311"/>
      <c r="C147" s="310"/>
      <c r="D147" s="192">
        <f>SUMIF('1.Staff'!$A$9:$A$100,'Co-beneficiaries'!A147,'1.Staff'!$E$9:$E$100)</f>
        <v>0</v>
      </c>
      <c r="E147" s="194">
        <f>SUMIF('2.Travel and subsistence'!$C$6:$C$303,'Co-beneficiaries'!A147,'2.Travel and subsistence'!$N$6:$N$303)</f>
        <v>0</v>
      </c>
      <c r="F147" s="194">
        <f>SUMIF('3.Equipment'!$C$6:$C$205,'Co-beneficiaries'!A147,'3.Equipment'!$L$6:$L$205)</f>
        <v>0</v>
      </c>
      <c r="G147" s="194">
        <f>SUMIF('4.Subcontracting'!$C$6:$C$155,'Co-beneficiaries'!A147,'4.Subcontracting'!$H$6:$H$155)</f>
        <v>0</v>
      </c>
      <c r="H147" s="194">
        <f>SUMIF('5.Other'!$C$6:$C$305,'Co-beneficiaries'!A147,'5.Other'!$G$6:$G$305)</f>
        <v>0</v>
      </c>
      <c r="I147" s="193">
        <f t="shared" si="7"/>
        <v>0</v>
      </c>
      <c r="J147" s="44" t="str">
        <f t="shared" si="2"/>
        <v/>
      </c>
      <c r="K147" s="320"/>
      <c r="L147" s="321"/>
      <c r="M147" s="44">
        <f>'Distribution of funds'!C149</f>
        <v>0</v>
      </c>
      <c r="N147" s="306"/>
      <c r="O147" s="21" t="str">
        <f t="shared" si="8"/>
        <v/>
      </c>
      <c r="P147" s="182"/>
      <c r="Q147" s="271">
        <f>+DAYS360(Summary!$H$9,Summary!$K$9)/30</f>
        <v>0</v>
      </c>
      <c r="R147" s="272">
        <f t="shared" si="9"/>
        <v>0</v>
      </c>
      <c r="S147" s="116">
        <f>IF(O147="",0,Summary!$P$28*Summary!$D$30*'Co-beneficiaries'!J147*'Co-beneficiaries'!$R147)</f>
        <v>0</v>
      </c>
    </row>
    <row r="148" spans="1:19" ht="13.5" x14ac:dyDescent="0.25">
      <c r="A148" s="47" t="s">
        <v>345</v>
      </c>
      <c r="B148" s="311"/>
      <c r="C148" s="310"/>
      <c r="D148" s="192">
        <f>SUMIF('1.Staff'!$A$9:$A$100,'Co-beneficiaries'!A148,'1.Staff'!$E$9:$E$100)</f>
        <v>0</v>
      </c>
      <c r="E148" s="194">
        <f>SUMIF('2.Travel and subsistence'!$C$6:$C$303,'Co-beneficiaries'!A148,'2.Travel and subsistence'!$N$6:$N$303)</f>
        <v>0</v>
      </c>
      <c r="F148" s="194">
        <f>SUMIF('3.Equipment'!$C$6:$C$205,'Co-beneficiaries'!A148,'3.Equipment'!$L$6:$L$205)</f>
        <v>0</v>
      </c>
      <c r="G148" s="194">
        <f>SUMIF('4.Subcontracting'!$C$6:$C$155,'Co-beneficiaries'!A148,'4.Subcontracting'!$H$6:$H$155)</f>
        <v>0</v>
      </c>
      <c r="H148" s="194">
        <f>SUMIF('5.Other'!$C$6:$C$305,'Co-beneficiaries'!A148,'5.Other'!$G$6:$G$305)</f>
        <v>0</v>
      </c>
      <c r="I148" s="193">
        <f t="shared" si="7"/>
        <v>0</v>
      </c>
      <c r="J148" s="44" t="str">
        <f t="shared" si="2"/>
        <v/>
      </c>
      <c r="K148" s="320"/>
      <c r="L148" s="321"/>
      <c r="M148" s="44">
        <f>'Distribution of funds'!C150</f>
        <v>0</v>
      </c>
      <c r="N148" s="306"/>
      <c r="O148" s="21" t="str">
        <f t="shared" si="8"/>
        <v/>
      </c>
      <c r="P148" s="182"/>
      <c r="Q148" s="271">
        <f>+DAYS360(Summary!$H$9,Summary!$K$9)/30</f>
        <v>0</v>
      </c>
      <c r="R148" s="272">
        <f t="shared" si="9"/>
        <v>0</v>
      </c>
      <c r="S148" s="116">
        <f>IF(O148="",0,Summary!$P$28*Summary!$D$30*'Co-beneficiaries'!J148*'Co-beneficiaries'!$R148)</f>
        <v>0</v>
      </c>
    </row>
    <row r="149" spans="1:19" ht="13.5" x14ac:dyDescent="0.25">
      <c r="A149" s="47" t="s">
        <v>346</v>
      </c>
      <c r="B149" s="311"/>
      <c r="C149" s="310"/>
      <c r="D149" s="192">
        <f>SUMIF('1.Staff'!$A$9:$A$100,'Co-beneficiaries'!A149,'1.Staff'!$E$9:$E$100)</f>
        <v>0</v>
      </c>
      <c r="E149" s="194">
        <f>SUMIF('2.Travel and subsistence'!$C$6:$C$303,'Co-beneficiaries'!A149,'2.Travel and subsistence'!$N$6:$N$303)</f>
        <v>0</v>
      </c>
      <c r="F149" s="194">
        <f>SUMIF('3.Equipment'!$C$6:$C$205,'Co-beneficiaries'!A149,'3.Equipment'!$L$6:$L$205)</f>
        <v>0</v>
      </c>
      <c r="G149" s="194">
        <f>SUMIF('4.Subcontracting'!$C$6:$C$155,'Co-beneficiaries'!A149,'4.Subcontracting'!$H$6:$H$155)</f>
        <v>0</v>
      </c>
      <c r="H149" s="194">
        <f>SUMIF('5.Other'!$C$6:$C$305,'Co-beneficiaries'!A149,'5.Other'!$G$6:$G$305)</f>
        <v>0</v>
      </c>
      <c r="I149" s="193">
        <f t="shared" si="7"/>
        <v>0</v>
      </c>
      <c r="J149" s="44" t="str">
        <f t="shared" si="2"/>
        <v/>
      </c>
      <c r="K149" s="320"/>
      <c r="L149" s="321"/>
      <c r="M149" s="44">
        <f>'Distribution of funds'!C151</f>
        <v>0</v>
      </c>
      <c r="N149" s="306"/>
      <c r="O149" s="21" t="str">
        <f t="shared" si="8"/>
        <v/>
      </c>
      <c r="P149" s="182"/>
      <c r="Q149" s="271">
        <f>+DAYS360(Summary!$H$9,Summary!$K$9)/30</f>
        <v>0</v>
      </c>
      <c r="R149" s="272">
        <f t="shared" si="9"/>
        <v>0</v>
      </c>
      <c r="S149" s="116">
        <f>IF(O149="",0,Summary!$P$28*Summary!$D$30*'Co-beneficiaries'!J149*'Co-beneficiaries'!$R149)</f>
        <v>0</v>
      </c>
    </row>
    <row r="150" spans="1:19" ht="13.5" x14ac:dyDescent="0.25">
      <c r="A150" s="47" t="s">
        <v>347</v>
      </c>
      <c r="B150" s="311"/>
      <c r="C150" s="310"/>
      <c r="D150" s="192">
        <f>SUMIF('1.Staff'!$A$9:$A$100,'Co-beneficiaries'!A150,'1.Staff'!$E$9:$E$100)</f>
        <v>0</v>
      </c>
      <c r="E150" s="194">
        <f>SUMIF('2.Travel and subsistence'!$C$6:$C$303,'Co-beneficiaries'!A150,'2.Travel and subsistence'!$N$6:$N$303)</f>
        <v>0</v>
      </c>
      <c r="F150" s="194">
        <f>SUMIF('3.Equipment'!$C$6:$C$205,'Co-beneficiaries'!A150,'3.Equipment'!$L$6:$L$205)</f>
        <v>0</v>
      </c>
      <c r="G150" s="194">
        <f>SUMIF('4.Subcontracting'!$C$6:$C$155,'Co-beneficiaries'!A150,'4.Subcontracting'!$H$6:$H$155)</f>
        <v>0</v>
      </c>
      <c r="H150" s="194">
        <f>SUMIF('5.Other'!$C$6:$C$305,'Co-beneficiaries'!A150,'5.Other'!$G$6:$G$305)</f>
        <v>0</v>
      </c>
      <c r="I150" s="193">
        <f t="shared" si="7"/>
        <v>0</v>
      </c>
      <c r="J150" s="44" t="str">
        <f t="shared" si="2"/>
        <v/>
      </c>
      <c r="K150" s="320"/>
      <c r="L150" s="321"/>
      <c r="M150" s="44">
        <f>'Distribution of funds'!C152</f>
        <v>0</v>
      </c>
      <c r="N150" s="306"/>
      <c r="O150" s="21" t="str">
        <f t="shared" si="8"/>
        <v/>
      </c>
      <c r="P150" s="182"/>
      <c r="Q150" s="271">
        <f>+DAYS360(Summary!$H$9,Summary!$K$9)/30</f>
        <v>0</v>
      </c>
      <c r="R150" s="272">
        <f t="shared" si="9"/>
        <v>0</v>
      </c>
      <c r="S150" s="116">
        <f>IF(O150="",0,Summary!$P$28*Summary!$D$30*'Co-beneficiaries'!J150*'Co-beneficiaries'!$R150)</f>
        <v>0</v>
      </c>
    </row>
    <row r="151" spans="1:19" ht="13.5" x14ac:dyDescent="0.25">
      <c r="A151" s="47" t="s">
        <v>348</v>
      </c>
      <c r="B151" s="311"/>
      <c r="C151" s="310"/>
      <c r="D151" s="192">
        <f>SUMIF('1.Staff'!$A$9:$A$100,'Co-beneficiaries'!A151,'1.Staff'!$E$9:$E$100)</f>
        <v>0</v>
      </c>
      <c r="E151" s="194">
        <f>SUMIF('2.Travel and subsistence'!$C$6:$C$303,'Co-beneficiaries'!A151,'2.Travel and subsistence'!$N$6:$N$303)</f>
        <v>0</v>
      </c>
      <c r="F151" s="194">
        <f>SUMIF('3.Equipment'!$C$6:$C$205,'Co-beneficiaries'!A151,'3.Equipment'!$L$6:$L$205)</f>
        <v>0</v>
      </c>
      <c r="G151" s="194">
        <f>SUMIF('4.Subcontracting'!$C$6:$C$155,'Co-beneficiaries'!A151,'4.Subcontracting'!$H$6:$H$155)</f>
        <v>0</v>
      </c>
      <c r="H151" s="194">
        <f>SUMIF('5.Other'!$C$6:$C$305,'Co-beneficiaries'!A151,'5.Other'!$G$6:$G$305)</f>
        <v>0</v>
      </c>
      <c r="I151" s="193">
        <f t="shared" si="7"/>
        <v>0</v>
      </c>
      <c r="J151" s="44" t="str">
        <f t="shared" si="2"/>
        <v/>
      </c>
      <c r="K151" s="320"/>
      <c r="L151" s="321"/>
      <c r="M151" s="44">
        <f>'Distribution of funds'!C153</f>
        <v>0</v>
      </c>
      <c r="N151" s="306"/>
      <c r="O151" s="21" t="str">
        <f t="shared" si="8"/>
        <v/>
      </c>
      <c r="P151" s="182"/>
      <c r="Q151" s="271">
        <f>+DAYS360(Summary!$H$9,Summary!$K$9)/30</f>
        <v>0</v>
      </c>
      <c r="R151" s="272">
        <f t="shared" si="9"/>
        <v>0</v>
      </c>
      <c r="S151" s="116">
        <f>IF(O151="",0,Summary!$P$28*Summary!$D$30*'Co-beneficiaries'!J151*'Co-beneficiaries'!$R151)</f>
        <v>0</v>
      </c>
    </row>
    <row r="152" spans="1:19" ht="13.5" x14ac:dyDescent="0.25">
      <c r="A152" s="47" t="s">
        <v>349</v>
      </c>
      <c r="B152" s="311"/>
      <c r="C152" s="310"/>
      <c r="D152" s="192">
        <f>SUMIF('1.Staff'!$A$9:$A$100,'Co-beneficiaries'!A152,'1.Staff'!$E$9:$E$100)</f>
        <v>0</v>
      </c>
      <c r="E152" s="194">
        <f>SUMIF('2.Travel and subsistence'!$C$6:$C$303,'Co-beneficiaries'!A152,'2.Travel and subsistence'!$N$6:$N$303)</f>
        <v>0</v>
      </c>
      <c r="F152" s="194">
        <f>SUMIF('3.Equipment'!$C$6:$C$205,'Co-beneficiaries'!A152,'3.Equipment'!$L$6:$L$205)</f>
        <v>0</v>
      </c>
      <c r="G152" s="194">
        <f>SUMIF('4.Subcontracting'!$C$6:$C$155,'Co-beneficiaries'!A152,'4.Subcontracting'!$H$6:$H$155)</f>
        <v>0</v>
      </c>
      <c r="H152" s="194">
        <f>SUMIF('5.Other'!$C$6:$C$305,'Co-beneficiaries'!A152,'5.Other'!$G$6:$G$305)</f>
        <v>0</v>
      </c>
      <c r="I152" s="193">
        <f t="shared" si="7"/>
        <v>0</v>
      </c>
      <c r="J152" s="44" t="str">
        <f t="shared" si="2"/>
        <v/>
      </c>
      <c r="K152" s="320"/>
      <c r="L152" s="321"/>
      <c r="M152" s="44">
        <f>'Distribution of funds'!C154</f>
        <v>0</v>
      </c>
      <c r="N152" s="306"/>
      <c r="O152" s="21" t="str">
        <f t="shared" si="8"/>
        <v/>
      </c>
      <c r="P152" s="182"/>
      <c r="Q152" s="271">
        <f>+DAYS360(Summary!$H$9,Summary!$K$9)/30</f>
        <v>0</v>
      </c>
      <c r="R152" s="272">
        <f t="shared" si="9"/>
        <v>0</v>
      </c>
      <c r="S152" s="116">
        <f>IF(O152="",0,Summary!$P$28*Summary!$D$30*'Co-beneficiaries'!J152*'Co-beneficiaries'!$R152)</f>
        <v>0</v>
      </c>
    </row>
    <row r="153" spans="1:19" ht="13.5" x14ac:dyDescent="0.25">
      <c r="A153" s="47" t="s">
        <v>350</v>
      </c>
      <c r="B153" s="311"/>
      <c r="C153" s="310"/>
      <c r="D153" s="192">
        <f>SUMIF('1.Staff'!$A$9:$A$100,'Co-beneficiaries'!A153,'1.Staff'!$E$9:$E$100)</f>
        <v>0</v>
      </c>
      <c r="E153" s="194">
        <f>SUMIF('2.Travel and subsistence'!$C$6:$C$303,'Co-beneficiaries'!A153,'2.Travel and subsistence'!$N$6:$N$303)</f>
        <v>0</v>
      </c>
      <c r="F153" s="194">
        <f>SUMIF('3.Equipment'!$C$6:$C$205,'Co-beneficiaries'!A153,'3.Equipment'!$L$6:$L$205)</f>
        <v>0</v>
      </c>
      <c r="G153" s="194">
        <f>SUMIF('4.Subcontracting'!$C$6:$C$155,'Co-beneficiaries'!A153,'4.Subcontracting'!$H$6:$H$155)</f>
        <v>0</v>
      </c>
      <c r="H153" s="194">
        <f>SUMIF('5.Other'!$C$6:$C$305,'Co-beneficiaries'!A153,'5.Other'!$G$6:$G$305)</f>
        <v>0</v>
      </c>
      <c r="I153" s="193">
        <f t="shared" si="7"/>
        <v>0</v>
      </c>
      <c r="J153" s="44" t="str">
        <f t="shared" si="2"/>
        <v/>
      </c>
      <c r="K153" s="320"/>
      <c r="L153" s="321"/>
      <c r="M153" s="44">
        <f>'Distribution of funds'!C155</f>
        <v>0</v>
      </c>
      <c r="N153" s="306"/>
      <c r="O153" s="21" t="str">
        <f t="shared" si="8"/>
        <v/>
      </c>
      <c r="P153" s="182"/>
      <c r="Q153" s="271">
        <f>+DAYS360(Summary!$H$9,Summary!$K$9)/30</f>
        <v>0</v>
      </c>
      <c r="R153" s="272">
        <f t="shared" si="9"/>
        <v>0</v>
      </c>
      <c r="S153" s="116">
        <f>IF(O153="",0,Summary!$P$28*Summary!$D$30*'Co-beneficiaries'!J153*'Co-beneficiaries'!$R153)</f>
        <v>0</v>
      </c>
    </row>
    <row r="154" spans="1:19" ht="13.5" x14ac:dyDescent="0.25">
      <c r="A154" s="47" t="s">
        <v>351</v>
      </c>
      <c r="B154" s="311"/>
      <c r="C154" s="310"/>
      <c r="D154" s="192">
        <f>SUMIF('1.Staff'!$A$9:$A$100,'Co-beneficiaries'!A154,'1.Staff'!$E$9:$E$100)</f>
        <v>0</v>
      </c>
      <c r="E154" s="194">
        <f>SUMIF('2.Travel and subsistence'!$C$6:$C$303,'Co-beneficiaries'!A154,'2.Travel and subsistence'!$N$6:$N$303)</f>
        <v>0</v>
      </c>
      <c r="F154" s="194">
        <f>SUMIF('3.Equipment'!$C$6:$C$205,'Co-beneficiaries'!A154,'3.Equipment'!$L$6:$L$205)</f>
        <v>0</v>
      </c>
      <c r="G154" s="194">
        <f>SUMIF('4.Subcontracting'!$C$6:$C$155,'Co-beneficiaries'!A154,'4.Subcontracting'!$H$6:$H$155)</f>
        <v>0</v>
      </c>
      <c r="H154" s="194">
        <f>SUMIF('5.Other'!$C$6:$C$305,'Co-beneficiaries'!A154,'5.Other'!$G$6:$G$305)</f>
        <v>0</v>
      </c>
      <c r="I154" s="193">
        <f t="shared" si="7"/>
        <v>0</v>
      </c>
      <c r="J154" s="44" t="str">
        <f t="shared" si="2"/>
        <v/>
      </c>
      <c r="K154" s="320"/>
      <c r="L154" s="321"/>
      <c r="M154" s="44">
        <f>'Distribution of funds'!C156</f>
        <v>0</v>
      </c>
      <c r="N154" s="306"/>
      <c r="O154" s="21" t="str">
        <f t="shared" si="8"/>
        <v/>
      </c>
      <c r="P154" s="182"/>
      <c r="Q154" s="271">
        <f>+DAYS360(Summary!$H$9,Summary!$K$9)/30</f>
        <v>0</v>
      </c>
      <c r="R154" s="272">
        <f t="shared" si="9"/>
        <v>0</v>
      </c>
      <c r="S154" s="116">
        <f>IF(O154="",0,Summary!$P$28*Summary!$D$30*'Co-beneficiaries'!J154*'Co-beneficiaries'!$R154)</f>
        <v>0</v>
      </c>
    </row>
    <row r="155" spans="1:19" ht="13.5" x14ac:dyDescent="0.25">
      <c r="A155" s="47" t="s">
        <v>352</v>
      </c>
      <c r="B155" s="311"/>
      <c r="C155" s="310"/>
      <c r="D155" s="192">
        <f>SUMIF('1.Staff'!$A$9:$A$100,'Co-beneficiaries'!A155,'1.Staff'!$E$9:$E$100)</f>
        <v>0</v>
      </c>
      <c r="E155" s="194">
        <f>SUMIF('2.Travel and subsistence'!$C$6:$C$303,'Co-beneficiaries'!A155,'2.Travel and subsistence'!$N$6:$N$303)</f>
        <v>0</v>
      </c>
      <c r="F155" s="194">
        <f>SUMIF('3.Equipment'!$C$6:$C$205,'Co-beneficiaries'!A155,'3.Equipment'!$L$6:$L$205)</f>
        <v>0</v>
      </c>
      <c r="G155" s="194">
        <f>SUMIF('4.Subcontracting'!$C$6:$C$155,'Co-beneficiaries'!A155,'4.Subcontracting'!$H$6:$H$155)</f>
        <v>0</v>
      </c>
      <c r="H155" s="194">
        <f>SUMIF('5.Other'!$C$6:$C$305,'Co-beneficiaries'!A155,'5.Other'!$G$6:$G$305)</f>
        <v>0</v>
      </c>
      <c r="I155" s="193">
        <f t="shared" si="7"/>
        <v>0</v>
      </c>
      <c r="J155" s="44" t="str">
        <f t="shared" si="2"/>
        <v/>
      </c>
      <c r="K155" s="320"/>
      <c r="L155" s="321"/>
      <c r="M155" s="44">
        <f>'Distribution of funds'!C157</f>
        <v>0</v>
      </c>
      <c r="N155" s="306"/>
      <c r="O155" s="21" t="str">
        <f t="shared" si="8"/>
        <v/>
      </c>
      <c r="P155" s="182"/>
      <c r="Q155" s="271">
        <f>+DAYS360(Summary!$H$9,Summary!$K$9)/30</f>
        <v>0</v>
      </c>
      <c r="R155" s="272">
        <f t="shared" si="9"/>
        <v>0</v>
      </c>
      <c r="S155" s="116">
        <f>IF(O155="",0,Summary!$P$28*Summary!$D$30*'Co-beneficiaries'!J155*'Co-beneficiaries'!$R155)</f>
        <v>0</v>
      </c>
    </row>
    <row r="156" spans="1:19" ht="13.5" x14ac:dyDescent="0.25">
      <c r="A156" s="47" t="s">
        <v>353</v>
      </c>
      <c r="B156" s="311"/>
      <c r="C156" s="310"/>
      <c r="D156" s="192">
        <f>SUMIF('1.Staff'!$A$9:$A$100,'Co-beneficiaries'!A156,'1.Staff'!$E$9:$E$100)</f>
        <v>0</v>
      </c>
      <c r="E156" s="194">
        <f>SUMIF('2.Travel and subsistence'!$C$6:$C$303,'Co-beneficiaries'!A156,'2.Travel and subsistence'!$N$6:$N$303)</f>
        <v>0</v>
      </c>
      <c r="F156" s="194">
        <f>SUMIF('3.Equipment'!$C$6:$C$205,'Co-beneficiaries'!A156,'3.Equipment'!$L$6:$L$205)</f>
        <v>0</v>
      </c>
      <c r="G156" s="194">
        <f>SUMIF('4.Subcontracting'!$C$6:$C$155,'Co-beneficiaries'!A156,'4.Subcontracting'!$H$6:$H$155)</f>
        <v>0</v>
      </c>
      <c r="H156" s="194">
        <f>SUMIF('5.Other'!$C$6:$C$305,'Co-beneficiaries'!A156,'5.Other'!$G$6:$G$305)</f>
        <v>0</v>
      </c>
      <c r="I156" s="193">
        <f t="shared" si="7"/>
        <v>0</v>
      </c>
      <c r="J156" s="44" t="str">
        <f t="shared" si="2"/>
        <v/>
      </c>
      <c r="K156" s="320"/>
      <c r="L156" s="321"/>
      <c r="M156" s="44">
        <f>'Distribution of funds'!C158</f>
        <v>0</v>
      </c>
      <c r="N156" s="306"/>
      <c r="O156" s="21" t="str">
        <f t="shared" si="8"/>
        <v/>
      </c>
      <c r="P156" s="182"/>
      <c r="Q156" s="271">
        <f>+DAYS360(Summary!$H$9,Summary!$K$9)/30</f>
        <v>0</v>
      </c>
      <c r="R156" s="272">
        <f t="shared" si="9"/>
        <v>0</v>
      </c>
      <c r="S156" s="116">
        <f>IF(O156="",0,Summary!$P$28*Summary!$D$30*'Co-beneficiaries'!J156*'Co-beneficiaries'!$R156)</f>
        <v>0</v>
      </c>
    </row>
    <row r="157" spans="1:19" ht="13.5" x14ac:dyDescent="0.25">
      <c r="A157" s="47" t="s">
        <v>354</v>
      </c>
      <c r="B157" s="311"/>
      <c r="C157" s="310"/>
      <c r="D157" s="192">
        <f>SUMIF('1.Staff'!$A$9:$A$100,'Co-beneficiaries'!A157,'1.Staff'!$E$9:$E$100)</f>
        <v>0</v>
      </c>
      <c r="E157" s="194">
        <f>SUMIF('2.Travel and subsistence'!$C$6:$C$303,'Co-beneficiaries'!A157,'2.Travel and subsistence'!$N$6:$N$303)</f>
        <v>0</v>
      </c>
      <c r="F157" s="194">
        <f>SUMIF('3.Equipment'!$C$6:$C$205,'Co-beneficiaries'!A157,'3.Equipment'!$L$6:$L$205)</f>
        <v>0</v>
      </c>
      <c r="G157" s="194">
        <f>SUMIF('4.Subcontracting'!$C$6:$C$155,'Co-beneficiaries'!A157,'4.Subcontracting'!$H$6:$H$155)</f>
        <v>0</v>
      </c>
      <c r="H157" s="194">
        <f>SUMIF('5.Other'!$C$6:$C$305,'Co-beneficiaries'!A157,'5.Other'!$G$6:$G$305)</f>
        <v>0</v>
      </c>
      <c r="I157" s="193">
        <f t="shared" si="7"/>
        <v>0</v>
      </c>
      <c r="J157" s="44" t="str">
        <f t="shared" si="2"/>
        <v/>
      </c>
      <c r="K157" s="320"/>
      <c r="L157" s="321"/>
      <c r="M157" s="44">
        <f>'Distribution of funds'!C159</f>
        <v>0</v>
      </c>
      <c r="N157" s="306"/>
      <c r="O157" s="21" t="str">
        <f t="shared" si="8"/>
        <v/>
      </c>
      <c r="P157" s="182"/>
      <c r="Q157" s="271">
        <f>+DAYS360(Summary!$H$9,Summary!$K$9)/30</f>
        <v>0</v>
      </c>
      <c r="R157" s="272">
        <f t="shared" si="9"/>
        <v>0</v>
      </c>
      <c r="S157" s="116">
        <f>IF(O157="",0,Summary!$P$28*Summary!$D$30*'Co-beneficiaries'!J157*'Co-beneficiaries'!$R157)</f>
        <v>0</v>
      </c>
    </row>
    <row r="158" spans="1:19" ht="13.5" x14ac:dyDescent="0.25">
      <c r="A158" s="47" t="s">
        <v>355</v>
      </c>
      <c r="B158" s="311"/>
      <c r="C158" s="310"/>
      <c r="D158" s="192">
        <f>SUMIF('1.Staff'!$A$9:$A$100,'Co-beneficiaries'!A158,'1.Staff'!$E$9:$E$100)</f>
        <v>0</v>
      </c>
      <c r="E158" s="194">
        <f>SUMIF('2.Travel and subsistence'!$C$6:$C$303,'Co-beneficiaries'!A158,'2.Travel and subsistence'!$N$6:$N$303)</f>
        <v>0</v>
      </c>
      <c r="F158" s="194">
        <f>SUMIF('3.Equipment'!$C$6:$C$205,'Co-beneficiaries'!A158,'3.Equipment'!$L$6:$L$205)</f>
        <v>0</v>
      </c>
      <c r="G158" s="194">
        <f>SUMIF('4.Subcontracting'!$C$6:$C$155,'Co-beneficiaries'!A158,'4.Subcontracting'!$H$6:$H$155)</f>
        <v>0</v>
      </c>
      <c r="H158" s="194">
        <f>SUMIF('5.Other'!$C$6:$C$305,'Co-beneficiaries'!A158,'5.Other'!$G$6:$G$305)</f>
        <v>0</v>
      </c>
      <c r="I158" s="193">
        <f t="shared" ref="I158:I207" si="10">SUM(D158,E158,F158,G158,H158)</f>
        <v>0</v>
      </c>
      <c r="J158" s="44" t="str">
        <f t="shared" si="2"/>
        <v/>
      </c>
      <c r="K158" s="320"/>
      <c r="L158" s="321"/>
      <c r="M158" s="44">
        <f>'Distribution of funds'!C160</f>
        <v>0</v>
      </c>
      <c r="N158" s="306"/>
      <c r="O158" s="21" t="str">
        <f t="shared" si="8"/>
        <v/>
      </c>
      <c r="P158" s="182"/>
      <c r="Q158" s="271">
        <f>+DAYS360(Summary!$H$9,Summary!$K$9)/30</f>
        <v>0</v>
      </c>
      <c r="R158" s="272">
        <f t="shared" si="9"/>
        <v>0</v>
      </c>
      <c r="S158" s="116">
        <f>IF(O158="",0,Summary!$P$28*Summary!$D$30*'Co-beneficiaries'!J158*'Co-beneficiaries'!$R158)</f>
        <v>0</v>
      </c>
    </row>
    <row r="159" spans="1:19" ht="13.5" x14ac:dyDescent="0.25">
      <c r="A159" s="47" t="s">
        <v>356</v>
      </c>
      <c r="B159" s="311"/>
      <c r="C159" s="310"/>
      <c r="D159" s="192">
        <f>SUMIF('1.Staff'!$A$9:$A$100,'Co-beneficiaries'!A159,'1.Staff'!$E$9:$E$100)</f>
        <v>0</v>
      </c>
      <c r="E159" s="194">
        <f>SUMIF('2.Travel and subsistence'!$C$6:$C$303,'Co-beneficiaries'!A159,'2.Travel and subsistence'!$N$6:$N$303)</f>
        <v>0</v>
      </c>
      <c r="F159" s="194">
        <f>SUMIF('3.Equipment'!$C$6:$C$205,'Co-beneficiaries'!A159,'3.Equipment'!$L$6:$L$205)</f>
        <v>0</v>
      </c>
      <c r="G159" s="194">
        <f>SUMIF('4.Subcontracting'!$C$6:$C$155,'Co-beneficiaries'!A159,'4.Subcontracting'!$H$6:$H$155)</f>
        <v>0</v>
      </c>
      <c r="H159" s="194">
        <f>SUMIF('5.Other'!$C$6:$C$305,'Co-beneficiaries'!A159,'5.Other'!$G$6:$G$305)</f>
        <v>0</v>
      </c>
      <c r="I159" s="193">
        <f t="shared" si="10"/>
        <v>0</v>
      </c>
      <c r="J159" s="44" t="str">
        <f t="shared" si="2"/>
        <v/>
      </c>
      <c r="K159" s="320"/>
      <c r="L159" s="321"/>
      <c r="M159" s="44">
        <f>'Distribution of funds'!C161</f>
        <v>0</v>
      </c>
      <c r="N159" s="306"/>
      <c r="O159" s="21" t="str">
        <f t="shared" si="8"/>
        <v/>
      </c>
      <c r="P159" s="182"/>
      <c r="Q159" s="271">
        <f>+DAYS360(Summary!$H$9,Summary!$K$9)/30</f>
        <v>0</v>
      </c>
      <c r="R159" s="272">
        <f t="shared" si="9"/>
        <v>0</v>
      </c>
      <c r="S159" s="116">
        <f>IF(O159="",0,Summary!$P$28*Summary!$D$30*'Co-beneficiaries'!J159*'Co-beneficiaries'!$R159)</f>
        <v>0</v>
      </c>
    </row>
    <row r="160" spans="1:19" ht="13.5" x14ac:dyDescent="0.25">
      <c r="A160" s="47" t="s">
        <v>357</v>
      </c>
      <c r="B160" s="311"/>
      <c r="C160" s="310"/>
      <c r="D160" s="192">
        <f>SUMIF('1.Staff'!$A$9:$A$100,'Co-beneficiaries'!A160,'1.Staff'!$E$9:$E$100)</f>
        <v>0</v>
      </c>
      <c r="E160" s="194">
        <f>SUMIF('2.Travel and subsistence'!$C$6:$C$303,'Co-beneficiaries'!A160,'2.Travel and subsistence'!$N$6:$N$303)</f>
        <v>0</v>
      </c>
      <c r="F160" s="194">
        <f>SUMIF('3.Equipment'!$C$6:$C$205,'Co-beneficiaries'!A160,'3.Equipment'!$L$6:$L$205)</f>
        <v>0</v>
      </c>
      <c r="G160" s="194">
        <f>SUMIF('4.Subcontracting'!$C$6:$C$155,'Co-beneficiaries'!A160,'4.Subcontracting'!$H$6:$H$155)</f>
        <v>0</v>
      </c>
      <c r="H160" s="194">
        <f>SUMIF('5.Other'!$C$6:$C$305,'Co-beneficiaries'!A160,'5.Other'!$G$6:$G$305)</f>
        <v>0</v>
      </c>
      <c r="I160" s="193">
        <f t="shared" si="10"/>
        <v>0</v>
      </c>
      <c r="J160" s="44" t="str">
        <f t="shared" si="2"/>
        <v/>
      </c>
      <c r="K160" s="320"/>
      <c r="L160" s="321"/>
      <c r="M160" s="44">
        <f>'Distribution of funds'!C162</f>
        <v>0</v>
      </c>
      <c r="N160" s="306"/>
      <c r="O160" s="21" t="str">
        <f t="shared" si="8"/>
        <v/>
      </c>
      <c r="P160" s="182"/>
      <c r="Q160" s="271">
        <f>+DAYS360(Summary!$H$9,Summary!$K$9)/30</f>
        <v>0</v>
      </c>
      <c r="R160" s="272">
        <f t="shared" si="9"/>
        <v>0</v>
      </c>
      <c r="S160" s="116">
        <f>IF(O160="",0,Summary!$P$28*Summary!$D$30*'Co-beneficiaries'!J160*'Co-beneficiaries'!$R160)</f>
        <v>0</v>
      </c>
    </row>
    <row r="161" spans="1:19" ht="13.5" x14ac:dyDescent="0.25">
      <c r="A161" s="47" t="s">
        <v>358</v>
      </c>
      <c r="B161" s="311"/>
      <c r="C161" s="310"/>
      <c r="D161" s="192">
        <f>SUMIF('1.Staff'!$A$9:$A$100,'Co-beneficiaries'!A161,'1.Staff'!$E$9:$E$100)</f>
        <v>0</v>
      </c>
      <c r="E161" s="194">
        <f>SUMIF('2.Travel and subsistence'!$C$6:$C$303,'Co-beneficiaries'!A161,'2.Travel and subsistence'!$N$6:$N$303)</f>
        <v>0</v>
      </c>
      <c r="F161" s="194">
        <f>SUMIF('3.Equipment'!$C$6:$C$205,'Co-beneficiaries'!A161,'3.Equipment'!$L$6:$L$205)</f>
        <v>0</v>
      </c>
      <c r="G161" s="194">
        <f>SUMIF('4.Subcontracting'!$C$6:$C$155,'Co-beneficiaries'!A161,'4.Subcontracting'!$H$6:$H$155)</f>
        <v>0</v>
      </c>
      <c r="H161" s="194">
        <f>SUMIF('5.Other'!$C$6:$C$305,'Co-beneficiaries'!A161,'5.Other'!$G$6:$G$305)</f>
        <v>0</v>
      </c>
      <c r="I161" s="193">
        <f t="shared" si="10"/>
        <v>0</v>
      </c>
      <c r="J161" s="44" t="str">
        <f t="shared" si="2"/>
        <v/>
      </c>
      <c r="K161" s="320"/>
      <c r="L161" s="321"/>
      <c r="M161" s="44">
        <f>'Distribution of funds'!C163</f>
        <v>0</v>
      </c>
      <c r="N161" s="306"/>
      <c r="O161" s="21" t="str">
        <f t="shared" si="8"/>
        <v/>
      </c>
      <c r="P161" s="182"/>
      <c r="Q161" s="271">
        <f>+DAYS360(Summary!$H$9,Summary!$K$9)/30</f>
        <v>0</v>
      </c>
      <c r="R161" s="272">
        <f t="shared" si="9"/>
        <v>0</v>
      </c>
      <c r="S161" s="116">
        <f>IF(O161="",0,Summary!$P$28*Summary!$D$30*'Co-beneficiaries'!J161*'Co-beneficiaries'!$R161)</f>
        <v>0</v>
      </c>
    </row>
    <row r="162" spans="1:19" ht="13.5" x14ac:dyDescent="0.25">
      <c r="A162" s="47" t="s">
        <v>359</v>
      </c>
      <c r="B162" s="311"/>
      <c r="C162" s="310"/>
      <c r="D162" s="192">
        <f>SUMIF('1.Staff'!$A$9:$A$100,'Co-beneficiaries'!A162,'1.Staff'!$E$9:$E$100)</f>
        <v>0</v>
      </c>
      <c r="E162" s="194">
        <f>SUMIF('2.Travel and subsistence'!$C$6:$C$303,'Co-beneficiaries'!A162,'2.Travel and subsistence'!$N$6:$N$303)</f>
        <v>0</v>
      </c>
      <c r="F162" s="194">
        <f>SUMIF('3.Equipment'!$C$6:$C$205,'Co-beneficiaries'!A162,'3.Equipment'!$L$6:$L$205)</f>
        <v>0</v>
      </c>
      <c r="G162" s="194">
        <f>SUMIF('4.Subcontracting'!$C$6:$C$155,'Co-beneficiaries'!A162,'4.Subcontracting'!$H$6:$H$155)</f>
        <v>0</v>
      </c>
      <c r="H162" s="194">
        <f>SUMIF('5.Other'!$C$6:$C$305,'Co-beneficiaries'!A162,'5.Other'!$G$6:$G$305)</f>
        <v>0</v>
      </c>
      <c r="I162" s="193">
        <f t="shared" si="10"/>
        <v>0</v>
      </c>
      <c r="J162" s="44" t="str">
        <f t="shared" si="2"/>
        <v/>
      </c>
      <c r="K162" s="320"/>
      <c r="L162" s="321"/>
      <c r="M162" s="44">
        <f>'Distribution of funds'!C164</f>
        <v>0</v>
      </c>
      <c r="N162" s="306"/>
      <c r="O162" s="21" t="str">
        <f t="shared" si="8"/>
        <v/>
      </c>
      <c r="P162" s="182"/>
      <c r="Q162" s="271">
        <f>+DAYS360(Summary!$H$9,Summary!$K$9)/30</f>
        <v>0</v>
      </c>
      <c r="R162" s="272">
        <f t="shared" si="9"/>
        <v>0</v>
      </c>
      <c r="S162" s="116">
        <f>IF(O162="",0,Summary!$P$28*Summary!$D$30*'Co-beneficiaries'!J162*'Co-beneficiaries'!$R162)</f>
        <v>0</v>
      </c>
    </row>
    <row r="163" spans="1:19" ht="13.5" x14ac:dyDescent="0.25">
      <c r="A163" s="47" t="s">
        <v>360</v>
      </c>
      <c r="B163" s="311"/>
      <c r="C163" s="310"/>
      <c r="D163" s="192">
        <f>SUMIF('1.Staff'!$A$9:$A$100,'Co-beneficiaries'!A163,'1.Staff'!$E$9:$E$100)</f>
        <v>0</v>
      </c>
      <c r="E163" s="194">
        <f>SUMIF('2.Travel and subsistence'!$C$6:$C$303,'Co-beneficiaries'!A163,'2.Travel and subsistence'!$N$6:$N$303)</f>
        <v>0</v>
      </c>
      <c r="F163" s="194">
        <f>SUMIF('3.Equipment'!$C$6:$C$205,'Co-beneficiaries'!A163,'3.Equipment'!$L$6:$L$205)</f>
        <v>0</v>
      </c>
      <c r="G163" s="194">
        <f>SUMIF('4.Subcontracting'!$C$6:$C$155,'Co-beneficiaries'!A163,'4.Subcontracting'!$H$6:$H$155)</f>
        <v>0</v>
      </c>
      <c r="H163" s="194">
        <f>SUMIF('5.Other'!$C$6:$C$305,'Co-beneficiaries'!A163,'5.Other'!$G$6:$G$305)</f>
        <v>0</v>
      </c>
      <c r="I163" s="193">
        <f t="shared" si="10"/>
        <v>0</v>
      </c>
      <c r="J163" s="44" t="str">
        <f t="shared" si="2"/>
        <v/>
      </c>
      <c r="K163" s="320"/>
      <c r="L163" s="321"/>
      <c r="M163" s="44">
        <f>'Distribution of funds'!C165</f>
        <v>0</v>
      </c>
      <c r="N163" s="306"/>
      <c r="O163" s="21" t="str">
        <f t="shared" si="8"/>
        <v/>
      </c>
      <c r="P163" s="182"/>
      <c r="Q163" s="271">
        <f>+DAYS360(Summary!$H$9,Summary!$K$9)/30</f>
        <v>0</v>
      </c>
      <c r="R163" s="272">
        <f t="shared" si="9"/>
        <v>0</v>
      </c>
      <c r="S163" s="116">
        <f>IF(O163="",0,Summary!$P$28*Summary!$D$30*'Co-beneficiaries'!J163*'Co-beneficiaries'!$R163)</f>
        <v>0</v>
      </c>
    </row>
    <row r="164" spans="1:19" ht="13.5" x14ac:dyDescent="0.25">
      <c r="A164" s="47" t="s">
        <v>361</v>
      </c>
      <c r="B164" s="311"/>
      <c r="C164" s="310"/>
      <c r="D164" s="192">
        <f>SUMIF('1.Staff'!$A$9:$A$100,'Co-beneficiaries'!A164,'1.Staff'!$E$9:$E$100)</f>
        <v>0</v>
      </c>
      <c r="E164" s="194">
        <f>SUMIF('2.Travel and subsistence'!$C$6:$C$303,'Co-beneficiaries'!A164,'2.Travel and subsistence'!$N$6:$N$303)</f>
        <v>0</v>
      </c>
      <c r="F164" s="194">
        <f>SUMIF('3.Equipment'!$C$6:$C$205,'Co-beneficiaries'!A164,'3.Equipment'!$L$6:$L$205)</f>
        <v>0</v>
      </c>
      <c r="G164" s="194">
        <f>SUMIF('4.Subcontracting'!$C$6:$C$155,'Co-beneficiaries'!A164,'4.Subcontracting'!$H$6:$H$155)</f>
        <v>0</v>
      </c>
      <c r="H164" s="194">
        <f>SUMIF('5.Other'!$C$6:$C$305,'Co-beneficiaries'!A164,'5.Other'!$G$6:$G$305)</f>
        <v>0</v>
      </c>
      <c r="I164" s="193">
        <f t="shared" si="10"/>
        <v>0</v>
      </c>
      <c r="J164" s="44" t="str">
        <f t="shared" si="2"/>
        <v/>
      </c>
      <c r="K164" s="320"/>
      <c r="L164" s="321"/>
      <c r="M164" s="44">
        <f>'Distribution of funds'!C166</f>
        <v>0</v>
      </c>
      <c r="N164" s="306"/>
      <c r="O164" s="21" t="str">
        <f t="shared" si="8"/>
        <v/>
      </c>
      <c r="P164" s="182"/>
      <c r="Q164" s="271">
        <f>+DAYS360(Summary!$H$9,Summary!$K$9)/30</f>
        <v>0</v>
      </c>
      <c r="R164" s="272">
        <f t="shared" si="9"/>
        <v>0</v>
      </c>
      <c r="S164" s="116">
        <f>IF(O164="",0,Summary!$P$28*Summary!$D$30*'Co-beneficiaries'!J164*'Co-beneficiaries'!$R164)</f>
        <v>0</v>
      </c>
    </row>
    <row r="165" spans="1:19" ht="13.5" x14ac:dyDescent="0.25">
      <c r="A165" s="47" t="s">
        <v>362</v>
      </c>
      <c r="B165" s="311"/>
      <c r="C165" s="310"/>
      <c r="D165" s="192">
        <f>SUMIF('1.Staff'!$A$9:$A$100,'Co-beneficiaries'!A165,'1.Staff'!$E$9:$E$100)</f>
        <v>0</v>
      </c>
      <c r="E165" s="194">
        <f>SUMIF('2.Travel and subsistence'!$C$6:$C$303,'Co-beneficiaries'!A165,'2.Travel and subsistence'!$N$6:$N$303)</f>
        <v>0</v>
      </c>
      <c r="F165" s="194">
        <f>SUMIF('3.Equipment'!$C$6:$C$205,'Co-beneficiaries'!A165,'3.Equipment'!$L$6:$L$205)</f>
        <v>0</v>
      </c>
      <c r="G165" s="194">
        <f>SUMIF('4.Subcontracting'!$C$6:$C$155,'Co-beneficiaries'!A165,'4.Subcontracting'!$H$6:$H$155)</f>
        <v>0</v>
      </c>
      <c r="H165" s="194">
        <f>SUMIF('5.Other'!$C$6:$C$305,'Co-beneficiaries'!A165,'5.Other'!$G$6:$G$305)</f>
        <v>0</v>
      </c>
      <c r="I165" s="193">
        <f t="shared" si="10"/>
        <v>0</v>
      </c>
      <c r="J165" s="44" t="str">
        <f t="shared" si="2"/>
        <v/>
      </c>
      <c r="K165" s="320"/>
      <c r="L165" s="321"/>
      <c r="M165" s="44">
        <f>'Distribution of funds'!C167</f>
        <v>0</v>
      </c>
      <c r="N165" s="306"/>
      <c r="O165" s="21" t="str">
        <f t="shared" si="8"/>
        <v/>
      </c>
      <c r="P165" s="182"/>
      <c r="Q165" s="271">
        <f>+DAYS360(Summary!$H$9,Summary!$K$9)/30</f>
        <v>0</v>
      </c>
      <c r="R165" s="272">
        <f t="shared" si="9"/>
        <v>0</v>
      </c>
      <c r="S165" s="116">
        <f>IF(O165="",0,Summary!$P$28*Summary!$D$30*'Co-beneficiaries'!J165*'Co-beneficiaries'!$R165)</f>
        <v>0</v>
      </c>
    </row>
    <row r="166" spans="1:19" ht="13.5" x14ac:dyDescent="0.25">
      <c r="A166" s="47" t="s">
        <v>363</v>
      </c>
      <c r="B166" s="311"/>
      <c r="C166" s="310"/>
      <c r="D166" s="192">
        <f>SUMIF('1.Staff'!$A$9:$A$100,'Co-beneficiaries'!A166,'1.Staff'!$E$9:$E$100)</f>
        <v>0</v>
      </c>
      <c r="E166" s="194">
        <f>SUMIF('2.Travel and subsistence'!$C$6:$C$303,'Co-beneficiaries'!A166,'2.Travel and subsistence'!$N$6:$N$303)</f>
        <v>0</v>
      </c>
      <c r="F166" s="194">
        <f>SUMIF('3.Equipment'!$C$6:$C$205,'Co-beneficiaries'!A166,'3.Equipment'!$L$6:$L$205)</f>
        <v>0</v>
      </c>
      <c r="G166" s="194">
        <f>SUMIF('4.Subcontracting'!$C$6:$C$155,'Co-beneficiaries'!A166,'4.Subcontracting'!$H$6:$H$155)</f>
        <v>0</v>
      </c>
      <c r="H166" s="194">
        <f>SUMIF('5.Other'!$C$6:$C$305,'Co-beneficiaries'!A166,'5.Other'!$G$6:$G$305)</f>
        <v>0</v>
      </c>
      <c r="I166" s="193">
        <f t="shared" si="10"/>
        <v>0</v>
      </c>
      <c r="J166" s="44" t="str">
        <f t="shared" si="2"/>
        <v/>
      </c>
      <c r="K166" s="320"/>
      <c r="L166" s="321"/>
      <c r="M166" s="44">
        <f>'Distribution of funds'!C168</f>
        <v>0</v>
      </c>
      <c r="N166" s="306"/>
      <c r="O166" s="21" t="str">
        <f t="shared" si="8"/>
        <v/>
      </c>
      <c r="P166" s="182"/>
      <c r="Q166" s="271">
        <f>+DAYS360(Summary!$H$9,Summary!$K$9)/30</f>
        <v>0</v>
      </c>
      <c r="R166" s="272">
        <f t="shared" si="9"/>
        <v>0</v>
      </c>
      <c r="S166" s="116">
        <f>IF(O166="",0,Summary!$P$28*Summary!$D$30*'Co-beneficiaries'!J166*'Co-beneficiaries'!$R166)</f>
        <v>0</v>
      </c>
    </row>
    <row r="167" spans="1:19" ht="13.5" x14ac:dyDescent="0.25">
      <c r="A167" s="47" t="s">
        <v>364</v>
      </c>
      <c r="B167" s="311"/>
      <c r="C167" s="310"/>
      <c r="D167" s="192">
        <f>SUMIF('1.Staff'!$A$9:$A$100,'Co-beneficiaries'!A167,'1.Staff'!$E$9:$E$100)</f>
        <v>0</v>
      </c>
      <c r="E167" s="194">
        <f>SUMIF('2.Travel and subsistence'!$C$6:$C$303,'Co-beneficiaries'!A167,'2.Travel and subsistence'!$N$6:$N$303)</f>
        <v>0</v>
      </c>
      <c r="F167" s="194">
        <f>SUMIF('3.Equipment'!$C$6:$C$205,'Co-beneficiaries'!A167,'3.Equipment'!$L$6:$L$205)</f>
        <v>0</v>
      </c>
      <c r="G167" s="194">
        <f>SUMIF('4.Subcontracting'!$C$6:$C$155,'Co-beneficiaries'!A167,'4.Subcontracting'!$H$6:$H$155)</f>
        <v>0</v>
      </c>
      <c r="H167" s="194">
        <f>SUMIF('5.Other'!$C$6:$C$305,'Co-beneficiaries'!A167,'5.Other'!$G$6:$G$305)</f>
        <v>0</v>
      </c>
      <c r="I167" s="193">
        <f t="shared" si="10"/>
        <v>0</v>
      </c>
      <c r="J167" s="44" t="str">
        <f t="shared" si="2"/>
        <v/>
      </c>
      <c r="K167" s="320"/>
      <c r="L167" s="321"/>
      <c r="M167" s="44">
        <f>'Distribution of funds'!C169</f>
        <v>0</v>
      </c>
      <c r="N167" s="306"/>
      <c r="O167" s="21" t="str">
        <f t="shared" si="8"/>
        <v/>
      </c>
      <c r="P167" s="182"/>
      <c r="Q167" s="271">
        <f>+DAYS360(Summary!$H$9,Summary!$K$9)/30</f>
        <v>0</v>
      </c>
      <c r="R167" s="272">
        <f t="shared" si="9"/>
        <v>0</v>
      </c>
      <c r="S167" s="116">
        <f>IF(O167="",0,Summary!$P$28*Summary!$D$30*'Co-beneficiaries'!J167*'Co-beneficiaries'!$R167)</f>
        <v>0</v>
      </c>
    </row>
    <row r="168" spans="1:19" ht="13.5" x14ac:dyDescent="0.25">
      <c r="A168" s="47" t="s">
        <v>365</v>
      </c>
      <c r="B168" s="311"/>
      <c r="C168" s="310"/>
      <c r="D168" s="192">
        <f>SUMIF('1.Staff'!$A$9:$A$100,'Co-beneficiaries'!A168,'1.Staff'!$E$9:$E$100)</f>
        <v>0</v>
      </c>
      <c r="E168" s="194">
        <f>SUMIF('2.Travel and subsistence'!$C$6:$C$303,'Co-beneficiaries'!A168,'2.Travel and subsistence'!$N$6:$N$303)</f>
        <v>0</v>
      </c>
      <c r="F168" s="194">
        <f>SUMIF('3.Equipment'!$C$6:$C$205,'Co-beneficiaries'!A168,'3.Equipment'!$L$6:$L$205)</f>
        <v>0</v>
      </c>
      <c r="G168" s="194">
        <f>SUMIF('4.Subcontracting'!$C$6:$C$155,'Co-beneficiaries'!A168,'4.Subcontracting'!$H$6:$H$155)</f>
        <v>0</v>
      </c>
      <c r="H168" s="194">
        <f>SUMIF('5.Other'!$C$6:$C$305,'Co-beneficiaries'!A168,'5.Other'!$G$6:$G$305)</f>
        <v>0</v>
      </c>
      <c r="I168" s="193">
        <f t="shared" si="10"/>
        <v>0</v>
      </c>
      <c r="J168" s="44" t="str">
        <f t="shared" si="2"/>
        <v/>
      </c>
      <c r="K168" s="320"/>
      <c r="L168" s="321"/>
      <c r="M168" s="44">
        <f>'Distribution of funds'!C170</f>
        <v>0</v>
      </c>
      <c r="N168" s="306"/>
      <c r="O168" s="21" t="str">
        <f t="shared" si="8"/>
        <v/>
      </c>
      <c r="P168" s="182"/>
      <c r="Q168" s="271">
        <f>+DAYS360(Summary!$H$9,Summary!$K$9)/30</f>
        <v>0</v>
      </c>
      <c r="R168" s="272">
        <f t="shared" si="9"/>
        <v>0</v>
      </c>
      <c r="S168" s="116">
        <f>IF(O168="",0,Summary!$P$28*Summary!$D$30*'Co-beneficiaries'!J168*'Co-beneficiaries'!$R168)</f>
        <v>0</v>
      </c>
    </row>
    <row r="169" spans="1:19" ht="13.5" x14ac:dyDescent="0.25">
      <c r="A169" s="47" t="s">
        <v>366</v>
      </c>
      <c r="B169" s="311"/>
      <c r="C169" s="310"/>
      <c r="D169" s="192">
        <f>SUMIF('1.Staff'!$A$9:$A$100,'Co-beneficiaries'!A169,'1.Staff'!$E$9:$E$100)</f>
        <v>0</v>
      </c>
      <c r="E169" s="194">
        <f>SUMIF('2.Travel and subsistence'!$C$6:$C$303,'Co-beneficiaries'!A169,'2.Travel and subsistence'!$N$6:$N$303)</f>
        <v>0</v>
      </c>
      <c r="F169" s="194">
        <f>SUMIF('3.Equipment'!$C$6:$C$205,'Co-beneficiaries'!A169,'3.Equipment'!$L$6:$L$205)</f>
        <v>0</v>
      </c>
      <c r="G169" s="194">
        <f>SUMIF('4.Subcontracting'!$C$6:$C$155,'Co-beneficiaries'!A169,'4.Subcontracting'!$H$6:$H$155)</f>
        <v>0</v>
      </c>
      <c r="H169" s="194">
        <f>SUMIF('5.Other'!$C$6:$C$305,'Co-beneficiaries'!A169,'5.Other'!$G$6:$G$305)</f>
        <v>0</v>
      </c>
      <c r="I169" s="193">
        <f t="shared" si="10"/>
        <v>0</v>
      </c>
      <c r="J169" s="44" t="str">
        <f t="shared" si="2"/>
        <v/>
      </c>
      <c r="K169" s="320"/>
      <c r="L169" s="321"/>
      <c r="M169" s="44">
        <f>'Distribution of funds'!C171</f>
        <v>0</v>
      </c>
      <c r="N169" s="306"/>
      <c r="O169" s="21" t="str">
        <f t="shared" si="8"/>
        <v/>
      </c>
      <c r="P169" s="182"/>
      <c r="Q169" s="271">
        <f>+DAYS360(Summary!$H$9,Summary!$K$9)/30</f>
        <v>0</v>
      </c>
      <c r="R169" s="272">
        <f t="shared" si="9"/>
        <v>0</v>
      </c>
      <c r="S169" s="116">
        <f>IF(O169="",0,Summary!$P$28*Summary!$D$30*'Co-beneficiaries'!J169*'Co-beneficiaries'!$R169)</f>
        <v>0</v>
      </c>
    </row>
    <row r="170" spans="1:19" ht="13.5" x14ac:dyDescent="0.25">
      <c r="A170" s="47" t="s">
        <v>367</v>
      </c>
      <c r="B170" s="311"/>
      <c r="C170" s="310"/>
      <c r="D170" s="192">
        <f>SUMIF('1.Staff'!$A$9:$A$100,'Co-beneficiaries'!A170,'1.Staff'!$E$9:$E$100)</f>
        <v>0</v>
      </c>
      <c r="E170" s="194">
        <f>SUMIF('2.Travel and subsistence'!$C$6:$C$303,'Co-beneficiaries'!A170,'2.Travel and subsistence'!$N$6:$N$303)</f>
        <v>0</v>
      </c>
      <c r="F170" s="194">
        <f>SUMIF('3.Equipment'!$C$6:$C$205,'Co-beneficiaries'!A170,'3.Equipment'!$L$6:$L$205)</f>
        <v>0</v>
      </c>
      <c r="G170" s="194">
        <f>SUMIF('4.Subcontracting'!$C$6:$C$155,'Co-beneficiaries'!A170,'4.Subcontracting'!$H$6:$H$155)</f>
        <v>0</v>
      </c>
      <c r="H170" s="194">
        <f>SUMIF('5.Other'!$C$6:$C$305,'Co-beneficiaries'!A170,'5.Other'!$G$6:$G$305)</f>
        <v>0</v>
      </c>
      <c r="I170" s="193">
        <f t="shared" si="10"/>
        <v>0</v>
      </c>
      <c r="J170" s="44" t="str">
        <f t="shared" si="2"/>
        <v/>
      </c>
      <c r="K170" s="320"/>
      <c r="L170" s="321"/>
      <c r="M170" s="44">
        <f>'Distribution of funds'!C172</f>
        <v>0</v>
      </c>
      <c r="N170" s="306"/>
      <c r="O170" s="21" t="str">
        <f t="shared" si="8"/>
        <v/>
      </c>
      <c r="P170" s="182"/>
      <c r="Q170" s="271">
        <f>+DAYS360(Summary!$H$9,Summary!$K$9)/30</f>
        <v>0</v>
      </c>
      <c r="R170" s="272">
        <f t="shared" si="9"/>
        <v>0</v>
      </c>
      <c r="S170" s="116">
        <f>IF(O170="",0,Summary!$P$28*Summary!$D$30*'Co-beneficiaries'!J170*'Co-beneficiaries'!$R170)</f>
        <v>0</v>
      </c>
    </row>
    <row r="171" spans="1:19" ht="13.5" x14ac:dyDescent="0.25">
      <c r="A171" s="47" t="s">
        <v>368</v>
      </c>
      <c r="B171" s="311"/>
      <c r="C171" s="310"/>
      <c r="D171" s="192">
        <f>SUMIF('1.Staff'!$A$9:$A$100,'Co-beneficiaries'!A171,'1.Staff'!$E$9:$E$100)</f>
        <v>0</v>
      </c>
      <c r="E171" s="194">
        <f>SUMIF('2.Travel and subsistence'!$C$6:$C$303,'Co-beneficiaries'!A171,'2.Travel and subsistence'!$N$6:$N$303)</f>
        <v>0</v>
      </c>
      <c r="F171" s="194">
        <f>SUMIF('3.Equipment'!$C$6:$C$205,'Co-beneficiaries'!A171,'3.Equipment'!$L$6:$L$205)</f>
        <v>0</v>
      </c>
      <c r="G171" s="194">
        <f>SUMIF('4.Subcontracting'!$C$6:$C$155,'Co-beneficiaries'!A171,'4.Subcontracting'!$H$6:$H$155)</f>
        <v>0</v>
      </c>
      <c r="H171" s="194">
        <f>SUMIF('5.Other'!$C$6:$C$305,'Co-beneficiaries'!A171,'5.Other'!$G$6:$G$305)</f>
        <v>0</v>
      </c>
      <c r="I171" s="193">
        <f t="shared" si="10"/>
        <v>0</v>
      </c>
      <c r="J171" s="44" t="str">
        <f t="shared" si="2"/>
        <v/>
      </c>
      <c r="K171" s="320"/>
      <c r="L171" s="321"/>
      <c r="M171" s="44">
        <f>'Distribution of funds'!C173</f>
        <v>0</v>
      </c>
      <c r="N171" s="306"/>
      <c r="O171" s="21" t="str">
        <f t="shared" si="8"/>
        <v/>
      </c>
      <c r="P171" s="182"/>
      <c r="Q171" s="271">
        <f>+DAYS360(Summary!$H$9,Summary!$K$9)/30</f>
        <v>0</v>
      </c>
      <c r="R171" s="272">
        <f t="shared" si="9"/>
        <v>0</v>
      </c>
      <c r="S171" s="116">
        <f>IF(O171="",0,Summary!$P$28*Summary!$D$30*'Co-beneficiaries'!J171*'Co-beneficiaries'!$R171)</f>
        <v>0</v>
      </c>
    </row>
    <row r="172" spans="1:19" ht="13.5" x14ac:dyDescent="0.25">
      <c r="A172" s="47" t="s">
        <v>369</v>
      </c>
      <c r="B172" s="311"/>
      <c r="C172" s="310"/>
      <c r="D172" s="192">
        <f>SUMIF('1.Staff'!$A$9:$A$100,'Co-beneficiaries'!A172,'1.Staff'!$E$9:$E$100)</f>
        <v>0</v>
      </c>
      <c r="E172" s="194">
        <f>SUMIF('2.Travel and subsistence'!$C$6:$C$303,'Co-beneficiaries'!A172,'2.Travel and subsistence'!$N$6:$N$303)</f>
        <v>0</v>
      </c>
      <c r="F172" s="194">
        <f>SUMIF('3.Equipment'!$C$6:$C$205,'Co-beneficiaries'!A172,'3.Equipment'!$L$6:$L$205)</f>
        <v>0</v>
      </c>
      <c r="G172" s="194">
        <f>SUMIF('4.Subcontracting'!$C$6:$C$155,'Co-beneficiaries'!A172,'4.Subcontracting'!$H$6:$H$155)</f>
        <v>0</v>
      </c>
      <c r="H172" s="194">
        <f>SUMIF('5.Other'!$C$6:$C$305,'Co-beneficiaries'!A172,'5.Other'!$G$6:$G$305)</f>
        <v>0</v>
      </c>
      <c r="I172" s="193">
        <f t="shared" si="10"/>
        <v>0</v>
      </c>
      <c r="J172" s="44" t="str">
        <f t="shared" si="2"/>
        <v/>
      </c>
      <c r="K172" s="320"/>
      <c r="L172" s="321"/>
      <c r="M172" s="44">
        <f>'Distribution of funds'!C174</f>
        <v>0</v>
      </c>
      <c r="N172" s="306"/>
      <c r="O172" s="21" t="str">
        <f t="shared" si="8"/>
        <v/>
      </c>
      <c r="P172" s="182"/>
      <c r="Q172" s="271">
        <f>+DAYS360(Summary!$H$9,Summary!$K$9)/30</f>
        <v>0</v>
      </c>
      <c r="R172" s="272">
        <f t="shared" si="9"/>
        <v>0</v>
      </c>
      <c r="S172" s="116">
        <f>IF(O172="",0,Summary!$P$28*Summary!$D$30*'Co-beneficiaries'!J172*'Co-beneficiaries'!$R172)</f>
        <v>0</v>
      </c>
    </row>
    <row r="173" spans="1:19" ht="13.5" x14ac:dyDescent="0.25">
      <c r="A173" s="47" t="s">
        <v>370</v>
      </c>
      <c r="B173" s="311"/>
      <c r="C173" s="310"/>
      <c r="D173" s="192">
        <f>SUMIF('1.Staff'!$A$9:$A$100,'Co-beneficiaries'!A173,'1.Staff'!$E$9:$E$100)</f>
        <v>0</v>
      </c>
      <c r="E173" s="194">
        <f>SUMIF('2.Travel and subsistence'!$C$6:$C$303,'Co-beneficiaries'!A173,'2.Travel and subsistence'!$N$6:$N$303)</f>
        <v>0</v>
      </c>
      <c r="F173" s="194">
        <f>SUMIF('3.Equipment'!$C$6:$C$205,'Co-beneficiaries'!A173,'3.Equipment'!$L$6:$L$205)</f>
        <v>0</v>
      </c>
      <c r="G173" s="194">
        <f>SUMIF('4.Subcontracting'!$C$6:$C$155,'Co-beneficiaries'!A173,'4.Subcontracting'!$H$6:$H$155)</f>
        <v>0</v>
      </c>
      <c r="H173" s="194">
        <f>SUMIF('5.Other'!$C$6:$C$305,'Co-beneficiaries'!A173,'5.Other'!$G$6:$G$305)</f>
        <v>0</v>
      </c>
      <c r="I173" s="193">
        <f t="shared" si="10"/>
        <v>0</v>
      </c>
      <c r="J173" s="44" t="str">
        <f t="shared" si="2"/>
        <v/>
      </c>
      <c r="K173" s="320"/>
      <c r="L173" s="321"/>
      <c r="M173" s="44">
        <f>'Distribution of funds'!C175</f>
        <v>0</v>
      </c>
      <c r="N173" s="306"/>
      <c r="O173" s="21" t="str">
        <f t="shared" si="8"/>
        <v/>
      </c>
      <c r="P173" s="182"/>
      <c r="Q173" s="271">
        <f>+DAYS360(Summary!$H$9,Summary!$K$9)/30</f>
        <v>0</v>
      </c>
      <c r="R173" s="272">
        <f t="shared" si="9"/>
        <v>0</v>
      </c>
      <c r="S173" s="116">
        <f>IF(O173="",0,Summary!$P$28*Summary!$D$30*'Co-beneficiaries'!J173*'Co-beneficiaries'!$R173)</f>
        <v>0</v>
      </c>
    </row>
    <row r="174" spans="1:19" ht="13.5" x14ac:dyDescent="0.25">
      <c r="A174" s="47" t="s">
        <v>371</v>
      </c>
      <c r="B174" s="311"/>
      <c r="C174" s="310"/>
      <c r="D174" s="192">
        <f>SUMIF('1.Staff'!$A$9:$A$100,'Co-beneficiaries'!A174,'1.Staff'!$E$9:$E$100)</f>
        <v>0</v>
      </c>
      <c r="E174" s="194">
        <f>SUMIF('2.Travel and subsistence'!$C$6:$C$303,'Co-beneficiaries'!A174,'2.Travel and subsistence'!$N$6:$N$303)</f>
        <v>0</v>
      </c>
      <c r="F174" s="194">
        <f>SUMIF('3.Equipment'!$C$6:$C$205,'Co-beneficiaries'!A174,'3.Equipment'!$L$6:$L$205)</f>
        <v>0</v>
      </c>
      <c r="G174" s="194">
        <f>SUMIF('4.Subcontracting'!$C$6:$C$155,'Co-beneficiaries'!A174,'4.Subcontracting'!$H$6:$H$155)</f>
        <v>0</v>
      </c>
      <c r="H174" s="194">
        <f>SUMIF('5.Other'!$C$6:$C$305,'Co-beneficiaries'!A174,'5.Other'!$G$6:$G$305)</f>
        <v>0</v>
      </c>
      <c r="I174" s="193">
        <f t="shared" si="10"/>
        <v>0</v>
      </c>
      <c r="J174" s="44" t="str">
        <f t="shared" si="2"/>
        <v/>
      </c>
      <c r="K174" s="320"/>
      <c r="L174" s="321"/>
      <c r="M174" s="44">
        <f>'Distribution of funds'!C176</f>
        <v>0</v>
      </c>
      <c r="N174" s="306"/>
      <c r="O174" s="21" t="str">
        <f t="shared" si="8"/>
        <v/>
      </c>
      <c r="P174" s="182"/>
      <c r="Q174" s="271">
        <f>+DAYS360(Summary!$H$9,Summary!$K$9)/30</f>
        <v>0</v>
      </c>
      <c r="R174" s="272">
        <f t="shared" si="9"/>
        <v>0</v>
      </c>
      <c r="S174" s="116">
        <f>IF(O174="",0,Summary!$P$28*Summary!$D$30*'Co-beneficiaries'!J174*'Co-beneficiaries'!$R174)</f>
        <v>0</v>
      </c>
    </row>
    <row r="175" spans="1:19" ht="13.5" x14ac:dyDescent="0.25">
      <c r="A175" s="47" t="s">
        <v>372</v>
      </c>
      <c r="B175" s="311"/>
      <c r="C175" s="310"/>
      <c r="D175" s="192">
        <f>SUMIF('1.Staff'!$A$9:$A$100,'Co-beneficiaries'!A175,'1.Staff'!$E$9:$E$100)</f>
        <v>0</v>
      </c>
      <c r="E175" s="194">
        <f>SUMIF('2.Travel and subsistence'!$C$6:$C$303,'Co-beneficiaries'!A175,'2.Travel and subsistence'!$N$6:$N$303)</f>
        <v>0</v>
      </c>
      <c r="F175" s="194">
        <f>SUMIF('3.Equipment'!$C$6:$C$205,'Co-beneficiaries'!A175,'3.Equipment'!$L$6:$L$205)</f>
        <v>0</v>
      </c>
      <c r="G175" s="194">
        <f>SUMIF('4.Subcontracting'!$C$6:$C$155,'Co-beneficiaries'!A175,'4.Subcontracting'!$H$6:$H$155)</f>
        <v>0</v>
      </c>
      <c r="H175" s="194">
        <f>SUMIF('5.Other'!$C$6:$C$305,'Co-beneficiaries'!A175,'5.Other'!$G$6:$G$305)</f>
        <v>0</v>
      </c>
      <c r="I175" s="193">
        <f t="shared" si="10"/>
        <v>0</v>
      </c>
      <c r="J175" s="44" t="str">
        <f t="shared" si="2"/>
        <v/>
      </c>
      <c r="K175" s="320"/>
      <c r="L175" s="321"/>
      <c r="M175" s="44">
        <f>'Distribution of funds'!C177</f>
        <v>0</v>
      </c>
      <c r="N175" s="306"/>
      <c r="O175" s="21" t="str">
        <f t="shared" si="8"/>
        <v/>
      </c>
      <c r="P175" s="182"/>
      <c r="Q175" s="271">
        <f>+DAYS360(Summary!$H$9,Summary!$K$9)/30</f>
        <v>0</v>
      </c>
      <c r="R175" s="272">
        <f t="shared" si="9"/>
        <v>0</v>
      </c>
      <c r="S175" s="116">
        <f>IF(O175="",0,Summary!$P$28*Summary!$D$30*'Co-beneficiaries'!J175*'Co-beneficiaries'!$R175)</f>
        <v>0</v>
      </c>
    </row>
    <row r="176" spans="1:19" ht="13.5" x14ac:dyDescent="0.25">
      <c r="A176" s="47" t="s">
        <v>373</v>
      </c>
      <c r="B176" s="311"/>
      <c r="C176" s="310"/>
      <c r="D176" s="192">
        <f>SUMIF('1.Staff'!$A$9:$A$100,'Co-beneficiaries'!A176,'1.Staff'!$E$9:$E$100)</f>
        <v>0</v>
      </c>
      <c r="E176" s="194">
        <f>SUMIF('2.Travel and subsistence'!$C$6:$C$303,'Co-beneficiaries'!A176,'2.Travel and subsistence'!$N$6:$N$303)</f>
        <v>0</v>
      </c>
      <c r="F176" s="194">
        <f>SUMIF('3.Equipment'!$C$6:$C$205,'Co-beneficiaries'!A176,'3.Equipment'!$L$6:$L$205)</f>
        <v>0</v>
      </c>
      <c r="G176" s="194">
        <f>SUMIF('4.Subcontracting'!$C$6:$C$155,'Co-beneficiaries'!A176,'4.Subcontracting'!$H$6:$H$155)</f>
        <v>0</v>
      </c>
      <c r="H176" s="194">
        <f>SUMIF('5.Other'!$C$6:$C$305,'Co-beneficiaries'!A176,'5.Other'!$G$6:$G$305)</f>
        <v>0</v>
      </c>
      <c r="I176" s="193">
        <f t="shared" si="10"/>
        <v>0</v>
      </c>
      <c r="J176" s="44" t="str">
        <f t="shared" si="2"/>
        <v/>
      </c>
      <c r="K176" s="320"/>
      <c r="L176" s="321"/>
      <c r="M176" s="44">
        <f>'Distribution of funds'!C178</f>
        <v>0</v>
      </c>
      <c r="N176" s="306"/>
      <c r="O176" s="21" t="str">
        <f t="shared" si="8"/>
        <v/>
      </c>
      <c r="P176" s="182"/>
      <c r="Q176" s="271">
        <f>+DAYS360(Summary!$H$9,Summary!$K$9)/30</f>
        <v>0</v>
      </c>
      <c r="R176" s="272">
        <f t="shared" si="9"/>
        <v>0</v>
      </c>
      <c r="S176" s="116">
        <f>IF(O176="",0,Summary!$P$28*Summary!$D$30*'Co-beneficiaries'!J176*'Co-beneficiaries'!$R176)</f>
        <v>0</v>
      </c>
    </row>
    <row r="177" spans="1:19" ht="13.5" x14ac:dyDescent="0.25">
      <c r="A177" s="47" t="s">
        <v>374</v>
      </c>
      <c r="B177" s="311"/>
      <c r="C177" s="310"/>
      <c r="D177" s="192">
        <f>SUMIF('1.Staff'!$A$9:$A$100,'Co-beneficiaries'!A177,'1.Staff'!$E$9:$E$100)</f>
        <v>0</v>
      </c>
      <c r="E177" s="194">
        <f>SUMIF('2.Travel and subsistence'!$C$6:$C$303,'Co-beneficiaries'!A177,'2.Travel and subsistence'!$N$6:$N$303)</f>
        <v>0</v>
      </c>
      <c r="F177" s="194">
        <f>SUMIF('3.Equipment'!$C$6:$C$205,'Co-beneficiaries'!A177,'3.Equipment'!$L$6:$L$205)</f>
        <v>0</v>
      </c>
      <c r="G177" s="194">
        <f>SUMIF('4.Subcontracting'!$C$6:$C$155,'Co-beneficiaries'!A177,'4.Subcontracting'!$H$6:$H$155)</f>
        <v>0</v>
      </c>
      <c r="H177" s="194">
        <f>SUMIF('5.Other'!$C$6:$C$305,'Co-beneficiaries'!A177,'5.Other'!$G$6:$G$305)</f>
        <v>0</v>
      </c>
      <c r="I177" s="193">
        <f t="shared" si="10"/>
        <v>0</v>
      </c>
      <c r="J177" s="44" t="str">
        <f t="shared" si="2"/>
        <v/>
      </c>
      <c r="K177" s="320"/>
      <c r="L177" s="321"/>
      <c r="M177" s="44">
        <f>'Distribution of funds'!C179</f>
        <v>0</v>
      </c>
      <c r="N177" s="306"/>
      <c r="O177" s="21" t="str">
        <f t="shared" si="8"/>
        <v/>
      </c>
      <c r="P177" s="182"/>
      <c r="Q177" s="271">
        <f>+DAYS360(Summary!$H$9,Summary!$K$9)/30</f>
        <v>0</v>
      </c>
      <c r="R177" s="272">
        <f t="shared" si="9"/>
        <v>0</v>
      </c>
      <c r="S177" s="116">
        <f>IF(O177="",0,Summary!$P$28*Summary!$D$30*'Co-beneficiaries'!J177*'Co-beneficiaries'!$R177)</f>
        <v>0</v>
      </c>
    </row>
    <row r="178" spans="1:19" ht="13.5" x14ac:dyDescent="0.25">
      <c r="A178" s="47" t="s">
        <v>375</v>
      </c>
      <c r="B178" s="311"/>
      <c r="C178" s="310"/>
      <c r="D178" s="192">
        <f>SUMIF('1.Staff'!$A$9:$A$100,'Co-beneficiaries'!A178,'1.Staff'!$E$9:$E$100)</f>
        <v>0</v>
      </c>
      <c r="E178" s="194">
        <f>SUMIF('2.Travel and subsistence'!$C$6:$C$303,'Co-beneficiaries'!A178,'2.Travel and subsistence'!$N$6:$N$303)</f>
        <v>0</v>
      </c>
      <c r="F178" s="194">
        <f>SUMIF('3.Equipment'!$C$6:$C$205,'Co-beneficiaries'!A178,'3.Equipment'!$L$6:$L$205)</f>
        <v>0</v>
      </c>
      <c r="G178" s="194">
        <f>SUMIF('4.Subcontracting'!$C$6:$C$155,'Co-beneficiaries'!A178,'4.Subcontracting'!$H$6:$H$155)</f>
        <v>0</v>
      </c>
      <c r="H178" s="194">
        <f>SUMIF('5.Other'!$C$6:$C$305,'Co-beneficiaries'!A178,'5.Other'!$G$6:$G$305)</f>
        <v>0</v>
      </c>
      <c r="I178" s="193">
        <f t="shared" si="10"/>
        <v>0</v>
      </c>
      <c r="J178" s="44" t="str">
        <f t="shared" si="2"/>
        <v/>
      </c>
      <c r="K178" s="320"/>
      <c r="L178" s="321"/>
      <c r="M178" s="44">
        <f>'Distribution of funds'!C180</f>
        <v>0</v>
      </c>
      <c r="N178" s="306"/>
      <c r="O178" s="21" t="str">
        <f t="shared" si="8"/>
        <v/>
      </c>
      <c r="P178" s="182"/>
      <c r="Q178" s="271">
        <f>+DAYS360(Summary!$H$9,Summary!$K$9)/30</f>
        <v>0</v>
      </c>
      <c r="R178" s="272">
        <f t="shared" si="9"/>
        <v>0</v>
      </c>
      <c r="S178" s="116">
        <f>IF(O178="",0,Summary!$P$28*Summary!$D$30*'Co-beneficiaries'!J178*'Co-beneficiaries'!$R178)</f>
        <v>0</v>
      </c>
    </row>
    <row r="179" spans="1:19" ht="13.5" x14ac:dyDescent="0.25">
      <c r="A179" s="47" t="s">
        <v>376</v>
      </c>
      <c r="B179" s="311"/>
      <c r="C179" s="310"/>
      <c r="D179" s="192">
        <f>SUMIF('1.Staff'!$A$9:$A$100,'Co-beneficiaries'!A179,'1.Staff'!$E$9:$E$100)</f>
        <v>0</v>
      </c>
      <c r="E179" s="194">
        <f>SUMIF('2.Travel and subsistence'!$C$6:$C$303,'Co-beneficiaries'!A179,'2.Travel and subsistence'!$N$6:$N$303)</f>
        <v>0</v>
      </c>
      <c r="F179" s="194">
        <f>SUMIF('3.Equipment'!$C$6:$C$205,'Co-beneficiaries'!A179,'3.Equipment'!$L$6:$L$205)</f>
        <v>0</v>
      </c>
      <c r="G179" s="194">
        <f>SUMIF('4.Subcontracting'!$C$6:$C$155,'Co-beneficiaries'!A179,'4.Subcontracting'!$H$6:$H$155)</f>
        <v>0</v>
      </c>
      <c r="H179" s="194">
        <f>SUMIF('5.Other'!$C$6:$C$305,'Co-beneficiaries'!A179,'5.Other'!$G$6:$G$305)</f>
        <v>0</v>
      </c>
      <c r="I179" s="193">
        <f t="shared" si="10"/>
        <v>0</v>
      </c>
      <c r="J179" s="44" t="str">
        <f t="shared" si="2"/>
        <v/>
      </c>
      <c r="K179" s="320"/>
      <c r="L179" s="321"/>
      <c r="M179" s="44">
        <f>'Distribution of funds'!C181</f>
        <v>0</v>
      </c>
      <c r="N179" s="306"/>
      <c r="O179" s="21" t="str">
        <f t="shared" si="8"/>
        <v/>
      </c>
      <c r="P179" s="182"/>
      <c r="Q179" s="271">
        <f>+DAYS360(Summary!$H$9,Summary!$K$9)/30</f>
        <v>0</v>
      </c>
      <c r="R179" s="272">
        <f t="shared" si="9"/>
        <v>0</v>
      </c>
      <c r="S179" s="116">
        <f>IF(O179="",0,Summary!$P$28*Summary!$D$30*'Co-beneficiaries'!J179*'Co-beneficiaries'!$R179)</f>
        <v>0</v>
      </c>
    </row>
    <row r="180" spans="1:19" ht="13.5" x14ac:dyDescent="0.25">
      <c r="A180" s="47" t="s">
        <v>377</v>
      </c>
      <c r="B180" s="311"/>
      <c r="C180" s="310"/>
      <c r="D180" s="192">
        <f>SUMIF('1.Staff'!$A$9:$A$100,'Co-beneficiaries'!A180,'1.Staff'!$E$9:$E$100)</f>
        <v>0</v>
      </c>
      <c r="E180" s="194">
        <f>SUMIF('2.Travel and subsistence'!$C$6:$C$303,'Co-beneficiaries'!A180,'2.Travel and subsistence'!$N$6:$N$303)</f>
        <v>0</v>
      </c>
      <c r="F180" s="194">
        <f>SUMIF('3.Equipment'!$C$6:$C$205,'Co-beneficiaries'!A180,'3.Equipment'!$L$6:$L$205)</f>
        <v>0</v>
      </c>
      <c r="G180" s="194">
        <f>SUMIF('4.Subcontracting'!$C$6:$C$155,'Co-beneficiaries'!A180,'4.Subcontracting'!$H$6:$H$155)</f>
        <v>0</v>
      </c>
      <c r="H180" s="194">
        <f>SUMIF('5.Other'!$C$6:$C$305,'Co-beneficiaries'!A180,'5.Other'!$G$6:$G$305)</f>
        <v>0</v>
      </c>
      <c r="I180" s="193">
        <f t="shared" si="10"/>
        <v>0</v>
      </c>
      <c r="J180" s="44" t="str">
        <f t="shared" si="2"/>
        <v/>
      </c>
      <c r="K180" s="320"/>
      <c r="L180" s="321"/>
      <c r="M180" s="44">
        <f>'Distribution of funds'!C182</f>
        <v>0</v>
      </c>
      <c r="N180" s="306"/>
      <c r="O180" s="21" t="str">
        <f t="shared" si="8"/>
        <v/>
      </c>
      <c r="P180" s="182"/>
      <c r="Q180" s="271">
        <f>+DAYS360(Summary!$H$9,Summary!$K$9)/30</f>
        <v>0</v>
      </c>
      <c r="R180" s="272">
        <f t="shared" si="9"/>
        <v>0</v>
      </c>
      <c r="S180" s="116">
        <f>IF(O180="",0,Summary!$P$28*Summary!$D$30*'Co-beneficiaries'!J180*'Co-beneficiaries'!$R180)</f>
        <v>0</v>
      </c>
    </row>
    <row r="181" spans="1:19" ht="13.5" x14ac:dyDescent="0.25">
      <c r="A181" s="47" t="s">
        <v>378</v>
      </c>
      <c r="B181" s="311"/>
      <c r="C181" s="310"/>
      <c r="D181" s="192">
        <f>SUMIF('1.Staff'!$A$9:$A$100,'Co-beneficiaries'!A181,'1.Staff'!$E$9:$E$100)</f>
        <v>0</v>
      </c>
      <c r="E181" s="194">
        <f>SUMIF('2.Travel and subsistence'!$C$6:$C$303,'Co-beneficiaries'!A181,'2.Travel and subsistence'!$N$6:$N$303)</f>
        <v>0</v>
      </c>
      <c r="F181" s="194">
        <f>SUMIF('3.Equipment'!$C$6:$C$205,'Co-beneficiaries'!A181,'3.Equipment'!$L$6:$L$205)</f>
        <v>0</v>
      </c>
      <c r="G181" s="194">
        <f>SUMIF('4.Subcontracting'!$C$6:$C$155,'Co-beneficiaries'!A181,'4.Subcontracting'!$H$6:$H$155)</f>
        <v>0</v>
      </c>
      <c r="H181" s="194">
        <f>SUMIF('5.Other'!$C$6:$C$305,'Co-beneficiaries'!A181,'5.Other'!$G$6:$G$305)</f>
        <v>0</v>
      </c>
      <c r="I181" s="193">
        <f t="shared" si="10"/>
        <v>0</v>
      </c>
      <c r="J181" s="44" t="str">
        <f t="shared" si="2"/>
        <v/>
      </c>
      <c r="K181" s="320"/>
      <c r="L181" s="321"/>
      <c r="M181" s="44">
        <f>'Distribution of funds'!C183</f>
        <v>0</v>
      </c>
      <c r="N181" s="306"/>
      <c r="O181" s="21" t="str">
        <f t="shared" si="8"/>
        <v/>
      </c>
      <c r="P181" s="182"/>
      <c r="Q181" s="271">
        <f>+DAYS360(Summary!$H$9,Summary!$K$9)/30</f>
        <v>0</v>
      </c>
      <c r="R181" s="272">
        <f t="shared" si="9"/>
        <v>0</v>
      </c>
      <c r="S181" s="116">
        <f>IF(O181="",0,Summary!$P$28*Summary!$D$30*'Co-beneficiaries'!J181*'Co-beneficiaries'!$R181)</f>
        <v>0</v>
      </c>
    </row>
    <row r="182" spans="1:19" ht="13.5" x14ac:dyDescent="0.25">
      <c r="A182" s="47" t="s">
        <v>379</v>
      </c>
      <c r="B182" s="311"/>
      <c r="C182" s="310"/>
      <c r="D182" s="192">
        <f>SUMIF('1.Staff'!$A$9:$A$100,'Co-beneficiaries'!A182,'1.Staff'!$E$9:$E$100)</f>
        <v>0</v>
      </c>
      <c r="E182" s="194">
        <f>SUMIF('2.Travel and subsistence'!$C$6:$C$303,'Co-beneficiaries'!A182,'2.Travel and subsistence'!$N$6:$N$303)</f>
        <v>0</v>
      </c>
      <c r="F182" s="194">
        <f>SUMIF('3.Equipment'!$C$6:$C$205,'Co-beneficiaries'!A182,'3.Equipment'!$L$6:$L$205)</f>
        <v>0</v>
      </c>
      <c r="G182" s="194">
        <f>SUMIF('4.Subcontracting'!$C$6:$C$155,'Co-beneficiaries'!A182,'4.Subcontracting'!$H$6:$H$155)</f>
        <v>0</v>
      </c>
      <c r="H182" s="194">
        <f>SUMIF('5.Other'!$C$6:$C$305,'Co-beneficiaries'!A182,'5.Other'!$G$6:$G$305)</f>
        <v>0</v>
      </c>
      <c r="I182" s="193">
        <f t="shared" si="10"/>
        <v>0</v>
      </c>
      <c r="J182" s="44" t="str">
        <f t="shared" si="2"/>
        <v/>
      </c>
      <c r="K182" s="320"/>
      <c r="L182" s="321"/>
      <c r="M182" s="44">
        <f>'Distribution of funds'!C184</f>
        <v>0</v>
      </c>
      <c r="N182" s="306"/>
      <c r="O182" s="21" t="str">
        <f t="shared" si="8"/>
        <v/>
      </c>
      <c r="P182" s="182"/>
      <c r="Q182" s="271">
        <f>+DAYS360(Summary!$H$9,Summary!$K$9)/30</f>
        <v>0</v>
      </c>
      <c r="R182" s="272">
        <f t="shared" si="9"/>
        <v>0</v>
      </c>
      <c r="S182" s="116">
        <f>IF(O182="",0,Summary!$P$28*Summary!$D$30*'Co-beneficiaries'!J182*'Co-beneficiaries'!$R182)</f>
        <v>0</v>
      </c>
    </row>
    <row r="183" spans="1:19" ht="13.5" x14ac:dyDescent="0.25">
      <c r="A183" s="47" t="s">
        <v>380</v>
      </c>
      <c r="B183" s="311"/>
      <c r="C183" s="310"/>
      <c r="D183" s="192">
        <f>SUMIF('1.Staff'!$A$9:$A$100,'Co-beneficiaries'!A183,'1.Staff'!$E$9:$E$100)</f>
        <v>0</v>
      </c>
      <c r="E183" s="194">
        <f>SUMIF('2.Travel and subsistence'!$C$6:$C$303,'Co-beneficiaries'!A183,'2.Travel and subsistence'!$N$6:$N$303)</f>
        <v>0</v>
      </c>
      <c r="F183" s="194">
        <f>SUMIF('3.Equipment'!$C$6:$C$205,'Co-beneficiaries'!A183,'3.Equipment'!$L$6:$L$205)</f>
        <v>0</v>
      </c>
      <c r="G183" s="194">
        <f>SUMIF('4.Subcontracting'!$C$6:$C$155,'Co-beneficiaries'!A183,'4.Subcontracting'!$H$6:$H$155)</f>
        <v>0</v>
      </c>
      <c r="H183" s="194">
        <f>SUMIF('5.Other'!$C$6:$C$305,'Co-beneficiaries'!A183,'5.Other'!$G$6:$G$305)</f>
        <v>0</v>
      </c>
      <c r="I183" s="193">
        <f t="shared" si="10"/>
        <v>0</v>
      </c>
      <c r="J183" s="44" t="str">
        <f t="shared" si="2"/>
        <v/>
      </c>
      <c r="K183" s="320"/>
      <c r="L183" s="321"/>
      <c r="M183" s="44">
        <f>'Distribution of funds'!C185</f>
        <v>0</v>
      </c>
      <c r="N183" s="306"/>
      <c r="O183" s="21" t="str">
        <f t="shared" si="8"/>
        <v/>
      </c>
      <c r="P183" s="182"/>
      <c r="Q183" s="271">
        <f>+DAYS360(Summary!$H$9,Summary!$K$9)/30</f>
        <v>0</v>
      </c>
      <c r="R183" s="272">
        <f t="shared" si="9"/>
        <v>0</v>
      </c>
      <c r="S183" s="116">
        <f>IF(O183="",0,Summary!$P$28*Summary!$D$30*'Co-beneficiaries'!J183*'Co-beneficiaries'!$R183)</f>
        <v>0</v>
      </c>
    </row>
    <row r="184" spans="1:19" ht="13.5" x14ac:dyDescent="0.25">
      <c r="A184" s="47" t="s">
        <v>381</v>
      </c>
      <c r="B184" s="311"/>
      <c r="C184" s="310"/>
      <c r="D184" s="192">
        <f>SUMIF('1.Staff'!$A$9:$A$100,'Co-beneficiaries'!A184,'1.Staff'!$E$9:$E$100)</f>
        <v>0</v>
      </c>
      <c r="E184" s="194">
        <f>SUMIF('2.Travel and subsistence'!$C$6:$C$303,'Co-beneficiaries'!A184,'2.Travel and subsistence'!$N$6:$N$303)</f>
        <v>0</v>
      </c>
      <c r="F184" s="194">
        <f>SUMIF('3.Equipment'!$C$6:$C$205,'Co-beneficiaries'!A184,'3.Equipment'!$L$6:$L$205)</f>
        <v>0</v>
      </c>
      <c r="G184" s="194">
        <f>SUMIF('4.Subcontracting'!$C$6:$C$155,'Co-beneficiaries'!A184,'4.Subcontracting'!$H$6:$H$155)</f>
        <v>0</v>
      </c>
      <c r="H184" s="194">
        <f>SUMIF('5.Other'!$C$6:$C$305,'Co-beneficiaries'!A184,'5.Other'!$G$6:$G$305)</f>
        <v>0</v>
      </c>
      <c r="I184" s="193">
        <f t="shared" si="10"/>
        <v>0</v>
      </c>
      <c r="J184" s="44" t="str">
        <f t="shared" si="2"/>
        <v/>
      </c>
      <c r="K184" s="320"/>
      <c r="L184" s="321"/>
      <c r="M184" s="44">
        <f>'Distribution of funds'!C186</f>
        <v>0</v>
      </c>
      <c r="N184" s="306"/>
      <c r="O184" s="21" t="str">
        <f t="shared" si="8"/>
        <v/>
      </c>
      <c r="P184" s="182"/>
      <c r="Q184" s="271">
        <f>+DAYS360(Summary!$H$9,Summary!$K$9)/30</f>
        <v>0</v>
      </c>
      <c r="R184" s="272">
        <f t="shared" si="9"/>
        <v>0</v>
      </c>
      <c r="S184" s="116">
        <f>IF(O184="",0,Summary!$P$28*Summary!$D$30*'Co-beneficiaries'!J184*'Co-beneficiaries'!$R184)</f>
        <v>0</v>
      </c>
    </row>
    <row r="185" spans="1:19" ht="13.5" x14ac:dyDescent="0.25">
      <c r="A185" s="47" t="s">
        <v>382</v>
      </c>
      <c r="B185" s="311"/>
      <c r="C185" s="310"/>
      <c r="D185" s="192">
        <f>SUMIF('1.Staff'!$A$9:$A$100,'Co-beneficiaries'!A185,'1.Staff'!$E$9:$E$100)</f>
        <v>0</v>
      </c>
      <c r="E185" s="194">
        <f>SUMIF('2.Travel and subsistence'!$C$6:$C$303,'Co-beneficiaries'!A185,'2.Travel and subsistence'!$N$6:$N$303)</f>
        <v>0</v>
      </c>
      <c r="F185" s="194">
        <f>SUMIF('3.Equipment'!$C$6:$C$205,'Co-beneficiaries'!A185,'3.Equipment'!$L$6:$L$205)</f>
        <v>0</v>
      </c>
      <c r="G185" s="194">
        <f>SUMIF('4.Subcontracting'!$C$6:$C$155,'Co-beneficiaries'!A185,'4.Subcontracting'!$H$6:$H$155)</f>
        <v>0</v>
      </c>
      <c r="H185" s="194">
        <f>SUMIF('5.Other'!$C$6:$C$305,'Co-beneficiaries'!A185,'5.Other'!$G$6:$G$305)</f>
        <v>0</v>
      </c>
      <c r="I185" s="193">
        <f t="shared" si="10"/>
        <v>0</v>
      </c>
      <c r="J185" s="44" t="str">
        <f t="shared" si="2"/>
        <v/>
      </c>
      <c r="K185" s="320"/>
      <c r="L185" s="321"/>
      <c r="M185" s="44">
        <f>'Distribution of funds'!C187</f>
        <v>0</v>
      </c>
      <c r="N185" s="306"/>
      <c r="O185" s="21" t="str">
        <f t="shared" si="8"/>
        <v/>
      </c>
      <c r="P185" s="182"/>
      <c r="Q185" s="271">
        <f>+DAYS360(Summary!$H$9,Summary!$K$9)/30</f>
        <v>0</v>
      </c>
      <c r="R185" s="272">
        <f t="shared" si="9"/>
        <v>0</v>
      </c>
      <c r="S185" s="116">
        <f>IF(O185="",0,Summary!$P$28*Summary!$D$30*'Co-beneficiaries'!J185*'Co-beneficiaries'!$R185)</f>
        <v>0</v>
      </c>
    </row>
    <row r="186" spans="1:19" ht="13.5" x14ac:dyDescent="0.25">
      <c r="A186" s="47" t="s">
        <v>383</v>
      </c>
      <c r="B186" s="311"/>
      <c r="C186" s="310"/>
      <c r="D186" s="192">
        <f>SUMIF('1.Staff'!$A$9:$A$100,'Co-beneficiaries'!A186,'1.Staff'!$E$9:$E$100)</f>
        <v>0</v>
      </c>
      <c r="E186" s="194">
        <f>SUMIF('2.Travel and subsistence'!$C$6:$C$303,'Co-beneficiaries'!A186,'2.Travel and subsistence'!$N$6:$N$303)</f>
        <v>0</v>
      </c>
      <c r="F186" s="194">
        <f>SUMIF('3.Equipment'!$C$6:$C$205,'Co-beneficiaries'!A186,'3.Equipment'!$L$6:$L$205)</f>
        <v>0</v>
      </c>
      <c r="G186" s="194">
        <f>SUMIF('4.Subcontracting'!$C$6:$C$155,'Co-beneficiaries'!A186,'4.Subcontracting'!$H$6:$H$155)</f>
        <v>0</v>
      </c>
      <c r="H186" s="194">
        <f>SUMIF('5.Other'!$C$6:$C$305,'Co-beneficiaries'!A186,'5.Other'!$G$6:$G$305)</f>
        <v>0</v>
      </c>
      <c r="I186" s="193">
        <f t="shared" si="10"/>
        <v>0</v>
      </c>
      <c r="J186" s="44" t="str">
        <f t="shared" si="2"/>
        <v/>
      </c>
      <c r="K186" s="320"/>
      <c r="L186" s="321"/>
      <c r="M186" s="44">
        <f>'Distribution of funds'!C188</f>
        <v>0</v>
      </c>
      <c r="N186" s="306"/>
      <c r="O186" s="21" t="str">
        <f t="shared" si="8"/>
        <v/>
      </c>
      <c r="P186" s="182"/>
      <c r="Q186" s="271">
        <f>+DAYS360(Summary!$H$9,Summary!$K$9)/30</f>
        <v>0</v>
      </c>
      <c r="R186" s="272">
        <f t="shared" si="9"/>
        <v>0</v>
      </c>
      <c r="S186" s="116">
        <f>IF(O186="",0,Summary!$P$28*Summary!$D$30*'Co-beneficiaries'!J186*'Co-beneficiaries'!$R186)</f>
        <v>0</v>
      </c>
    </row>
    <row r="187" spans="1:19" ht="13.5" x14ac:dyDescent="0.25">
      <c r="A187" s="47" t="s">
        <v>384</v>
      </c>
      <c r="B187" s="311"/>
      <c r="C187" s="310"/>
      <c r="D187" s="192">
        <f>SUMIF('1.Staff'!$A$9:$A$100,'Co-beneficiaries'!A187,'1.Staff'!$E$9:$E$100)</f>
        <v>0</v>
      </c>
      <c r="E187" s="194">
        <f>SUMIF('2.Travel and subsistence'!$C$6:$C$303,'Co-beneficiaries'!A187,'2.Travel and subsistence'!$N$6:$N$303)</f>
        <v>0</v>
      </c>
      <c r="F187" s="194">
        <f>SUMIF('3.Equipment'!$C$6:$C$205,'Co-beneficiaries'!A187,'3.Equipment'!$L$6:$L$205)</f>
        <v>0</v>
      </c>
      <c r="G187" s="194">
        <f>SUMIF('4.Subcontracting'!$C$6:$C$155,'Co-beneficiaries'!A187,'4.Subcontracting'!$H$6:$H$155)</f>
        <v>0</v>
      </c>
      <c r="H187" s="194">
        <f>SUMIF('5.Other'!$C$6:$C$305,'Co-beneficiaries'!A187,'5.Other'!$G$6:$G$305)</f>
        <v>0</v>
      </c>
      <c r="I187" s="193">
        <f t="shared" si="10"/>
        <v>0</v>
      </c>
      <c r="J187" s="44" t="str">
        <f t="shared" si="2"/>
        <v/>
      </c>
      <c r="K187" s="320"/>
      <c r="L187" s="321"/>
      <c r="M187" s="44">
        <f>'Distribution of funds'!C189</f>
        <v>0</v>
      </c>
      <c r="N187" s="306"/>
      <c r="O187" s="21" t="str">
        <f t="shared" si="8"/>
        <v/>
      </c>
      <c r="P187" s="182"/>
      <c r="Q187" s="271">
        <f>+DAYS360(Summary!$H$9,Summary!$K$9)/30</f>
        <v>0</v>
      </c>
      <c r="R187" s="272">
        <f t="shared" si="9"/>
        <v>0</v>
      </c>
      <c r="S187" s="116">
        <f>IF(O187="",0,Summary!$P$28*Summary!$D$30*'Co-beneficiaries'!J187*'Co-beneficiaries'!$R187)</f>
        <v>0</v>
      </c>
    </row>
    <row r="188" spans="1:19" ht="13.5" x14ac:dyDescent="0.25">
      <c r="A188" s="47" t="s">
        <v>385</v>
      </c>
      <c r="B188" s="311"/>
      <c r="C188" s="310"/>
      <c r="D188" s="192">
        <f>SUMIF('1.Staff'!$A$9:$A$100,'Co-beneficiaries'!A188,'1.Staff'!$E$9:$E$100)</f>
        <v>0</v>
      </c>
      <c r="E188" s="194">
        <f>SUMIF('2.Travel and subsistence'!$C$6:$C$303,'Co-beneficiaries'!A188,'2.Travel and subsistence'!$N$6:$N$303)</f>
        <v>0</v>
      </c>
      <c r="F188" s="194">
        <f>SUMIF('3.Equipment'!$C$6:$C$205,'Co-beneficiaries'!A188,'3.Equipment'!$L$6:$L$205)</f>
        <v>0</v>
      </c>
      <c r="G188" s="194">
        <f>SUMIF('4.Subcontracting'!$C$6:$C$155,'Co-beneficiaries'!A188,'4.Subcontracting'!$H$6:$H$155)</f>
        <v>0</v>
      </c>
      <c r="H188" s="194">
        <f>SUMIF('5.Other'!$C$6:$C$305,'Co-beneficiaries'!A188,'5.Other'!$G$6:$G$305)</f>
        <v>0</v>
      </c>
      <c r="I188" s="193">
        <f t="shared" si="10"/>
        <v>0</v>
      </c>
      <c r="J188" s="44" t="str">
        <f t="shared" si="2"/>
        <v/>
      </c>
      <c r="K188" s="320"/>
      <c r="L188" s="321"/>
      <c r="M188" s="44">
        <f>'Distribution of funds'!C190</f>
        <v>0</v>
      </c>
      <c r="N188" s="306"/>
      <c r="O188" s="21" t="str">
        <f t="shared" si="8"/>
        <v/>
      </c>
      <c r="P188" s="182"/>
      <c r="Q188" s="271">
        <f>+DAYS360(Summary!$H$9,Summary!$K$9)/30</f>
        <v>0</v>
      </c>
      <c r="R188" s="272">
        <f t="shared" si="9"/>
        <v>0</v>
      </c>
      <c r="S188" s="116">
        <f>IF(O188="",0,Summary!$P$28*Summary!$D$30*'Co-beneficiaries'!J188*'Co-beneficiaries'!$R188)</f>
        <v>0</v>
      </c>
    </row>
    <row r="189" spans="1:19" ht="13.5" x14ac:dyDescent="0.25">
      <c r="A189" s="47" t="s">
        <v>386</v>
      </c>
      <c r="B189" s="311"/>
      <c r="C189" s="310"/>
      <c r="D189" s="192">
        <f>SUMIF('1.Staff'!$A$9:$A$100,'Co-beneficiaries'!A189,'1.Staff'!$E$9:$E$100)</f>
        <v>0</v>
      </c>
      <c r="E189" s="194">
        <f>SUMIF('2.Travel and subsistence'!$C$6:$C$303,'Co-beneficiaries'!A189,'2.Travel and subsistence'!$N$6:$N$303)</f>
        <v>0</v>
      </c>
      <c r="F189" s="194">
        <f>SUMIF('3.Equipment'!$C$6:$C$205,'Co-beneficiaries'!A189,'3.Equipment'!$L$6:$L$205)</f>
        <v>0</v>
      </c>
      <c r="G189" s="194">
        <f>SUMIF('4.Subcontracting'!$C$6:$C$155,'Co-beneficiaries'!A189,'4.Subcontracting'!$H$6:$H$155)</f>
        <v>0</v>
      </c>
      <c r="H189" s="194">
        <f>SUMIF('5.Other'!$C$6:$C$305,'Co-beneficiaries'!A189,'5.Other'!$G$6:$G$305)</f>
        <v>0</v>
      </c>
      <c r="I189" s="193">
        <f t="shared" si="10"/>
        <v>0</v>
      </c>
      <c r="J189" s="44" t="str">
        <f t="shared" si="2"/>
        <v/>
      </c>
      <c r="K189" s="320"/>
      <c r="L189" s="321"/>
      <c r="M189" s="44">
        <f>'Distribution of funds'!C191</f>
        <v>0</v>
      </c>
      <c r="N189" s="306"/>
      <c r="O189" s="21" t="str">
        <f t="shared" si="8"/>
        <v/>
      </c>
      <c r="P189" s="182"/>
      <c r="Q189" s="271">
        <f>+DAYS360(Summary!$H$9,Summary!$K$9)/30</f>
        <v>0</v>
      </c>
      <c r="R189" s="272">
        <f t="shared" si="9"/>
        <v>0</v>
      </c>
      <c r="S189" s="116">
        <f>IF(O189="",0,Summary!$P$28*Summary!$D$30*'Co-beneficiaries'!J189*'Co-beneficiaries'!$R189)</f>
        <v>0</v>
      </c>
    </row>
    <row r="190" spans="1:19" ht="13.5" x14ac:dyDescent="0.25">
      <c r="A190" s="47" t="s">
        <v>387</v>
      </c>
      <c r="B190" s="311"/>
      <c r="C190" s="310"/>
      <c r="D190" s="192">
        <f>SUMIF('1.Staff'!$A$9:$A$100,'Co-beneficiaries'!A190,'1.Staff'!$E$9:$E$100)</f>
        <v>0</v>
      </c>
      <c r="E190" s="194">
        <f>SUMIF('2.Travel and subsistence'!$C$6:$C$303,'Co-beneficiaries'!A190,'2.Travel and subsistence'!$N$6:$N$303)</f>
        <v>0</v>
      </c>
      <c r="F190" s="194">
        <f>SUMIF('3.Equipment'!$C$6:$C$205,'Co-beneficiaries'!A190,'3.Equipment'!$L$6:$L$205)</f>
        <v>0</v>
      </c>
      <c r="G190" s="194">
        <f>SUMIF('4.Subcontracting'!$C$6:$C$155,'Co-beneficiaries'!A190,'4.Subcontracting'!$H$6:$H$155)</f>
        <v>0</v>
      </c>
      <c r="H190" s="194">
        <f>SUMIF('5.Other'!$C$6:$C$305,'Co-beneficiaries'!A190,'5.Other'!$G$6:$G$305)</f>
        <v>0</v>
      </c>
      <c r="I190" s="193">
        <f t="shared" si="10"/>
        <v>0</v>
      </c>
      <c r="J190" s="44" t="str">
        <f t="shared" si="2"/>
        <v/>
      </c>
      <c r="K190" s="320"/>
      <c r="L190" s="321"/>
      <c r="M190" s="44">
        <f>'Distribution of funds'!C192</f>
        <v>0</v>
      </c>
      <c r="N190" s="306"/>
      <c r="O190" s="21" t="str">
        <f t="shared" si="8"/>
        <v/>
      </c>
      <c r="P190" s="182"/>
      <c r="Q190" s="271">
        <f>+DAYS360(Summary!$H$9,Summary!$K$9)/30</f>
        <v>0</v>
      </c>
      <c r="R190" s="272">
        <f t="shared" si="9"/>
        <v>0</v>
      </c>
      <c r="S190" s="116">
        <f>IF(O190="",0,Summary!$P$28*Summary!$D$30*'Co-beneficiaries'!J190*'Co-beneficiaries'!$R190)</f>
        <v>0</v>
      </c>
    </row>
    <row r="191" spans="1:19" ht="13.5" x14ac:dyDescent="0.25">
      <c r="A191" s="47" t="s">
        <v>388</v>
      </c>
      <c r="B191" s="311"/>
      <c r="C191" s="310"/>
      <c r="D191" s="192">
        <f>SUMIF('1.Staff'!$A$9:$A$100,'Co-beneficiaries'!A191,'1.Staff'!$E$9:$E$100)</f>
        <v>0</v>
      </c>
      <c r="E191" s="194">
        <f>SUMIF('2.Travel and subsistence'!$C$6:$C$303,'Co-beneficiaries'!A191,'2.Travel and subsistence'!$N$6:$N$303)</f>
        <v>0</v>
      </c>
      <c r="F191" s="194">
        <f>SUMIF('3.Equipment'!$C$6:$C$205,'Co-beneficiaries'!A191,'3.Equipment'!$L$6:$L$205)</f>
        <v>0</v>
      </c>
      <c r="G191" s="194">
        <f>SUMIF('4.Subcontracting'!$C$6:$C$155,'Co-beneficiaries'!A191,'4.Subcontracting'!$H$6:$H$155)</f>
        <v>0</v>
      </c>
      <c r="H191" s="194">
        <f>SUMIF('5.Other'!$C$6:$C$305,'Co-beneficiaries'!A191,'5.Other'!$G$6:$G$305)</f>
        <v>0</v>
      </c>
      <c r="I191" s="193">
        <f t="shared" si="10"/>
        <v>0</v>
      </c>
      <c r="J191" s="44" t="str">
        <f t="shared" si="2"/>
        <v/>
      </c>
      <c r="K191" s="320"/>
      <c r="L191" s="321"/>
      <c r="M191" s="44">
        <f>'Distribution of funds'!C193</f>
        <v>0</v>
      </c>
      <c r="N191" s="306"/>
      <c r="O191" s="21" t="str">
        <f t="shared" si="8"/>
        <v/>
      </c>
      <c r="P191" s="182"/>
      <c r="Q191" s="271">
        <f>+DAYS360(Summary!$H$9,Summary!$K$9)/30</f>
        <v>0</v>
      </c>
      <c r="R191" s="272">
        <f t="shared" si="9"/>
        <v>0</v>
      </c>
      <c r="S191" s="116">
        <f>IF(O191="",0,Summary!$P$28*Summary!$D$30*'Co-beneficiaries'!J191*'Co-beneficiaries'!$R191)</f>
        <v>0</v>
      </c>
    </row>
    <row r="192" spans="1:19" ht="13.5" x14ac:dyDescent="0.25">
      <c r="A192" s="47" t="s">
        <v>389</v>
      </c>
      <c r="B192" s="311"/>
      <c r="C192" s="310"/>
      <c r="D192" s="192">
        <f>SUMIF('1.Staff'!$A$9:$A$100,'Co-beneficiaries'!A192,'1.Staff'!$E$9:$E$100)</f>
        <v>0</v>
      </c>
      <c r="E192" s="194">
        <f>SUMIF('2.Travel and subsistence'!$C$6:$C$303,'Co-beneficiaries'!A192,'2.Travel and subsistence'!$N$6:$N$303)</f>
        <v>0</v>
      </c>
      <c r="F192" s="194">
        <f>SUMIF('3.Equipment'!$C$6:$C$205,'Co-beneficiaries'!A192,'3.Equipment'!$L$6:$L$205)</f>
        <v>0</v>
      </c>
      <c r="G192" s="194">
        <f>SUMIF('4.Subcontracting'!$C$6:$C$155,'Co-beneficiaries'!A192,'4.Subcontracting'!$H$6:$H$155)</f>
        <v>0</v>
      </c>
      <c r="H192" s="194">
        <f>SUMIF('5.Other'!$C$6:$C$305,'Co-beneficiaries'!A192,'5.Other'!$G$6:$G$305)</f>
        <v>0</v>
      </c>
      <c r="I192" s="193">
        <f t="shared" si="10"/>
        <v>0</v>
      </c>
      <c r="J192" s="44" t="str">
        <f t="shared" si="2"/>
        <v/>
      </c>
      <c r="K192" s="320"/>
      <c r="L192" s="321"/>
      <c r="M192" s="44">
        <f>'Distribution of funds'!C194</f>
        <v>0</v>
      </c>
      <c r="N192" s="306"/>
      <c r="O192" s="21" t="str">
        <f t="shared" si="8"/>
        <v/>
      </c>
      <c r="P192" s="182"/>
      <c r="Q192" s="271">
        <f>+DAYS360(Summary!$H$9,Summary!$K$9)/30</f>
        <v>0</v>
      </c>
      <c r="R192" s="272">
        <f t="shared" si="9"/>
        <v>0</v>
      </c>
      <c r="S192" s="116">
        <f>IF(O192="",0,Summary!$P$28*Summary!$D$30*'Co-beneficiaries'!J192*'Co-beneficiaries'!$R192)</f>
        <v>0</v>
      </c>
    </row>
    <row r="193" spans="1:19" ht="13.5" x14ac:dyDescent="0.25">
      <c r="A193" s="47" t="s">
        <v>390</v>
      </c>
      <c r="B193" s="311"/>
      <c r="C193" s="310"/>
      <c r="D193" s="192">
        <f>SUMIF('1.Staff'!$A$9:$A$100,'Co-beneficiaries'!A193,'1.Staff'!$E$9:$E$100)</f>
        <v>0</v>
      </c>
      <c r="E193" s="194">
        <f>SUMIF('2.Travel and subsistence'!$C$6:$C$303,'Co-beneficiaries'!A193,'2.Travel and subsistence'!$N$6:$N$303)</f>
        <v>0</v>
      </c>
      <c r="F193" s="194">
        <f>SUMIF('3.Equipment'!$C$6:$C$205,'Co-beneficiaries'!A193,'3.Equipment'!$L$6:$L$205)</f>
        <v>0</v>
      </c>
      <c r="G193" s="194">
        <f>SUMIF('4.Subcontracting'!$C$6:$C$155,'Co-beneficiaries'!A193,'4.Subcontracting'!$H$6:$H$155)</f>
        <v>0</v>
      </c>
      <c r="H193" s="194">
        <f>SUMIF('5.Other'!$C$6:$C$305,'Co-beneficiaries'!A193,'5.Other'!$G$6:$G$305)</f>
        <v>0</v>
      </c>
      <c r="I193" s="193">
        <f t="shared" si="10"/>
        <v>0</v>
      </c>
      <c r="J193" s="44" t="str">
        <f t="shared" si="2"/>
        <v/>
      </c>
      <c r="K193" s="320"/>
      <c r="L193" s="321"/>
      <c r="M193" s="44">
        <f>'Distribution of funds'!C195</f>
        <v>0</v>
      </c>
      <c r="N193" s="306"/>
      <c r="O193" s="21" t="str">
        <f t="shared" si="8"/>
        <v/>
      </c>
      <c r="P193" s="182"/>
      <c r="Q193" s="271">
        <f>+DAYS360(Summary!$H$9,Summary!$K$9)/30</f>
        <v>0</v>
      </c>
      <c r="R193" s="272">
        <f t="shared" si="9"/>
        <v>0</v>
      </c>
      <c r="S193" s="116">
        <f>IF(O193="",0,Summary!$P$28*Summary!$D$30*'Co-beneficiaries'!J193*'Co-beneficiaries'!$R193)</f>
        <v>0</v>
      </c>
    </row>
    <row r="194" spans="1:19" ht="13.5" x14ac:dyDescent="0.25">
      <c r="A194" s="47" t="s">
        <v>391</v>
      </c>
      <c r="B194" s="311"/>
      <c r="C194" s="310"/>
      <c r="D194" s="192">
        <f>SUMIF('1.Staff'!$A$9:$A$100,'Co-beneficiaries'!A194,'1.Staff'!$E$9:$E$100)</f>
        <v>0</v>
      </c>
      <c r="E194" s="194">
        <f>SUMIF('2.Travel and subsistence'!$C$6:$C$303,'Co-beneficiaries'!A194,'2.Travel and subsistence'!$N$6:$N$303)</f>
        <v>0</v>
      </c>
      <c r="F194" s="194">
        <f>SUMIF('3.Equipment'!$C$6:$C$205,'Co-beneficiaries'!A194,'3.Equipment'!$L$6:$L$205)</f>
        <v>0</v>
      </c>
      <c r="G194" s="194">
        <f>SUMIF('4.Subcontracting'!$C$6:$C$155,'Co-beneficiaries'!A194,'4.Subcontracting'!$H$6:$H$155)</f>
        <v>0</v>
      </c>
      <c r="H194" s="194">
        <f>SUMIF('5.Other'!$C$6:$C$305,'Co-beneficiaries'!A194,'5.Other'!$G$6:$G$305)</f>
        <v>0</v>
      </c>
      <c r="I194" s="193">
        <f t="shared" si="10"/>
        <v>0</v>
      </c>
      <c r="J194" s="44" t="str">
        <f t="shared" si="2"/>
        <v/>
      </c>
      <c r="K194" s="320"/>
      <c r="L194" s="321"/>
      <c r="M194" s="44">
        <f>'Distribution of funds'!C196</f>
        <v>0</v>
      </c>
      <c r="N194" s="306"/>
      <c r="O194" s="21" t="str">
        <f t="shared" si="8"/>
        <v/>
      </c>
      <c r="P194" s="182"/>
      <c r="Q194" s="271">
        <f>+DAYS360(Summary!$H$9,Summary!$K$9)/30</f>
        <v>0</v>
      </c>
      <c r="R194" s="272">
        <f t="shared" si="9"/>
        <v>0</v>
      </c>
      <c r="S194" s="116">
        <f>IF(O194="",0,Summary!$P$28*Summary!$D$30*'Co-beneficiaries'!J194*'Co-beneficiaries'!$R194)</f>
        <v>0</v>
      </c>
    </row>
    <row r="195" spans="1:19" ht="13.5" x14ac:dyDescent="0.25">
      <c r="A195" s="47" t="s">
        <v>392</v>
      </c>
      <c r="B195" s="311"/>
      <c r="C195" s="310"/>
      <c r="D195" s="192">
        <f>SUMIF('1.Staff'!$A$9:$A$100,'Co-beneficiaries'!A195,'1.Staff'!$E$9:$E$100)</f>
        <v>0</v>
      </c>
      <c r="E195" s="194">
        <f>SUMIF('2.Travel and subsistence'!$C$6:$C$303,'Co-beneficiaries'!A195,'2.Travel and subsistence'!$N$6:$N$303)</f>
        <v>0</v>
      </c>
      <c r="F195" s="194">
        <f>SUMIF('3.Equipment'!$C$6:$C$205,'Co-beneficiaries'!A195,'3.Equipment'!$L$6:$L$205)</f>
        <v>0</v>
      </c>
      <c r="G195" s="194">
        <f>SUMIF('4.Subcontracting'!$C$6:$C$155,'Co-beneficiaries'!A195,'4.Subcontracting'!$H$6:$H$155)</f>
        <v>0</v>
      </c>
      <c r="H195" s="194">
        <f>SUMIF('5.Other'!$C$6:$C$305,'Co-beneficiaries'!A195,'5.Other'!$G$6:$G$305)</f>
        <v>0</v>
      </c>
      <c r="I195" s="193">
        <f t="shared" si="10"/>
        <v>0</v>
      </c>
      <c r="J195" s="44" t="str">
        <f t="shared" si="2"/>
        <v/>
      </c>
      <c r="K195" s="320"/>
      <c r="L195" s="321"/>
      <c r="M195" s="44">
        <f>'Distribution of funds'!C197</f>
        <v>0</v>
      </c>
      <c r="N195" s="306"/>
      <c r="O195" s="21" t="str">
        <f t="shared" si="8"/>
        <v/>
      </c>
      <c r="P195" s="182"/>
      <c r="Q195" s="271">
        <f>+DAYS360(Summary!$H$9,Summary!$K$9)/30</f>
        <v>0</v>
      </c>
      <c r="R195" s="272">
        <f t="shared" si="9"/>
        <v>0</v>
      </c>
      <c r="S195" s="116">
        <f>IF(O195="",0,Summary!$P$28*Summary!$D$30*'Co-beneficiaries'!J195*'Co-beneficiaries'!$R195)</f>
        <v>0</v>
      </c>
    </row>
    <row r="196" spans="1:19" ht="13.5" x14ac:dyDescent="0.25">
      <c r="A196" s="47" t="s">
        <v>393</v>
      </c>
      <c r="B196" s="311"/>
      <c r="C196" s="310"/>
      <c r="D196" s="192">
        <f>SUMIF('1.Staff'!$A$9:$A$100,'Co-beneficiaries'!A196,'1.Staff'!$E$9:$E$100)</f>
        <v>0</v>
      </c>
      <c r="E196" s="194">
        <f>SUMIF('2.Travel and subsistence'!$C$6:$C$303,'Co-beneficiaries'!A196,'2.Travel and subsistence'!$N$6:$N$303)</f>
        <v>0</v>
      </c>
      <c r="F196" s="194">
        <f>SUMIF('3.Equipment'!$C$6:$C$205,'Co-beneficiaries'!A196,'3.Equipment'!$L$6:$L$205)</f>
        <v>0</v>
      </c>
      <c r="G196" s="194">
        <f>SUMIF('4.Subcontracting'!$C$6:$C$155,'Co-beneficiaries'!A196,'4.Subcontracting'!$H$6:$H$155)</f>
        <v>0</v>
      </c>
      <c r="H196" s="194">
        <f>SUMIF('5.Other'!$C$6:$C$305,'Co-beneficiaries'!A196,'5.Other'!$G$6:$G$305)</f>
        <v>0</v>
      </c>
      <c r="I196" s="193">
        <f t="shared" si="10"/>
        <v>0</v>
      </c>
      <c r="J196" s="44" t="str">
        <f t="shared" si="2"/>
        <v/>
      </c>
      <c r="K196" s="320"/>
      <c r="L196" s="321"/>
      <c r="M196" s="44">
        <f>'Distribution of funds'!C198</f>
        <v>0</v>
      </c>
      <c r="N196" s="306"/>
      <c r="O196" s="21" t="str">
        <f t="shared" si="8"/>
        <v/>
      </c>
      <c r="P196" s="182"/>
      <c r="Q196" s="271">
        <f>+DAYS360(Summary!$H$9,Summary!$K$9)/30</f>
        <v>0</v>
      </c>
      <c r="R196" s="272">
        <f t="shared" si="9"/>
        <v>0</v>
      </c>
      <c r="S196" s="116">
        <f>IF(O196="",0,Summary!$P$28*Summary!$D$30*'Co-beneficiaries'!J196*'Co-beneficiaries'!$R196)</f>
        <v>0</v>
      </c>
    </row>
    <row r="197" spans="1:19" ht="13.5" x14ac:dyDescent="0.25">
      <c r="A197" s="47" t="s">
        <v>394</v>
      </c>
      <c r="B197" s="311"/>
      <c r="C197" s="310"/>
      <c r="D197" s="192">
        <f>SUMIF('1.Staff'!$A$9:$A$100,'Co-beneficiaries'!A197,'1.Staff'!$E$9:$E$100)</f>
        <v>0</v>
      </c>
      <c r="E197" s="194">
        <f>SUMIF('2.Travel and subsistence'!$C$6:$C$303,'Co-beneficiaries'!A197,'2.Travel and subsistence'!$N$6:$N$303)</f>
        <v>0</v>
      </c>
      <c r="F197" s="194">
        <f>SUMIF('3.Equipment'!$C$6:$C$205,'Co-beneficiaries'!A197,'3.Equipment'!$L$6:$L$205)</f>
        <v>0</v>
      </c>
      <c r="G197" s="194">
        <f>SUMIF('4.Subcontracting'!$C$6:$C$155,'Co-beneficiaries'!A197,'4.Subcontracting'!$H$6:$H$155)</f>
        <v>0</v>
      </c>
      <c r="H197" s="194">
        <f>SUMIF('5.Other'!$C$6:$C$305,'Co-beneficiaries'!A197,'5.Other'!$G$6:$G$305)</f>
        <v>0</v>
      </c>
      <c r="I197" s="193">
        <f t="shared" si="10"/>
        <v>0</v>
      </c>
      <c r="J197" s="44" t="str">
        <f t="shared" si="2"/>
        <v/>
      </c>
      <c r="K197" s="320"/>
      <c r="L197" s="321"/>
      <c r="M197" s="44">
        <f>'Distribution of funds'!C199</f>
        <v>0</v>
      </c>
      <c r="N197" s="306"/>
      <c r="O197" s="21" t="str">
        <f t="shared" si="8"/>
        <v/>
      </c>
      <c r="P197" s="182"/>
      <c r="Q197" s="271">
        <f>+DAYS360(Summary!$H$9,Summary!$K$9)/30</f>
        <v>0</v>
      </c>
      <c r="R197" s="272">
        <f t="shared" si="9"/>
        <v>0</v>
      </c>
      <c r="S197" s="116">
        <f>IF(O197="",0,Summary!$P$28*Summary!$D$30*'Co-beneficiaries'!J197*'Co-beneficiaries'!$R197)</f>
        <v>0</v>
      </c>
    </row>
    <row r="198" spans="1:19" ht="13.5" x14ac:dyDescent="0.25">
      <c r="A198" s="47" t="s">
        <v>395</v>
      </c>
      <c r="B198" s="311"/>
      <c r="C198" s="310"/>
      <c r="D198" s="192">
        <f>SUMIF('1.Staff'!$A$9:$A$100,'Co-beneficiaries'!A198,'1.Staff'!$E$9:$E$100)</f>
        <v>0</v>
      </c>
      <c r="E198" s="194">
        <f>SUMIF('2.Travel and subsistence'!$C$6:$C$303,'Co-beneficiaries'!A198,'2.Travel and subsistence'!$N$6:$N$303)</f>
        <v>0</v>
      </c>
      <c r="F198" s="194">
        <f>SUMIF('3.Equipment'!$C$6:$C$205,'Co-beneficiaries'!A198,'3.Equipment'!$L$6:$L$205)</f>
        <v>0</v>
      </c>
      <c r="G198" s="194">
        <f>SUMIF('4.Subcontracting'!$C$6:$C$155,'Co-beneficiaries'!A198,'4.Subcontracting'!$H$6:$H$155)</f>
        <v>0</v>
      </c>
      <c r="H198" s="194">
        <f>SUMIF('5.Other'!$C$6:$C$305,'Co-beneficiaries'!A198,'5.Other'!$G$6:$G$305)</f>
        <v>0</v>
      </c>
      <c r="I198" s="193">
        <f t="shared" si="10"/>
        <v>0</v>
      </c>
      <c r="J198" s="44" t="str">
        <f t="shared" si="2"/>
        <v/>
      </c>
      <c r="K198" s="320"/>
      <c r="L198" s="321"/>
      <c r="M198" s="44">
        <f>'Distribution of funds'!C200</f>
        <v>0</v>
      </c>
      <c r="N198" s="306"/>
      <c r="O198" s="21" t="str">
        <f t="shared" si="8"/>
        <v/>
      </c>
      <c r="P198" s="182"/>
      <c r="Q198" s="271">
        <f>+DAYS360(Summary!$H$9,Summary!$K$9)/30</f>
        <v>0</v>
      </c>
      <c r="R198" s="272">
        <f t="shared" si="9"/>
        <v>0</v>
      </c>
      <c r="S198" s="116">
        <f>IF(O198="",0,Summary!$P$28*Summary!$D$30*'Co-beneficiaries'!J198*'Co-beneficiaries'!$R198)</f>
        <v>0</v>
      </c>
    </row>
    <row r="199" spans="1:19" ht="13.5" x14ac:dyDescent="0.25">
      <c r="A199" s="47" t="s">
        <v>396</v>
      </c>
      <c r="B199" s="311"/>
      <c r="C199" s="310"/>
      <c r="D199" s="192">
        <f>SUMIF('1.Staff'!$A$9:$A$100,'Co-beneficiaries'!A199,'1.Staff'!$E$9:$E$100)</f>
        <v>0</v>
      </c>
      <c r="E199" s="194">
        <f>SUMIF('2.Travel and subsistence'!$C$6:$C$303,'Co-beneficiaries'!A199,'2.Travel and subsistence'!$N$6:$N$303)</f>
        <v>0</v>
      </c>
      <c r="F199" s="194">
        <f>SUMIF('3.Equipment'!$C$6:$C$205,'Co-beneficiaries'!A199,'3.Equipment'!$L$6:$L$205)</f>
        <v>0</v>
      </c>
      <c r="G199" s="194">
        <f>SUMIF('4.Subcontracting'!$C$6:$C$155,'Co-beneficiaries'!A199,'4.Subcontracting'!$H$6:$H$155)</f>
        <v>0</v>
      </c>
      <c r="H199" s="194">
        <f>SUMIF('5.Other'!$C$6:$C$305,'Co-beneficiaries'!A199,'5.Other'!$G$6:$G$305)</f>
        <v>0</v>
      </c>
      <c r="I199" s="193">
        <f t="shared" si="10"/>
        <v>0</v>
      </c>
      <c r="J199" s="44" t="str">
        <f t="shared" si="2"/>
        <v/>
      </c>
      <c r="K199" s="320"/>
      <c r="L199" s="321"/>
      <c r="M199" s="44">
        <f>'Distribution of funds'!C201</f>
        <v>0</v>
      </c>
      <c r="N199" s="306"/>
      <c r="O199" s="21" t="str">
        <f t="shared" si="8"/>
        <v/>
      </c>
      <c r="P199" s="182"/>
      <c r="Q199" s="271">
        <f>+DAYS360(Summary!$H$9,Summary!$K$9)/30</f>
        <v>0</v>
      </c>
      <c r="R199" s="272">
        <f t="shared" si="9"/>
        <v>0</v>
      </c>
      <c r="S199" s="116">
        <f>IF(O199="",0,Summary!$P$28*Summary!$D$30*'Co-beneficiaries'!J199*'Co-beneficiaries'!$R199)</f>
        <v>0</v>
      </c>
    </row>
    <row r="200" spans="1:19" ht="13.5" x14ac:dyDescent="0.25">
      <c r="A200" s="47" t="s">
        <v>397</v>
      </c>
      <c r="B200" s="311"/>
      <c r="C200" s="310"/>
      <c r="D200" s="192">
        <f>SUMIF('1.Staff'!$A$9:$A$100,'Co-beneficiaries'!A200,'1.Staff'!$E$9:$E$100)</f>
        <v>0</v>
      </c>
      <c r="E200" s="194">
        <f>SUMIF('2.Travel and subsistence'!$C$6:$C$303,'Co-beneficiaries'!A200,'2.Travel and subsistence'!$N$6:$N$303)</f>
        <v>0</v>
      </c>
      <c r="F200" s="194">
        <f>SUMIF('3.Equipment'!$C$6:$C$205,'Co-beneficiaries'!A200,'3.Equipment'!$L$6:$L$205)</f>
        <v>0</v>
      </c>
      <c r="G200" s="194">
        <f>SUMIF('4.Subcontracting'!$C$6:$C$155,'Co-beneficiaries'!A200,'4.Subcontracting'!$H$6:$H$155)</f>
        <v>0</v>
      </c>
      <c r="H200" s="194">
        <f>SUMIF('5.Other'!$C$6:$C$305,'Co-beneficiaries'!A200,'5.Other'!$G$6:$G$305)</f>
        <v>0</v>
      </c>
      <c r="I200" s="193">
        <f t="shared" si="10"/>
        <v>0</v>
      </c>
      <c r="J200" s="44" t="str">
        <f t="shared" si="2"/>
        <v/>
      </c>
      <c r="K200" s="320"/>
      <c r="L200" s="321"/>
      <c r="M200" s="44">
        <f>'Distribution of funds'!C202</f>
        <v>0</v>
      </c>
      <c r="N200" s="306"/>
      <c r="O200" s="21" t="str">
        <f t="shared" si="8"/>
        <v/>
      </c>
      <c r="P200" s="182"/>
      <c r="Q200" s="271">
        <f>+DAYS360(Summary!$H$9,Summary!$K$9)/30</f>
        <v>0</v>
      </c>
      <c r="R200" s="272">
        <f t="shared" si="9"/>
        <v>0</v>
      </c>
      <c r="S200" s="116">
        <f>IF(O200="",0,Summary!$P$28*Summary!$D$30*'Co-beneficiaries'!J200*'Co-beneficiaries'!$R200)</f>
        <v>0</v>
      </c>
    </row>
    <row r="201" spans="1:19" ht="13.5" x14ac:dyDescent="0.25">
      <c r="A201" s="47" t="s">
        <v>398</v>
      </c>
      <c r="B201" s="311"/>
      <c r="C201" s="310"/>
      <c r="D201" s="192">
        <f>SUMIF('1.Staff'!$A$9:$A$100,'Co-beneficiaries'!A201,'1.Staff'!$E$9:$E$100)</f>
        <v>0</v>
      </c>
      <c r="E201" s="194">
        <f>SUMIF('2.Travel and subsistence'!$C$6:$C$303,'Co-beneficiaries'!A201,'2.Travel and subsistence'!$N$6:$N$303)</f>
        <v>0</v>
      </c>
      <c r="F201" s="194">
        <f>SUMIF('3.Equipment'!$C$6:$C$205,'Co-beneficiaries'!A201,'3.Equipment'!$L$6:$L$205)</f>
        <v>0</v>
      </c>
      <c r="G201" s="194">
        <f>SUMIF('4.Subcontracting'!$C$6:$C$155,'Co-beneficiaries'!A201,'4.Subcontracting'!$H$6:$H$155)</f>
        <v>0</v>
      </c>
      <c r="H201" s="194">
        <f>SUMIF('5.Other'!$C$6:$C$305,'Co-beneficiaries'!A201,'5.Other'!$G$6:$G$305)</f>
        <v>0</v>
      </c>
      <c r="I201" s="193">
        <f t="shared" si="10"/>
        <v>0</v>
      </c>
      <c r="J201" s="44" t="str">
        <f t="shared" si="2"/>
        <v/>
      </c>
      <c r="K201" s="320"/>
      <c r="L201" s="321"/>
      <c r="M201" s="44">
        <f>'Distribution of funds'!C203</f>
        <v>0</v>
      </c>
      <c r="N201" s="306"/>
      <c r="O201" s="21" t="str">
        <f t="shared" si="8"/>
        <v/>
      </c>
      <c r="P201" s="182"/>
      <c r="Q201" s="271">
        <f>+DAYS360(Summary!$H$9,Summary!$K$9)/30</f>
        <v>0</v>
      </c>
      <c r="R201" s="272">
        <f t="shared" si="9"/>
        <v>0</v>
      </c>
      <c r="S201" s="116">
        <f>IF(O201="",0,Summary!$P$28*Summary!$D$30*'Co-beneficiaries'!J201*'Co-beneficiaries'!$R201)</f>
        <v>0</v>
      </c>
    </row>
    <row r="202" spans="1:19" ht="13.5" x14ac:dyDescent="0.25">
      <c r="A202" s="47" t="s">
        <v>399</v>
      </c>
      <c r="B202" s="311"/>
      <c r="C202" s="310"/>
      <c r="D202" s="192">
        <f>SUMIF('1.Staff'!$A$9:$A$100,'Co-beneficiaries'!A202,'1.Staff'!$E$9:$E$100)</f>
        <v>0</v>
      </c>
      <c r="E202" s="194">
        <f>SUMIF('2.Travel and subsistence'!$C$6:$C$303,'Co-beneficiaries'!A202,'2.Travel and subsistence'!$N$6:$N$303)</f>
        <v>0</v>
      </c>
      <c r="F202" s="194">
        <f>SUMIF('3.Equipment'!$C$6:$C$205,'Co-beneficiaries'!A202,'3.Equipment'!$L$6:$L$205)</f>
        <v>0</v>
      </c>
      <c r="G202" s="194">
        <f>SUMIF('4.Subcontracting'!$C$6:$C$155,'Co-beneficiaries'!A202,'4.Subcontracting'!$H$6:$H$155)</f>
        <v>0</v>
      </c>
      <c r="H202" s="194">
        <f>SUMIF('5.Other'!$C$6:$C$305,'Co-beneficiaries'!A202,'5.Other'!$G$6:$G$305)</f>
        <v>0</v>
      </c>
      <c r="I202" s="193">
        <f t="shared" si="10"/>
        <v>0</v>
      </c>
      <c r="J202" s="44" t="str">
        <f t="shared" si="2"/>
        <v/>
      </c>
      <c r="K202" s="320"/>
      <c r="L202" s="321"/>
      <c r="M202" s="44">
        <f>'Distribution of funds'!C204</f>
        <v>0</v>
      </c>
      <c r="N202" s="306"/>
      <c r="O202" s="21" t="str">
        <f t="shared" ref="O202:O208" si="11">IF(AND(K202="", L202=""), "", "DEDUCT INDIRECT COSTS")</f>
        <v/>
      </c>
      <c r="P202" s="182"/>
      <c r="Q202" s="271">
        <f>+DAYS360(Summary!$H$9,Summary!$K$9)/30</f>
        <v>0</v>
      </c>
      <c r="R202" s="272">
        <f t="shared" ref="R202:R208" si="12">IF(Q202=0,0,P202/ROUND(Q202,0))</f>
        <v>0</v>
      </c>
      <c r="S202" s="116">
        <f>IF(O202="",0,Summary!$P$28*Summary!$D$30*'Co-beneficiaries'!J202*'Co-beneficiaries'!$R202)</f>
        <v>0</v>
      </c>
    </row>
    <row r="203" spans="1:19" ht="13.5" x14ac:dyDescent="0.25">
      <c r="A203" s="47" t="s">
        <v>400</v>
      </c>
      <c r="B203" s="311"/>
      <c r="C203" s="310"/>
      <c r="D203" s="192">
        <f>SUMIF('1.Staff'!$A$9:$A$100,'Co-beneficiaries'!A203,'1.Staff'!$E$9:$E$100)</f>
        <v>0</v>
      </c>
      <c r="E203" s="194">
        <f>SUMIF('2.Travel and subsistence'!$C$6:$C$303,'Co-beneficiaries'!A203,'2.Travel and subsistence'!$N$6:$N$303)</f>
        <v>0</v>
      </c>
      <c r="F203" s="194">
        <f>SUMIF('3.Equipment'!$C$6:$C$205,'Co-beneficiaries'!A203,'3.Equipment'!$L$6:$L$205)</f>
        <v>0</v>
      </c>
      <c r="G203" s="194">
        <f>SUMIF('4.Subcontracting'!$C$6:$C$155,'Co-beneficiaries'!A203,'4.Subcontracting'!$H$6:$H$155)</f>
        <v>0</v>
      </c>
      <c r="H203" s="194">
        <f>SUMIF('5.Other'!$C$6:$C$305,'Co-beneficiaries'!A203,'5.Other'!$G$6:$G$305)</f>
        <v>0</v>
      </c>
      <c r="I203" s="193">
        <f t="shared" si="10"/>
        <v>0</v>
      </c>
      <c r="J203" s="44" t="str">
        <f t="shared" si="2"/>
        <v/>
      </c>
      <c r="K203" s="320"/>
      <c r="L203" s="321"/>
      <c r="M203" s="44">
        <f>'Distribution of funds'!C205</f>
        <v>0</v>
      </c>
      <c r="N203" s="306"/>
      <c r="O203" s="21" t="str">
        <f t="shared" si="11"/>
        <v/>
      </c>
      <c r="P203" s="182"/>
      <c r="Q203" s="271">
        <f>+DAYS360(Summary!$H$9,Summary!$K$9)/30</f>
        <v>0</v>
      </c>
      <c r="R203" s="272">
        <f t="shared" si="12"/>
        <v>0</v>
      </c>
      <c r="S203" s="116">
        <f>IF(O203="",0,Summary!$P$28*Summary!$D$30*'Co-beneficiaries'!J203*'Co-beneficiaries'!$R203)</f>
        <v>0</v>
      </c>
    </row>
    <row r="204" spans="1:19" ht="13.5" x14ac:dyDescent="0.25">
      <c r="A204" s="47" t="s">
        <v>401</v>
      </c>
      <c r="B204" s="311"/>
      <c r="C204" s="310"/>
      <c r="D204" s="192">
        <f>SUMIF('1.Staff'!$A$9:$A$100,'Co-beneficiaries'!A204,'1.Staff'!$E$9:$E$100)</f>
        <v>0</v>
      </c>
      <c r="E204" s="194">
        <f>SUMIF('2.Travel and subsistence'!$C$6:$C$303,'Co-beneficiaries'!A204,'2.Travel and subsistence'!$N$6:$N$303)</f>
        <v>0</v>
      </c>
      <c r="F204" s="194">
        <f>SUMIF('3.Equipment'!$C$6:$C$205,'Co-beneficiaries'!A204,'3.Equipment'!$L$6:$L$205)</f>
        <v>0</v>
      </c>
      <c r="G204" s="194">
        <f>SUMIF('4.Subcontracting'!$C$6:$C$155,'Co-beneficiaries'!A204,'4.Subcontracting'!$H$6:$H$155)</f>
        <v>0</v>
      </c>
      <c r="H204" s="194">
        <f>SUMIF('5.Other'!$C$6:$C$305,'Co-beneficiaries'!A204,'5.Other'!$G$6:$G$305)</f>
        <v>0</v>
      </c>
      <c r="I204" s="193">
        <f t="shared" si="10"/>
        <v>0</v>
      </c>
      <c r="J204" s="44" t="str">
        <f t="shared" si="2"/>
        <v/>
      </c>
      <c r="K204" s="320"/>
      <c r="L204" s="321"/>
      <c r="M204" s="44">
        <f>'Distribution of funds'!C206</f>
        <v>0</v>
      </c>
      <c r="N204" s="306"/>
      <c r="O204" s="21" t="str">
        <f t="shared" si="11"/>
        <v/>
      </c>
      <c r="P204" s="182"/>
      <c r="Q204" s="271">
        <f>+DAYS360(Summary!$H$9,Summary!$K$9)/30</f>
        <v>0</v>
      </c>
      <c r="R204" s="272">
        <f t="shared" si="12"/>
        <v>0</v>
      </c>
      <c r="S204" s="116">
        <f>IF(O204="",0,Summary!$P$28*Summary!$D$30*'Co-beneficiaries'!J204*'Co-beneficiaries'!$R204)</f>
        <v>0</v>
      </c>
    </row>
    <row r="205" spans="1:19" ht="13.5" x14ac:dyDescent="0.25">
      <c r="A205" s="47" t="s">
        <v>402</v>
      </c>
      <c r="B205" s="311"/>
      <c r="C205" s="310"/>
      <c r="D205" s="192">
        <f>SUMIF('1.Staff'!$A$9:$A$100,'Co-beneficiaries'!A205,'1.Staff'!$E$9:$E$100)</f>
        <v>0</v>
      </c>
      <c r="E205" s="194">
        <f>SUMIF('2.Travel and subsistence'!$C$6:$C$303,'Co-beneficiaries'!A205,'2.Travel and subsistence'!$N$6:$N$303)</f>
        <v>0</v>
      </c>
      <c r="F205" s="194">
        <f>SUMIF('3.Equipment'!$C$6:$C$205,'Co-beneficiaries'!A205,'3.Equipment'!$L$6:$L$205)</f>
        <v>0</v>
      </c>
      <c r="G205" s="194">
        <f>SUMIF('4.Subcontracting'!$C$6:$C$155,'Co-beneficiaries'!A205,'4.Subcontracting'!$H$6:$H$155)</f>
        <v>0</v>
      </c>
      <c r="H205" s="194">
        <f>SUMIF('5.Other'!$C$6:$C$305,'Co-beneficiaries'!A205,'5.Other'!$G$6:$G$305)</f>
        <v>0</v>
      </c>
      <c r="I205" s="193">
        <f t="shared" si="10"/>
        <v>0</v>
      </c>
      <c r="J205" s="44" t="str">
        <f t="shared" si="2"/>
        <v/>
      </c>
      <c r="K205" s="320"/>
      <c r="L205" s="321"/>
      <c r="M205" s="44">
        <f>'Distribution of funds'!C207</f>
        <v>0</v>
      </c>
      <c r="N205" s="306"/>
      <c r="O205" s="21" t="str">
        <f t="shared" si="11"/>
        <v/>
      </c>
      <c r="P205" s="182"/>
      <c r="Q205" s="271">
        <f>+DAYS360(Summary!$H$9,Summary!$K$9)/30</f>
        <v>0</v>
      </c>
      <c r="R205" s="272">
        <f t="shared" si="12"/>
        <v>0</v>
      </c>
      <c r="S205" s="116">
        <f>IF(O205="",0,Summary!$P$28*Summary!$D$30*'Co-beneficiaries'!J205*'Co-beneficiaries'!$R205)</f>
        <v>0</v>
      </c>
    </row>
    <row r="206" spans="1:19" ht="13.5" x14ac:dyDescent="0.25">
      <c r="A206" s="47" t="s">
        <v>403</v>
      </c>
      <c r="B206" s="311"/>
      <c r="C206" s="310"/>
      <c r="D206" s="192">
        <f>SUMIF('1.Staff'!$A$9:$A$100,'Co-beneficiaries'!A206,'1.Staff'!$E$9:$E$100)</f>
        <v>0</v>
      </c>
      <c r="E206" s="194">
        <f>SUMIF('2.Travel and subsistence'!$C$6:$C$303,'Co-beneficiaries'!A206,'2.Travel and subsistence'!$N$6:$N$303)</f>
        <v>0</v>
      </c>
      <c r="F206" s="194">
        <f>SUMIF('3.Equipment'!$C$6:$C$205,'Co-beneficiaries'!A206,'3.Equipment'!$L$6:$L$205)</f>
        <v>0</v>
      </c>
      <c r="G206" s="194">
        <f>SUMIF('4.Subcontracting'!$C$6:$C$155,'Co-beneficiaries'!A206,'4.Subcontracting'!$H$6:$H$155)</f>
        <v>0</v>
      </c>
      <c r="H206" s="194">
        <f>SUMIF('5.Other'!$C$6:$C$305,'Co-beneficiaries'!A206,'5.Other'!$G$6:$G$305)</f>
        <v>0</v>
      </c>
      <c r="I206" s="193">
        <f t="shared" si="10"/>
        <v>0</v>
      </c>
      <c r="J206" s="44" t="str">
        <f t="shared" si="2"/>
        <v/>
      </c>
      <c r="K206" s="320"/>
      <c r="L206" s="321"/>
      <c r="M206" s="44">
        <f>'Distribution of funds'!C208</f>
        <v>0</v>
      </c>
      <c r="N206" s="306"/>
      <c r="O206" s="21" t="str">
        <f t="shared" si="11"/>
        <v/>
      </c>
      <c r="P206" s="182"/>
      <c r="Q206" s="271">
        <f>+DAYS360(Summary!$H$9,Summary!$K$9)/30</f>
        <v>0</v>
      </c>
      <c r="R206" s="272">
        <f t="shared" si="12"/>
        <v>0</v>
      </c>
      <c r="S206" s="116">
        <f>IF(O206="",0,Summary!$P$28*Summary!$D$30*'Co-beneficiaries'!J206*'Co-beneficiaries'!$R206)</f>
        <v>0</v>
      </c>
    </row>
    <row r="207" spans="1:19" ht="13.5" x14ac:dyDescent="0.25">
      <c r="A207" s="47" t="s">
        <v>404</v>
      </c>
      <c r="B207" s="311"/>
      <c r="C207" s="310"/>
      <c r="D207" s="192">
        <f>SUMIF('1.Staff'!$A$9:$A$100,'Co-beneficiaries'!A207,'1.Staff'!$E$9:$E$100)</f>
        <v>0</v>
      </c>
      <c r="E207" s="194">
        <f>SUMIF('2.Travel and subsistence'!$C$6:$C$303,'Co-beneficiaries'!A207,'2.Travel and subsistence'!$N$6:$N$303)</f>
        <v>0</v>
      </c>
      <c r="F207" s="194">
        <f>SUMIF('3.Equipment'!$C$6:$C$205,'Co-beneficiaries'!A207,'3.Equipment'!$L$6:$L$205)</f>
        <v>0</v>
      </c>
      <c r="G207" s="194">
        <f>SUMIF('4.Subcontracting'!$C$6:$C$155,'Co-beneficiaries'!A207,'4.Subcontracting'!$H$6:$H$155)</f>
        <v>0</v>
      </c>
      <c r="H207" s="194">
        <f>SUMIF('5.Other'!$C$6:$C$305,'Co-beneficiaries'!A207,'5.Other'!$G$6:$G$305)</f>
        <v>0</v>
      </c>
      <c r="I207" s="193">
        <f t="shared" si="10"/>
        <v>0</v>
      </c>
      <c r="J207" s="44" t="str">
        <f t="shared" si="2"/>
        <v/>
      </c>
      <c r="K207" s="320"/>
      <c r="L207" s="321"/>
      <c r="M207" s="44">
        <f>'Distribution of funds'!C209</f>
        <v>0</v>
      </c>
      <c r="N207" s="306"/>
      <c r="O207" s="21" t="str">
        <f t="shared" si="11"/>
        <v/>
      </c>
      <c r="P207" s="182"/>
      <c r="Q207" s="271">
        <f>+DAYS360(Summary!$H$9,Summary!$K$9)/30</f>
        <v>0</v>
      </c>
      <c r="R207" s="272">
        <f t="shared" si="12"/>
        <v>0</v>
      </c>
      <c r="S207" s="116">
        <f>IF(O207="",0,Summary!$P$28*Summary!$D$30*'Co-beneficiaries'!J207*'Co-beneficiaries'!$R207)</f>
        <v>0</v>
      </c>
    </row>
    <row r="208" spans="1:19" ht="14.25" thickBot="1" x14ac:dyDescent="0.3">
      <c r="A208" s="48" t="s">
        <v>227</v>
      </c>
      <c r="B208" s="311"/>
      <c r="C208" s="310"/>
      <c r="D208" s="195">
        <f>SUMIF('1.Staff'!$A$9:$A$100,'Co-beneficiaries'!A208,'1.Staff'!$E$9:$E$100)</f>
        <v>0</v>
      </c>
      <c r="E208" s="196">
        <f>SUMIF('2.Travel and subsistence'!$C$6:$C$303,'Co-beneficiaries'!A208,'2.Travel and subsistence'!$N$6:$N$303)</f>
        <v>0</v>
      </c>
      <c r="F208" s="196">
        <f>SUMIF('3.Equipment'!$C$6:$C$205,'Co-beneficiaries'!A208,'3.Equipment'!$L$6:$L$205)</f>
        <v>0</v>
      </c>
      <c r="G208" s="196">
        <f>SUMIF('4.Subcontracting'!$C$6:$C$155,'Co-beneficiaries'!A208,'4.Subcontracting'!$H$6:$H$155)</f>
        <v>0</v>
      </c>
      <c r="H208" s="196">
        <f>SUMIF('5.Other'!$C$6:$C$305,'Co-beneficiaries'!A208,'5.Other'!$G$6:$G$305)</f>
        <v>0</v>
      </c>
      <c r="I208" s="197">
        <f>SUM(D208,E208,F208,G208,H208)</f>
        <v>0</v>
      </c>
      <c r="J208" s="45" t="str">
        <f t="shared" si="2"/>
        <v/>
      </c>
      <c r="K208" s="320"/>
      <c r="L208" s="321"/>
      <c r="M208" s="44">
        <f>'Distribution of funds'!C210</f>
        <v>0</v>
      </c>
      <c r="N208" s="306"/>
      <c r="O208" s="21" t="str">
        <f t="shared" si="11"/>
        <v/>
      </c>
      <c r="P208" s="182"/>
      <c r="Q208" s="271">
        <f>+DAYS360(Summary!$H$9,Summary!$K$9)/30</f>
        <v>0</v>
      </c>
      <c r="R208" s="272">
        <f t="shared" si="12"/>
        <v>0</v>
      </c>
      <c r="S208" s="116">
        <f>IF(O208="",0,Summary!$P$28*Summary!$D$30*'Co-beneficiaries'!J208*'Co-beneficiaries'!$R208)</f>
        <v>0</v>
      </c>
    </row>
    <row r="209" spans="14:14" x14ac:dyDescent="0.2">
      <c r="N209" s="306"/>
    </row>
    <row r="210" spans="14:14" x14ac:dyDescent="0.2">
      <c r="N210" s="306"/>
    </row>
    <row r="211" spans="14:14" x14ac:dyDescent="0.2">
      <c r="N211" s="306"/>
    </row>
  </sheetData>
  <sheetProtection password="CAF5" sheet="1" objects="1" scenarios="1" selectLockedCells="1"/>
  <mergeCells count="10">
    <mergeCell ref="K5:L6"/>
    <mergeCell ref="P1:S1"/>
    <mergeCell ref="P2:S2"/>
    <mergeCell ref="J5:J6"/>
    <mergeCell ref="D3:J3"/>
    <mergeCell ref="D4:J4"/>
    <mergeCell ref="D5:D6"/>
    <mergeCell ref="E5:H5"/>
    <mergeCell ref="I5:I6"/>
    <mergeCell ref="M5:M6"/>
  </mergeCells>
  <phoneticPr fontId="9" type="noConversion"/>
  <conditionalFormatting sqref="D7:J8 I9:I208">
    <cfRule type="cellIs" dxfId="50" priority="2" stopIfTrue="1" operator="equal">
      <formula>"ERROR"</formula>
    </cfRule>
  </conditionalFormatting>
  <conditionalFormatting sqref="O9:O208">
    <cfRule type="cellIs" dxfId="49" priority="3" stopIfTrue="1" operator="notEqual">
      <formula>""</formula>
    </cfRule>
  </conditionalFormatting>
  <conditionalFormatting sqref="M8">
    <cfRule type="cellIs" dxfId="48" priority="1" stopIfTrue="1" operator="equal">
      <formula>"ERROR"</formula>
    </cfRule>
  </conditionalFormatting>
  <dataValidations count="2">
    <dataValidation operator="lessThanOrEqual" allowBlank="1" showInputMessage="1" showErrorMessage="1" sqref="J9:J208"/>
    <dataValidation type="list" allowBlank="1" showInputMessage="1" showErrorMessage="1" sqref="C109:C208">
      <formula1>#REF!</formula1>
    </dataValidation>
  </dataValidations>
  <printOptions horizontalCentered="1"/>
  <pageMargins left="0.15748031496062992" right="0.23622047244094491" top="0.98425196850393704" bottom="0.9055118110236221" header="0.51181102362204722" footer="0.51181102362204722"/>
  <pageSetup paperSize="9" fitToHeight="0" orientation="landscape" r:id="rId1"/>
  <headerFooter alignWithMargins="0"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Countries!$B$4:$B$42</xm:f>
          </x14:formula1>
          <xm:sqref>C9:C108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  <pageSetUpPr fitToPage="1"/>
  </sheetPr>
  <dimension ref="A1:L211"/>
  <sheetViews>
    <sheetView workbookViewId="0">
      <selection activeCell="D12" sqref="D12"/>
    </sheetView>
  </sheetViews>
  <sheetFormatPr defaultColWidth="9.140625" defaultRowHeight="12.75" x14ac:dyDescent="0.2"/>
  <cols>
    <col min="1" max="1" width="5" style="14" customWidth="1"/>
    <col min="2" max="2" width="34.42578125" style="14" customWidth="1"/>
    <col min="3" max="3" width="11.85546875" style="14" customWidth="1"/>
    <col min="4" max="4" width="12.85546875" style="15" customWidth="1"/>
    <col min="5" max="5" width="10.7109375" style="15" customWidth="1"/>
    <col min="6" max="9" width="10.28515625" style="15" customWidth="1"/>
    <col min="10" max="12" width="9.7109375" style="15" customWidth="1"/>
    <col min="13" max="16384" width="9.140625" style="15"/>
  </cols>
  <sheetData>
    <row r="1" spans="1:12" s="9" customFormat="1" ht="16.5" customHeight="1" x14ac:dyDescent="0.2">
      <c r="A1" s="18" t="s">
        <v>418</v>
      </c>
      <c r="B1" s="18"/>
      <c r="C1" s="18"/>
      <c r="J1" s="177" t="str">
        <f>IF(Summary!$C$9&gt;"",Summary!$C$9,"")</f>
        <v>XXX</v>
      </c>
    </row>
    <row r="2" spans="1:12" s="9" customFormat="1" ht="16.5" customHeight="1" thickBot="1" x14ac:dyDescent="0.35">
      <c r="A2" s="42" t="s">
        <v>3</v>
      </c>
      <c r="B2" s="42"/>
      <c r="C2" s="42"/>
      <c r="J2" s="53"/>
    </row>
    <row r="3" spans="1:12" s="19" customFormat="1" ht="16.5" customHeight="1" thickBot="1" x14ac:dyDescent="0.3">
      <c r="A3" s="500" t="s">
        <v>435</v>
      </c>
      <c r="B3" s="501"/>
      <c r="C3" s="376"/>
      <c r="D3" s="284"/>
      <c r="E3" s="285"/>
      <c r="F3" s="276" t="s">
        <v>423</v>
      </c>
      <c r="G3" s="285"/>
      <c r="H3" s="285"/>
      <c r="I3" s="285"/>
      <c r="J3" s="285"/>
    </row>
    <row r="4" spans="1:12" s="20" customFormat="1" ht="15.75" customHeight="1" thickBot="1" x14ac:dyDescent="0.3">
      <c r="A4" s="283" t="s">
        <v>181</v>
      </c>
      <c r="B4" s="11"/>
      <c r="C4" s="377">
        <v>0</v>
      </c>
      <c r="D4" s="502" t="s">
        <v>422</v>
      </c>
      <c r="E4" s="503"/>
      <c r="F4" s="303"/>
      <c r="G4" s="11"/>
      <c r="H4" s="11"/>
      <c r="I4" s="11"/>
      <c r="J4" s="11"/>
      <c r="K4" s="11"/>
      <c r="L4" s="11"/>
    </row>
    <row r="5" spans="1:12" s="20" customFormat="1" ht="15.75" customHeight="1" thickBot="1" x14ac:dyDescent="0.3">
      <c r="A5" s="283" t="s">
        <v>419</v>
      </c>
      <c r="B5" s="11"/>
      <c r="C5" s="378">
        <v>0</v>
      </c>
      <c r="D5" s="502" t="s">
        <v>422</v>
      </c>
      <c r="E5" s="503"/>
      <c r="F5" s="303"/>
      <c r="G5" s="11"/>
      <c r="H5" s="11"/>
      <c r="I5" s="11"/>
      <c r="J5" s="11"/>
      <c r="K5" s="11"/>
      <c r="L5" s="11"/>
    </row>
    <row r="6" spans="1:12" s="20" customFormat="1" ht="15.75" customHeight="1" thickBot="1" x14ac:dyDescent="0.3">
      <c r="A6" s="283" t="s">
        <v>420</v>
      </c>
      <c r="B6" s="11"/>
      <c r="C6" s="295">
        <f>C4+C5</f>
        <v>0</v>
      </c>
      <c r="D6" s="11"/>
      <c r="E6" s="11"/>
      <c r="F6" s="11"/>
      <c r="G6" s="11"/>
      <c r="H6" s="11"/>
      <c r="I6" s="11"/>
      <c r="J6" s="11"/>
      <c r="K6" s="11"/>
      <c r="L6" s="11"/>
    </row>
    <row r="7" spans="1:12" s="20" customFormat="1" ht="12.75" customHeight="1" thickBo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s="21" customFormat="1" ht="69" customHeight="1" thickBot="1" x14ac:dyDescent="0.25">
      <c r="A8" s="12"/>
      <c r="B8" s="83" t="s">
        <v>410</v>
      </c>
      <c r="C8" s="102" t="s">
        <v>421</v>
      </c>
      <c r="D8" s="289" t="s">
        <v>432</v>
      </c>
      <c r="E8" s="290" t="s">
        <v>424</v>
      </c>
      <c r="F8" s="290" t="s">
        <v>425</v>
      </c>
      <c r="G8" s="290" t="s">
        <v>426</v>
      </c>
      <c r="H8" s="290" t="s">
        <v>427</v>
      </c>
      <c r="I8" s="290" t="s">
        <v>428</v>
      </c>
      <c r="J8" s="290" t="s">
        <v>429</v>
      </c>
      <c r="K8" s="290" t="s">
        <v>430</v>
      </c>
      <c r="L8" s="291" t="s">
        <v>431</v>
      </c>
    </row>
    <row r="9" spans="1:12" x14ac:dyDescent="0.2">
      <c r="A9" s="13" t="s">
        <v>10</v>
      </c>
      <c r="B9" s="84"/>
      <c r="C9" s="287">
        <f>SUM(C11:C210)</f>
        <v>0</v>
      </c>
      <c r="D9" s="294"/>
      <c r="E9" s="292"/>
      <c r="F9" s="298"/>
      <c r="G9" s="298"/>
      <c r="H9" s="298"/>
      <c r="I9" s="298"/>
      <c r="J9" s="298"/>
      <c r="K9" s="298"/>
      <c r="L9" s="300"/>
    </row>
    <row r="10" spans="1:12" ht="13.5" thickBot="1" x14ac:dyDescent="0.25">
      <c r="A10" s="16" t="s">
        <v>0</v>
      </c>
      <c r="B10" s="258"/>
      <c r="C10" s="288">
        <f>C6</f>
        <v>0</v>
      </c>
      <c r="D10" s="295">
        <f>C6</f>
        <v>0</v>
      </c>
      <c r="E10" s="293"/>
      <c r="F10" s="301"/>
      <c r="G10" s="301"/>
      <c r="H10" s="301"/>
      <c r="I10" s="301"/>
      <c r="J10" s="301"/>
      <c r="K10" s="301"/>
      <c r="L10" s="302"/>
    </row>
    <row r="11" spans="1:12" ht="13.5" x14ac:dyDescent="0.25">
      <c r="A11" s="46" t="s">
        <v>4</v>
      </c>
      <c r="B11" s="374" t="str">
        <f>IF('Co-beneficiaries'!B9="","",'Co-beneficiaries'!B9)</f>
        <v/>
      </c>
      <c r="C11" s="286">
        <f>IFERROR(D11/$D$10,0)</f>
        <v>0</v>
      </c>
      <c r="D11" s="297">
        <f>C6-SUM(D12:D210)</f>
        <v>0</v>
      </c>
      <c r="E11" s="299"/>
      <c r="F11" s="299"/>
      <c r="G11" s="299"/>
      <c r="H11" s="299"/>
      <c r="I11" s="299"/>
      <c r="J11" s="299"/>
      <c r="K11" s="299"/>
      <c r="L11" s="299"/>
    </row>
    <row r="12" spans="1:12" ht="13.5" customHeight="1" x14ac:dyDescent="0.25">
      <c r="A12" s="47" t="s">
        <v>1</v>
      </c>
      <c r="B12" s="374" t="str">
        <f>IF('Co-beneficiaries'!B10="","",'Co-beneficiaries'!B10)</f>
        <v/>
      </c>
      <c r="C12" s="296">
        <f>IFERROR(D12/$D$10,0)</f>
        <v>0</v>
      </c>
      <c r="D12" s="304"/>
      <c r="E12" s="305"/>
      <c r="F12" s="305"/>
      <c r="G12" s="305"/>
      <c r="H12" s="305"/>
      <c r="I12" s="305"/>
      <c r="J12" s="305"/>
      <c r="K12" s="305"/>
      <c r="L12" s="305"/>
    </row>
    <row r="13" spans="1:12" ht="13.5" x14ac:dyDescent="0.25">
      <c r="A13" s="47" t="s">
        <v>2</v>
      </c>
      <c r="B13" s="374" t="str">
        <f>IF('Co-beneficiaries'!B11="","",'Co-beneficiaries'!B11)</f>
        <v/>
      </c>
      <c r="C13" s="296">
        <f t="shared" ref="C13:C76" si="0">IFERROR(D13/$D$10,0)</f>
        <v>0</v>
      </c>
      <c r="D13" s="304"/>
      <c r="E13" s="305"/>
      <c r="F13" s="305"/>
      <c r="G13" s="305"/>
      <c r="H13" s="305"/>
      <c r="I13" s="305"/>
      <c r="J13" s="305"/>
      <c r="K13" s="305"/>
      <c r="L13" s="305"/>
    </row>
    <row r="14" spans="1:12" ht="13.5" x14ac:dyDescent="0.25">
      <c r="A14" s="47" t="s">
        <v>5</v>
      </c>
      <c r="B14" s="374" t="str">
        <f>IF('Co-beneficiaries'!B12="","",'Co-beneficiaries'!B12)</f>
        <v/>
      </c>
      <c r="C14" s="296">
        <f t="shared" si="0"/>
        <v>0</v>
      </c>
      <c r="D14" s="304"/>
      <c r="E14" s="305"/>
      <c r="F14" s="305"/>
      <c r="G14" s="305"/>
      <c r="H14" s="305"/>
      <c r="I14" s="305"/>
      <c r="J14" s="305"/>
      <c r="K14" s="305"/>
      <c r="L14" s="305"/>
    </row>
    <row r="15" spans="1:12" ht="13.5" x14ac:dyDescent="0.25">
      <c r="A15" s="47" t="s">
        <v>6</v>
      </c>
      <c r="B15" s="374" t="str">
        <f>IF('Co-beneficiaries'!B13="","",'Co-beneficiaries'!B13)</f>
        <v/>
      </c>
      <c r="C15" s="296">
        <f t="shared" si="0"/>
        <v>0</v>
      </c>
      <c r="D15" s="304"/>
      <c r="E15" s="305"/>
      <c r="F15" s="305"/>
      <c r="G15" s="305"/>
      <c r="H15" s="305"/>
      <c r="I15" s="305"/>
      <c r="J15" s="305"/>
      <c r="K15" s="305"/>
      <c r="L15" s="305"/>
    </row>
    <row r="16" spans="1:12" ht="13.5" x14ac:dyDescent="0.2">
      <c r="A16" s="47" t="s">
        <v>112</v>
      </c>
      <c r="B16" s="375" t="str">
        <f>IF('Co-beneficiaries'!B14="","",'Co-beneficiaries'!B14)</f>
        <v/>
      </c>
      <c r="C16" s="296">
        <f t="shared" si="0"/>
        <v>0</v>
      </c>
      <c r="D16" s="304"/>
      <c r="E16" s="305"/>
      <c r="F16" s="305"/>
      <c r="G16" s="305"/>
      <c r="H16" s="305"/>
      <c r="I16" s="305"/>
      <c r="J16" s="305"/>
      <c r="K16" s="305"/>
      <c r="L16" s="305"/>
    </row>
    <row r="17" spans="1:12" ht="13.5" x14ac:dyDescent="0.2">
      <c r="A17" s="47" t="s">
        <v>113</v>
      </c>
      <c r="B17" s="375" t="str">
        <f>IF('Co-beneficiaries'!B15="","",'Co-beneficiaries'!B15)</f>
        <v/>
      </c>
      <c r="C17" s="296">
        <f t="shared" si="0"/>
        <v>0</v>
      </c>
      <c r="D17" s="304"/>
      <c r="E17" s="305"/>
      <c r="F17" s="305"/>
      <c r="G17" s="305"/>
      <c r="H17" s="305"/>
      <c r="I17" s="305"/>
      <c r="J17" s="305"/>
      <c r="K17" s="305"/>
      <c r="L17" s="305"/>
    </row>
    <row r="18" spans="1:12" ht="13.5" x14ac:dyDescent="0.2">
      <c r="A18" s="47" t="s">
        <v>114</v>
      </c>
      <c r="B18" s="375" t="str">
        <f>IF('Co-beneficiaries'!B16="","",'Co-beneficiaries'!B16)</f>
        <v/>
      </c>
      <c r="C18" s="296">
        <f t="shared" si="0"/>
        <v>0</v>
      </c>
      <c r="D18" s="304"/>
      <c r="E18" s="305"/>
      <c r="F18" s="305"/>
      <c r="G18" s="305"/>
      <c r="H18" s="305"/>
      <c r="I18" s="305"/>
      <c r="J18" s="305"/>
      <c r="K18" s="305"/>
      <c r="L18" s="305"/>
    </row>
    <row r="19" spans="1:12" ht="13.5" x14ac:dyDescent="0.2">
      <c r="A19" s="47" t="s">
        <v>115</v>
      </c>
      <c r="B19" s="375" t="str">
        <f>IF('Co-beneficiaries'!B17="","",'Co-beneficiaries'!B17)</f>
        <v/>
      </c>
      <c r="C19" s="296">
        <f t="shared" si="0"/>
        <v>0</v>
      </c>
      <c r="D19" s="304"/>
      <c r="E19" s="305"/>
      <c r="F19" s="305"/>
      <c r="G19" s="305"/>
      <c r="H19" s="305"/>
      <c r="I19" s="305"/>
      <c r="J19" s="305"/>
      <c r="K19" s="305"/>
      <c r="L19" s="305"/>
    </row>
    <row r="20" spans="1:12" ht="13.5" x14ac:dyDescent="0.2">
      <c r="A20" s="47" t="s">
        <v>116</v>
      </c>
      <c r="B20" s="375" t="str">
        <f>IF('Co-beneficiaries'!B18="","",'Co-beneficiaries'!B18)</f>
        <v/>
      </c>
      <c r="C20" s="296">
        <f t="shared" si="0"/>
        <v>0</v>
      </c>
      <c r="D20" s="304"/>
      <c r="E20" s="305"/>
      <c r="F20" s="305"/>
      <c r="G20" s="305"/>
      <c r="H20" s="305"/>
      <c r="I20" s="305"/>
      <c r="J20" s="305"/>
      <c r="K20" s="305"/>
      <c r="L20" s="305"/>
    </row>
    <row r="21" spans="1:12" ht="13.5" x14ac:dyDescent="0.2">
      <c r="A21" s="47" t="s">
        <v>117</v>
      </c>
      <c r="B21" s="375" t="str">
        <f>IF('Co-beneficiaries'!B19="","",'Co-beneficiaries'!B19)</f>
        <v/>
      </c>
      <c r="C21" s="296">
        <f t="shared" si="0"/>
        <v>0</v>
      </c>
      <c r="D21" s="304"/>
      <c r="E21" s="305"/>
      <c r="F21" s="305"/>
      <c r="G21" s="305"/>
      <c r="H21" s="305"/>
      <c r="I21" s="305"/>
      <c r="J21" s="305"/>
      <c r="K21" s="305"/>
      <c r="L21" s="305"/>
    </row>
    <row r="22" spans="1:12" ht="13.5" x14ac:dyDescent="0.2">
      <c r="A22" s="47" t="s">
        <v>118</v>
      </c>
      <c r="B22" s="375" t="str">
        <f>IF('Co-beneficiaries'!B20="","",'Co-beneficiaries'!B20)</f>
        <v/>
      </c>
      <c r="C22" s="296">
        <f t="shared" si="0"/>
        <v>0</v>
      </c>
      <c r="D22" s="304"/>
      <c r="E22" s="305"/>
      <c r="F22" s="305"/>
      <c r="G22" s="305"/>
      <c r="H22" s="305"/>
      <c r="I22" s="305"/>
      <c r="J22" s="305"/>
      <c r="K22" s="305"/>
      <c r="L22" s="305"/>
    </row>
    <row r="23" spans="1:12" ht="13.5" x14ac:dyDescent="0.2">
      <c r="A23" s="47" t="s">
        <v>119</v>
      </c>
      <c r="B23" s="375" t="str">
        <f>IF('Co-beneficiaries'!B21="","",'Co-beneficiaries'!B21)</f>
        <v/>
      </c>
      <c r="C23" s="296">
        <f t="shared" si="0"/>
        <v>0</v>
      </c>
      <c r="D23" s="304"/>
      <c r="E23" s="305"/>
      <c r="F23" s="305"/>
      <c r="G23" s="305"/>
      <c r="H23" s="305"/>
      <c r="I23" s="305"/>
      <c r="J23" s="305"/>
      <c r="K23" s="305"/>
      <c r="L23" s="305"/>
    </row>
    <row r="24" spans="1:12" ht="13.5" x14ac:dyDescent="0.2">
      <c r="A24" s="47" t="s">
        <v>120</v>
      </c>
      <c r="B24" s="375" t="str">
        <f>IF('Co-beneficiaries'!B22="","",'Co-beneficiaries'!B22)</f>
        <v/>
      </c>
      <c r="C24" s="296">
        <f t="shared" si="0"/>
        <v>0</v>
      </c>
      <c r="D24" s="304"/>
      <c r="E24" s="305"/>
      <c r="F24" s="305"/>
      <c r="G24" s="305"/>
      <c r="H24" s="305"/>
      <c r="I24" s="305"/>
      <c r="J24" s="305"/>
      <c r="K24" s="305"/>
      <c r="L24" s="305"/>
    </row>
    <row r="25" spans="1:12" ht="13.5" x14ac:dyDescent="0.2">
      <c r="A25" s="47" t="s">
        <v>121</v>
      </c>
      <c r="B25" s="375" t="str">
        <f>IF('Co-beneficiaries'!B23="","",'Co-beneficiaries'!B23)</f>
        <v/>
      </c>
      <c r="C25" s="296">
        <f t="shared" si="0"/>
        <v>0</v>
      </c>
      <c r="D25" s="304"/>
      <c r="E25" s="305"/>
      <c r="F25" s="305"/>
      <c r="G25" s="305"/>
      <c r="H25" s="305"/>
      <c r="I25" s="305"/>
      <c r="J25" s="305"/>
      <c r="K25" s="305"/>
      <c r="L25" s="305"/>
    </row>
    <row r="26" spans="1:12" ht="13.5" x14ac:dyDescent="0.2">
      <c r="A26" s="47" t="s">
        <v>122</v>
      </c>
      <c r="B26" s="375" t="str">
        <f>IF('Co-beneficiaries'!B24="","",'Co-beneficiaries'!B24)</f>
        <v/>
      </c>
      <c r="C26" s="296">
        <f t="shared" si="0"/>
        <v>0</v>
      </c>
      <c r="D26" s="304"/>
      <c r="E26" s="305"/>
      <c r="F26" s="305"/>
      <c r="G26" s="305"/>
      <c r="H26" s="305"/>
      <c r="I26" s="305"/>
      <c r="J26" s="305"/>
      <c r="K26" s="305"/>
      <c r="L26" s="305"/>
    </row>
    <row r="27" spans="1:12" ht="13.5" x14ac:dyDescent="0.2">
      <c r="A27" s="47" t="s">
        <v>123</v>
      </c>
      <c r="B27" s="375" t="str">
        <f>IF('Co-beneficiaries'!B25="","",'Co-beneficiaries'!B25)</f>
        <v/>
      </c>
      <c r="C27" s="296">
        <f t="shared" si="0"/>
        <v>0</v>
      </c>
      <c r="D27" s="304"/>
      <c r="E27" s="305"/>
      <c r="F27" s="305"/>
      <c r="G27" s="305"/>
      <c r="H27" s="305"/>
      <c r="I27" s="305"/>
      <c r="J27" s="305"/>
      <c r="K27" s="305"/>
      <c r="L27" s="305"/>
    </row>
    <row r="28" spans="1:12" ht="13.5" x14ac:dyDescent="0.2">
      <c r="A28" s="47" t="s">
        <v>124</v>
      </c>
      <c r="B28" s="375" t="str">
        <f>IF('Co-beneficiaries'!B26="","",'Co-beneficiaries'!B26)</f>
        <v/>
      </c>
      <c r="C28" s="296">
        <f t="shared" si="0"/>
        <v>0</v>
      </c>
      <c r="D28" s="304"/>
      <c r="E28" s="305"/>
      <c r="F28" s="305"/>
      <c r="G28" s="305"/>
      <c r="H28" s="305"/>
      <c r="I28" s="305"/>
      <c r="J28" s="305"/>
      <c r="K28" s="305"/>
      <c r="L28" s="305"/>
    </row>
    <row r="29" spans="1:12" ht="13.5" x14ac:dyDescent="0.2">
      <c r="A29" s="47" t="s">
        <v>125</v>
      </c>
      <c r="B29" s="375" t="str">
        <f>IF('Co-beneficiaries'!B27="","",'Co-beneficiaries'!B27)</f>
        <v/>
      </c>
      <c r="C29" s="296">
        <f t="shared" si="0"/>
        <v>0</v>
      </c>
      <c r="D29" s="304"/>
      <c r="E29" s="305"/>
      <c r="F29" s="305"/>
      <c r="G29" s="305"/>
      <c r="H29" s="305"/>
      <c r="I29" s="305"/>
      <c r="J29" s="305"/>
      <c r="K29" s="305"/>
      <c r="L29" s="305"/>
    </row>
    <row r="30" spans="1:12" ht="13.5" x14ac:dyDescent="0.2">
      <c r="A30" s="47" t="s">
        <v>126</v>
      </c>
      <c r="B30" s="375" t="str">
        <f>IF('Co-beneficiaries'!B28="","",'Co-beneficiaries'!B28)</f>
        <v/>
      </c>
      <c r="C30" s="296">
        <f t="shared" si="0"/>
        <v>0</v>
      </c>
      <c r="D30" s="304"/>
      <c r="E30" s="305"/>
      <c r="F30" s="305"/>
      <c r="G30" s="305"/>
      <c r="H30" s="305"/>
      <c r="I30" s="305"/>
      <c r="J30" s="305"/>
      <c r="K30" s="305"/>
      <c r="L30" s="305"/>
    </row>
    <row r="31" spans="1:12" ht="13.5" x14ac:dyDescent="0.2">
      <c r="A31" s="47" t="s">
        <v>127</v>
      </c>
      <c r="B31" s="375" t="str">
        <f>IF('Co-beneficiaries'!B29="","",'Co-beneficiaries'!B29)</f>
        <v/>
      </c>
      <c r="C31" s="296">
        <f t="shared" si="0"/>
        <v>0</v>
      </c>
      <c r="D31" s="304"/>
      <c r="E31" s="305"/>
      <c r="F31" s="305"/>
      <c r="G31" s="305"/>
      <c r="H31" s="305"/>
      <c r="I31" s="305"/>
      <c r="J31" s="305"/>
      <c r="K31" s="305"/>
      <c r="L31" s="305"/>
    </row>
    <row r="32" spans="1:12" ht="13.5" x14ac:dyDescent="0.2">
      <c r="A32" s="47" t="s">
        <v>128</v>
      </c>
      <c r="B32" s="375" t="str">
        <f>IF('Co-beneficiaries'!B30="","",'Co-beneficiaries'!B30)</f>
        <v/>
      </c>
      <c r="C32" s="296">
        <f t="shared" si="0"/>
        <v>0</v>
      </c>
      <c r="D32" s="304"/>
      <c r="E32" s="305"/>
      <c r="F32" s="305"/>
      <c r="G32" s="305"/>
      <c r="H32" s="305"/>
      <c r="I32" s="305"/>
      <c r="J32" s="305"/>
      <c r="K32" s="305"/>
      <c r="L32" s="305"/>
    </row>
    <row r="33" spans="1:12" ht="13.5" x14ac:dyDescent="0.2">
      <c r="A33" s="47" t="s">
        <v>228</v>
      </c>
      <c r="B33" s="375" t="str">
        <f>IF('Co-beneficiaries'!B31="","",'Co-beneficiaries'!B31)</f>
        <v/>
      </c>
      <c r="C33" s="296">
        <f t="shared" si="0"/>
        <v>0</v>
      </c>
      <c r="D33" s="304"/>
      <c r="E33" s="305"/>
      <c r="F33" s="305"/>
      <c r="G33" s="305"/>
      <c r="H33" s="305"/>
      <c r="I33" s="305"/>
      <c r="J33" s="305"/>
      <c r="K33" s="305"/>
      <c r="L33" s="305"/>
    </row>
    <row r="34" spans="1:12" ht="13.5" x14ac:dyDescent="0.2">
      <c r="A34" s="47" t="s">
        <v>229</v>
      </c>
      <c r="B34" s="375" t="str">
        <f>IF('Co-beneficiaries'!B32="","",'Co-beneficiaries'!B32)</f>
        <v/>
      </c>
      <c r="C34" s="296">
        <f t="shared" si="0"/>
        <v>0</v>
      </c>
      <c r="D34" s="304"/>
      <c r="E34" s="305"/>
      <c r="F34" s="305"/>
      <c r="G34" s="305"/>
      <c r="H34" s="305"/>
      <c r="I34" s="305"/>
      <c r="J34" s="305"/>
      <c r="K34" s="305"/>
      <c r="L34" s="305"/>
    </row>
    <row r="35" spans="1:12" ht="13.5" x14ac:dyDescent="0.2">
      <c r="A35" s="47" t="s">
        <v>230</v>
      </c>
      <c r="B35" s="375" t="str">
        <f>IF('Co-beneficiaries'!B33="","",'Co-beneficiaries'!B33)</f>
        <v/>
      </c>
      <c r="C35" s="296">
        <f t="shared" si="0"/>
        <v>0</v>
      </c>
      <c r="D35" s="304"/>
      <c r="E35" s="305"/>
      <c r="F35" s="305"/>
      <c r="G35" s="305"/>
      <c r="H35" s="305"/>
      <c r="I35" s="305"/>
      <c r="J35" s="305"/>
      <c r="K35" s="305"/>
      <c r="L35" s="305"/>
    </row>
    <row r="36" spans="1:12" ht="13.5" x14ac:dyDescent="0.2">
      <c r="A36" s="47" t="s">
        <v>231</v>
      </c>
      <c r="B36" s="375" t="str">
        <f>IF('Co-beneficiaries'!B34="","",'Co-beneficiaries'!B34)</f>
        <v/>
      </c>
      <c r="C36" s="296">
        <f t="shared" si="0"/>
        <v>0</v>
      </c>
      <c r="D36" s="304"/>
      <c r="E36" s="305"/>
      <c r="F36" s="305"/>
      <c r="G36" s="305"/>
      <c r="H36" s="305"/>
      <c r="I36" s="305"/>
      <c r="J36" s="305"/>
      <c r="K36" s="305"/>
      <c r="L36" s="305"/>
    </row>
    <row r="37" spans="1:12" ht="13.5" x14ac:dyDescent="0.2">
      <c r="A37" s="47" t="s">
        <v>232</v>
      </c>
      <c r="B37" s="375" t="str">
        <f>IF('Co-beneficiaries'!B35="","",'Co-beneficiaries'!B35)</f>
        <v/>
      </c>
      <c r="C37" s="296">
        <f t="shared" si="0"/>
        <v>0</v>
      </c>
      <c r="D37" s="304"/>
      <c r="E37" s="305"/>
      <c r="F37" s="305"/>
      <c r="G37" s="305"/>
      <c r="H37" s="305"/>
      <c r="I37" s="305"/>
      <c r="J37" s="305"/>
      <c r="K37" s="305"/>
      <c r="L37" s="305"/>
    </row>
    <row r="38" spans="1:12" ht="13.5" x14ac:dyDescent="0.2">
      <c r="A38" s="47" t="s">
        <v>233</v>
      </c>
      <c r="B38" s="375" t="str">
        <f>IF('Co-beneficiaries'!B36="","",'Co-beneficiaries'!B36)</f>
        <v/>
      </c>
      <c r="C38" s="296">
        <f t="shared" si="0"/>
        <v>0</v>
      </c>
      <c r="D38" s="304"/>
      <c r="E38" s="305"/>
      <c r="F38" s="305"/>
      <c r="G38" s="305"/>
      <c r="H38" s="305"/>
      <c r="I38" s="305"/>
      <c r="J38" s="305"/>
      <c r="K38" s="305"/>
      <c r="L38" s="305"/>
    </row>
    <row r="39" spans="1:12" ht="13.5" x14ac:dyDescent="0.2">
      <c r="A39" s="47" t="s">
        <v>234</v>
      </c>
      <c r="B39" s="375" t="str">
        <f>IF('Co-beneficiaries'!B37="","",'Co-beneficiaries'!B37)</f>
        <v/>
      </c>
      <c r="C39" s="296">
        <f t="shared" si="0"/>
        <v>0</v>
      </c>
      <c r="D39" s="304"/>
      <c r="E39" s="305"/>
      <c r="F39" s="305"/>
      <c r="G39" s="305"/>
      <c r="H39" s="305"/>
      <c r="I39" s="305"/>
      <c r="J39" s="305"/>
      <c r="K39" s="305"/>
      <c r="L39" s="305"/>
    </row>
    <row r="40" spans="1:12" ht="13.5" x14ac:dyDescent="0.2">
      <c r="A40" s="47" t="s">
        <v>235</v>
      </c>
      <c r="B40" s="375" t="str">
        <f>IF('Co-beneficiaries'!B38="","",'Co-beneficiaries'!B38)</f>
        <v/>
      </c>
      <c r="C40" s="296">
        <f t="shared" si="0"/>
        <v>0</v>
      </c>
      <c r="D40" s="304"/>
      <c r="E40" s="305"/>
      <c r="F40" s="305"/>
      <c r="G40" s="305"/>
      <c r="H40" s="305"/>
      <c r="I40" s="305"/>
      <c r="J40" s="305"/>
      <c r="K40" s="305"/>
      <c r="L40" s="305"/>
    </row>
    <row r="41" spans="1:12" ht="13.5" x14ac:dyDescent="0.2">
      <c r="A41" s="47" t="s">
        <v>236</v>
      </c>
      <c r="B41" s="375" t="str">
        <f>IF('Co-beneficiaries'!B39="","",'Co-beneficiaries'!B39)</f>
        <v/>
      </c>
      <c r="C41" s="296">
        <f t="shared" si="0"/>
        <v>0</v>
      </c>
      <c r="D41" s="304"/>
      <c r="E41" s="305"/>
      <c r="F41" s="305"/>
      <c r="G41" s="305"/>
      <c r="H41" s="305"/>
      <c r="I41" s="305"/>
      <c r="J41" s="305"/>
      <c r="K41" s="305"/>
      <c r="L41" s="305"/>
    </row>
    <row r="42" spans="1:12" ht="13.5" x14ac:dyDescent="0.2">
      <c r="A42" s="47" t="s">
        <v>237</v>
      </c>
      <c r="B42" s="375" t="str">
        <f>IF('Co-beneficiaries'!B40="","",'Co-beneficiaries'!B40)</f>
        <v/>
      </c>
      <c r="C42" s="296">
        <f t="shared" si="0"/>
        <v>0</v>
      </c>
      <c r="D42" s="304"/>
      <c r="E42" s="305"/>
      <c r="F42" s="305"/>
      <c r="G42" s="305"/>
      <c r="H42" s="305"/>
      <c r="I42" s="305"/>
      <c r="J42" s="305"/>
      <c r="K42" s="305"/>
      <c r="L42" s="305"/>
    </row>
    <row r="43" spans="1:12" ht="13.5" x14ac:dyDescent="0.2">
      <c r="A43" s="47" t="s">
        <v>238</v>
      </c>
      <c r="B43" s="375" t="str">
        <f>IF('Co-beneficiaries'!B41="","",'Co-beneficiaries'!B41)</f>
        <v/>
      </c>
      <c r="C43" s="296">
        <f t="shared" si="0"/>
        <v>0</v>
      </c>
      <c r="D43" s="304"/>
      <c r="E43" s="305"/>
      <c r="F43" s="305"/>
      <c r="G43" s="305"/>
      <c r="H43" s="305"/>
      <c r="I43" s="305"/>
      <c r="J43" s="305"/>
      <c r="K43" s="305"/>
      <c r="L43" s="305"/>
    </row>
    <row r="44" spans="1:12" ht="13.5" x14ac:dyDescent="0.2">
      <c r="A44" s="47" t="s">
        <v>239</v>
      </c>
      <c r="B44" s="375" t="str">
        <f>IF('Co-beneficiaries'!B42="","",'Co-beneficiaries'!B42)</f>
        <v/>
      </c>
      <c r="C44" s="296">
        <f t="shared" si="0"/>
        <v>0</v>
      </c>
      <c r="D44" s="304"/>
      <c r="E44" s="305"/>
      <c r="F44" s="305"/>
      <c r="G44" s="305"/>
      <c r="H44" s="305"/>
      <c r="I44" s="305"/>
      <c r="J44" s="305"/>
      <c r="K44" s="305"/>
      <c r="L44" s="305"/>
    </row>
    <row r="45" spans="1:12" ht="13.5" x14ac:dyDescent="0.2">
      <c r="A45" s="47" t="s">
        <v>240</v>
      </c>
      <c r="B45" s="375" t="str">
        <f>IF('Co-beneficiaries'!B43="","",'Co-beneficiaries'!B43)</f>
        <v/>
      </c>
      <c r="C45" s="296">
        <f t="shared" si="0"/>
        <v>0</v>
      </c>
      <c r="D45" s="304"/>
      <c r="E45" s="305"/>
      <c r="F45" s="305"/>
      <c r="G45" s="305"/>
      <c r="H45" s="305"/>
      <c r="I45" s="305"/>
      <c r="J45" s="305"/>
      <c r="K45" s="305"/>
      <c r="L45" s="305"/>
    </row>
    <row r="46" spans="1:12" ht="13.5" x14ac:dyDescent="0.2">
      <c r="A46" s="47" t="s">
        <v>241</v>
      </c>
      <c r="B46" s="375" t="str">
        <f>IF('Co-beneficiaries'!B44="","",'Co-beneficiaries'!B44)</f>
        <v/>
      </c>
      <c r="C46" s="296">
        <f t="shared" si="0"/>
        <v>0</v>
      </c>
      <c r="D46" s="304"/>
      <c r="E46" s="305"/>
      <c r="F46" s="305"/>
      <c r="G46" s="305"/>
      <c r="H46" s="305"/>
      <c r="I46" s="305"/>
      <c r="J46" s="305"/>
      <c r="K46" s="305"/>
      <c r="L46" s="305"/>
    </row>
    <row r="47" spans="1:12" ht="13.5" x14ac:dyDescent="0.2">
      <c r="A47" s="47" t="s">
        <v>242</v>
      </c>
      <c r="B47" s="375" t="str">
        <f>IF('Co-beneficiaries'!B45="","",'Co-beneficiaries'!B45)</f>
        <v/>
      </c>
      <c r="C47" s="296">
        <f t="shared" si="0"/>
        <v>0</v>
      </c>
      <c r="D47" s="304"/>
      <c r="E47" s="305"/>
      <c r="F47" s="305"/>
      <c r="G47" s="305"/>
      <c r="H47" s="305"/>
      <c r="I47" s="305"/>
      <c r="J47" s="305"/>
      <c r="K47" s="305"/>
      <c r="L47" s="305"/>
    </row>
    <row r="48" spans="1:12" ht="13.5" x14ac:dyDescent="0.2">
      <c r="A48" s="47" t="s">
        <v>243</v>
      </c>
      <c r="B48" s="375" t="str">
        <f>IF('Co-beneficiaries'!B46="","",'Co-beneficiaries'!B46)</f>
        <v/>
      </c>
      <c r="C48" s="296">
        <f t="shared" si="0"/>
        <v>0</v>
      </c>
      <c r="D48" s="304"/>
      <c r="E48" s="305"/>
      <c r="F48" s="305"/>
      <c r="G48" s="305"/>
      <c r="H48" s="305"/>
      <c r="I48" s="305"/>
      <c r="J48" s="305"/>
      <c r="K48" s="305"/>
      <c r="L48" s="305"/>
    </row>
    <row r="49" spans="1:12" ht="13.5" x14ac:dyDescent="0.2">
      <c r="A49" s="47" t="s">
        <v>244</v>
      </c>
      <c r="B49" s="375" t="str">
        <f>IF('Co-beneficiaries'!B47="","",'Co-beneficiaries'!B47)</f>
        <v/>
      </c>
      <c r="C49" s="296">
        <f t="shared" si="0"/>
        <v>0</v>
      </c>
      <c r="D49" s="304"/>
      <c r="E49" s="305"/>
      <c r="F49" s="305"/>
      <c r="G49" s="305"/>
      <c r="H49" s="305"/>
      <c r="I49" s="305"/>
      <c r="J49" s="305"/>
      <c r="K49" s="305"/>
      <c r="L49" s="305"/>
    </row>
    <row r="50" spans="1:12" ht="13.5" x14ac:dyDescent="0.2">
      <c r="A50" s="47" t="s">
        <v>245</v>
      </c>
      <c r="B50" s="375" t="str">
        <f>IF('Co-beneficiaries'!B48="","",'Co-beneficiaries'!B48)</f>
        <v/>
      </c>
      <c r="C50" s="296">
        <f t="shared" si="0"/>
        <v>0</v>
      </c>
      <c r="D50" s="304"/>
      <c r="E50" s="305"/>
      <c r="F50" s="305"/>
      <c r="G50" s="305"/>
      <c r="H50" s="305"/>
      <c r="I50" s="305"/>
      <c r="J50" s="305"/>
      <c r="K50" s="305"/>
      <c r="L50" s="305"/>
    </row>
    <row r="51" spans="1:12" ht="13.5" x14ac:dyDescent="0.2">
      <c r="A51" s="47" t="s">
        <v>246</v>
      </c>
      <c r="B51" s="375" t="str">
        <f>IF('Co-beneficiaries'!B49="","",'Co-beneficiaries'!B49)</f>
        <v/>
      </c>
      <c r="C51" s="296">
        <f t="shared" si="0"/>
        <v>0</v>
      </c>
      <c r="D51" s="304"/>
      <c r="E51" s="305"/>
      <c r="F51" s="305"/>
      <c r="G51" s="305"/>
      <c r="H51" s="305"/>
      <c r="I51" s="305"/>
      <c r="J51" s="305"/>
      <c r="K51" s="305"/>
      <c r="L51" s="305"/>
    </row>
    <row r="52" spans="1:12" ht="13.5" x14ac:dyDescent="0.2">
      <c r="A52" s="47" t="s">
        <v>247</v>
      </c>
      <c r="B52" s="375" t="str">
        <f>IF('Co-beneficiaries'!B50="","",'Co-beneficiaries'!B50)</f>
        <v/>
      </c>
      <c r="C52" s="296">
        <f t="shared" si="0"/>
        <v>0</v>
      </c>
      <c r="D52" s="304"/>
      <c r="E52" s="305"/>
      <c r="F52" s="305"/>
      <c r="G52" s="305"/>
      <c r="H52" s="305"/>
      <c r="I52" s="305"/>
      <c r="J52" s="305"/>
      <c r="K52" s="305"/>
      <c r="L52" s="305"/>
    </row>
    <row r="53" spans="1:12" ht="13.5" x14ac:dyDescent="0.2">
      <c r="A53" s="47" t="s">
        <v>248</v>
      </c>
      <c r="B53" s="375" t="str">
        <f>IF('Co-beneficiaries'!B51="","",'Co-beneficiaries'!B51)</f>
        <v/>
      </c>
      <c r="C53" s="296">
        <f t="shared" si="0"/>
        <v>0</v>
      </c>
      <c r="D53" s="304"/>
      <c r="E53" s="305"/>
      <c r="F53" s="305"/>
      <c r="G53" s="305"/>
      <c r="H53" s="305"/>
      <c r="I53" s="305"/>
      <c r="J53" s="305"/>
      <c r="K53" s="305"/>
      <c r="L53" s="305"/>
    </row>
    <row r="54" spans="1:12" ht="13.5" x14ac:dyDescent="0.2">
      <c r="A54" s="47" t="s">
        <v>249</v>
      </c>
      <c r="B54" s="375" t="str">
        <f>IF('Co-beneficiaries'!B52="","",'Co-beneficiaries'!B52)</f>
        <v/>
      </c>
      <c r="C54" s="296">
        <f t="shared" si="0"/>
        <v>0</v>
      </c>
      <c r="D54" s="304"/>
      <c r="E54" s="305"/>
      <c r="F54" s="305"/>
      <c r="G54" s="305"/>
      <c r="H54" s="305"/>
      <c r="I54" s="305"/>
      <c r="J54" s="305"/>
      <c r="K54" s="305"/>
      <c r="L54" s="305"/>
    </row>
    <row r="55" spans="1:12" ht="13.5" x14ac:dyDescent="0.2">
      <c r="A55" s="47" t="s">
        <v>250</v>
      </c>
      <c r="B55" s="375" t="str">
        <f>IF('Co-beneficiaries'!B53="","",'Co-beneficiaries'!B53)</f>
        <v/>
      </c>
      <c r="C55" s="296">
        <f t="shared" si="0"/>
        <v>0</v>
      </c>
      <c r="D55" s="304"/>
      <c r="E55" s="305"/>
      <c r="F55" s="305"/>
      <c r="G55" s="305"/>
      <c r="H55" s="305"/>
      <c r="I55" s="305"/>
      <c r="J55" s="305"/>
      <c r="K55" s="305"/>
      <c r="L55" s="305"/>
    </row>
    <row r="56" spans="1:12" ht="13.5" x14ac:dyDescent="0.2">
      <c r="A56" s="47" t="s">
        <v>251</v>
      </c>
      <c r="B56" s="375" t="str">
        <f>IF('Co-beneficiaries'!B54="","",'Co-beneficiaries'!B54)</f>
        <v/>
      </c>
      <c r="C56" s="296">
        <f t="shared" si="0"/>
        <v>0</v>
      </c>
      <c r="D56" s="304"/>
      <c r="E56" s="305"/>
      <c r="F56" s="305"/>
      <c r="G56" s="305"/>
      <c r="H56" s="305"/>
      <c r="I56" s="305"/>
      <c r="J56" s="305"/>
      <c r="K56" s="305"/>
      <c r="L56" s="305"/>
    </row>
    <row r="57" spans="1:12" ht="13.5" x14ac:dyDescent="0.2">
      <c r="A57" s="47" t="s">
        <v>252</v>
      </c>
      <c r="B57" s="375" t="str">
        <f>IF('Co-beneficiaries'!B55="","",'Co-beneficiaries'!B55)</f>
        <v/>
      </c>
      <c r="C57" s="296">
        <f t="shared" si="0"/>
        <v>0</v>
      </c>
      <c r="D57" s="304"/>
      <c r="E57" s="305"/>
      <c r="F57" s="305"/>
      <c r="G57" s="305"/>
      <c r="H57" s="305"/>
      <c r="I57" s="305"/>
      <c r="J57" s="305"/>
      <c r="K57" s="305"/>
      <c r="L57" s="305"/>
    </row>
    <row r="58" spans="1:12" ht="13.5" x14ac:dyDescent="0.2">
      <c r="A58" s="47" t="s">
        <v>253</v>
      </c>
      <c r="B58" s="375" t="str">
        <f>IF('Co-beneficiaries'!B56="","",'Co-beneficiaries'!B56)</f>
        <v/>
      </c>
      <c r="C58" s="296">
        <f t="shared" si="0"/>
        <v>0</v>
      </c>
      <c r="D58" s="304"/>
      <c r="E58" s="305"/>
      <c r="F58" s="305"/>
      <c r="G58" s="305"/>
      <c r="H58" s="305"/>
      <c r="I58" s="305"/>
      <c r="J58" s="305"/>
      <c r="K58" s="305"/>
      <c r="L58" s="305"/>
    </row>
    <row r="59" spans="1:12" ht="13.5" x14ac:dyDescent="0.2">
      <c r="A59" s="47" t="s">
        <v>254</v>
      </c>
      <c r="B59" s="375" t="str">
        <f>IF('Co-beneficiaries'!B57="","",'Co-beneficiaries'!B57)</f>
        <v/>
      </c>
      <c r="C59" s="296">
        <f t="shared" si="0"/>
        <v>0</v>
      </c>
      <c r="D59" s="304"/>
      <c r="E59" s="305"/>
      <c r="F59" s="305"/>
      <c r="G59" s="305"/>
      <c r="H59" s="305"/>
      <c r="I59" s="305"/>
      <c r="J59" s="305"/>
      <c r="K59" s="305"/>
      <c r="L59" s="305"/>
    </row>
    <row r="60" spans="1:12" ht="13.5" x14ac:dyDescent="0.2">
      <c r="A60" s="47" t="s">
        <v>255</v>
      </c>
      <c r="B60" s="375" t="str">
        <f>IF('Co-beneficiaries'!B58="","",'Co-beneficiaries'!B58)</f>
        <v/>
      </c>
      <c r="C60" s="296">
        <f t="shared" si="0"/>
        <v>0</v>
      </c>
      <c r="D60" s="304"/>
      <c r="E60" s="305"/>
      <c r="F60" s="305"/>
      <c r="G60" s="305"/>
      <c r="H60" s="305"/>
      <c r="I60" s="305"/>
      <c r="J60" s="305"/>
      <c r="K60" s="305"/>
      <c r="L60" s="305"/>
    </row>
    <row r="61" spans="1:12" ht="13.5" x14ac:dyDescent="0.2">
      <c r="A61" s="47" t="s">
        <v>256</v>
      </c>
      <c r="B61" s="375" t="str">
        <f>IF('Co-beneficiaries'!B59="","",'Co-beneficiaries'!B59)</f>
        <v/>
      </c>
      <c r="C61" s="296">
        <f t="shared" si="0"/>
        <v>0</v>
      </c>
      <c r="D61" s="304"/>
      <c r="E61" s="305"/>
      <c r="F61" s="305"/>
      <c r="G61" s="305"/>
      <c r="H61" s="305"/>
      <c r="I61" s="305"/>
      <c r="J61" s="305"/>
      <c r="K61" s="305"/>
      <c r="L61" s="305"/>
    </row>
    <row r="62" spans="1:12" ht="13.5" x14ac:dyDescent="0.2">
      <c r="A62" s="47" t="s">
        <v>257</v>
      </c>
      <c r="B62" s="375" t="str">
        <f>IF('Co-beneficiaries'!B60="","",'Co-beneficiaries'!B60)</f>
        <v/>
      </c>
      <c r="C62" s="296">
        <f t="shared" si="0"/>
        <v>0</v>
      </c>
      <c r="D62" s="304"/>
      <c r="E62" s="305"/>
      <c r="F62" s="305"/>
      <c r="G62" s="305"/>
      <c r="H62" s="305"/>
      <c r="I62" s="305"/>
      <c r="J62" s="305"/>
      <c r="K62" s="305"/>
      <c r="L62" s="305"/>
    </row>
    <row r="63" spans="1:12" ht="13.5" x14ac:dyDescent="0.2">
      <c r="A63" s="47" t="s">
        <v>258</v>
      </c>
      <c r="B63" s="375" t="str">
        <f>IF('Co-beneficiaries'!B61="","",'Co-beneficiaries'!B61)</f>
        <v/>
      </c>
      <c r="C63" s="296">
        <f t="shared" si="0"/>
        <v>0</v>
      </c>
      <c r="D63" s="304"/>
      <c r="E63" s="305"/>
      <c r="F63" s="305"/>
      <c r="G63" s="305"/>
      <c r="H63" s="305"/>
      <c r="I63" s="305"/>
      <c r="J63" s="305"/>
      <c r="K63" s="305"/>
      <c r="L63" s="305"/>
    </row>
    <row r="64" spans="1:12" ht="13.5" x14ac:dyDescent="0.2">
      <c r="A64" s="47" t="s">
        <v>259</v>
      </c>
      <c r="B64" s="375" t="str">
        <f>IF('Co-beneficiaries'!B62="","",'Co-beneficiaries'!B62)</f>
        <v/>
      </c>
      <c r="C64" s="296">
        <f t="shared" si="0"/>
        <v>0</v>
      </c>
      <c r="D64" s="304"/>
      <c r="E64" s="305"/>
      <c r="F64" s="305"/>
      <c r="G64" s="305"/>
      <c r="H64" s="305"/>
      <c r="I64" s="305"/>
      <c r="J64" s="305"/>
      <c r="K64" s="305"/>
      <c r="L64" s="305"/>
    </row>
    <row r="65" spans="1:12" ht="13.5" x14ac:dyDescent="0.2">
      <c r="A65" s="47" t="s">
        <v>260</v>
      </c>
      <c r="B65" s="375" t="str">
        <f>IF('Co-beneficiaries'!B63="","",'Co-beneficiaries'!B63)</f>
        <v/>
      </c>
      <c r="C65" s="296">
        <f t="shared" si="0"/>
        <v>0</v>
      </c>
      <c r="D65" s="304"/>
      <c r="E65" s="305"/>
      <c r="F65" s="305"/>
      <c r="G65" s="305"/>
      <c r="H65" s="305"/>
      <c r="I65" s="305"/>
      <c r="J65" s="305"/>
      <c r="K65" s="305"/>
      <c r="L65" s="305"/>
    </row>
    <row r="66" spans="1:12" ht="13.5" x14ac:dyDescent="0.2">
      <c r="A66" s="47" t="s">
        <v>261</v>
      </c>
      <c r="B66" s="375" t="str">
        <f>IF('Co-beneficiaries'!B64="","",'Co-beneficiaries'!B64)</f>
        <v/>
      </c>
      <c r="C66" s="296">
        <f t="shared" si="0"/>
        <v>0</v>
      </c>
      <c r="D66" s="304"/>
      <c r="E66" s="305"/>
      <c r="F66" s="305"/>
      <c r="G66" s="305"/>
      <c r="H66" s="305"/>
      <c r="I66" s="305"/>
      <c r="J66" s="305"/>
      <c r="K66" s="305"/>
      <c r="L66" s="305"/>
    </row>
    <row r="67" spans="1:12" ht="13.5" x14ac:dyDescent="0.2">
      <c r="A67" s="47" t="s">
        <v>262</v>
      </c>
      <c r="B67" s="375" t="str">
        <f>IF('Co-beneficiaries'!B65="","",'Co-beneficiaries'!B65)</f>
        <v/>
      </c>
      <c r="C67" s="296">
        <f t="shared" si="0"/>
        <v>0</v>
      </c>
      <c r="D67" s="304"/>
      <c r="E67" s="305"/>
      <c r="F67" s="305"/>
      <c r="G67" s="305"/>
      <c r="H67" s="305"/>
      <c r="I67" s="305"/>
      <c r="J67" s="305"/>
      <c r="K67" s="305"/>
      <c r="L67" s="305"/>
    </row>
    <row r="68" spans="1:12" ht="13.5" x14ac:dyDescent="0.2">
      <c r="A68" s="47" t="s">
        <v>263</v>
      </c>
      <c r="B68" s="375" t="str">
        <f>IF('Co-beneficiaries'!B66="","",'Co-beneficiaries'!B66)</f>
        <v/>
      </c>
      <c r="C68" s="296">
        <f t="shared" si="0"/>
        <v>0</v>
      </c>
      <c r="D68" s="304"/>
      <c r="E68" s="305"/>
      <c r="F68" s="305"/>
      <c r="G68" s="305"/>
      <c r="H68" s="305"/>
      <c r="I68" s="305"/>
      <c r="J68" s="305"/>
      <c r="K68" s="305"/>
      <c r="L68" s="305"/>
    </row>
    <row r="69" spans="1:12" ht="13.5" x14ac:dyDescent="0.2">
      <c r="A69" s="47" t="s">
        <v>264</v>
      </c>
      <c r="B69" s="375" t="str">
        <f>IF('Co-beneficiaries'!B67="","",'Co-beneficiaries'!B67)</f>
        <v/>
      </c>
      <c r="C69" s="296">
        <f t="shared" si="0"/>
        <v>0</v>
      </c>
      <c r="D69" s="304"/>
      <c r="E69" s="305"/>
      <c r="F69" s="305"/>
      <c r="G69" s="305"/>
      <c r="H69" s="305"/>
      <c r="I69" s="305"/>
      <c r="J69" s="305"/>
      <c r="K69" s="305"/>
      <c r="L69" s="305"/>
    </row>
    <row r="70" spans="1:12" ht="13.5" x14ac:dyDescent="0.2">
      <c r="A70" s="47" t="s">
        <v>265</v>
      </c>
      <c r="B70" s="375" t="str">
        <f>IF('Co-beneficiaries'!B68="","",'Co-beneficiaries'!B68)</f>
        <v/>
      </c>
      <c r="C70" s="296">
        <f t="shared" si="0"/>
        <v>0</v>
      </c>
      <c r="D70" s="304"/>
      <c r="E70" s="305"/>
      <c r="F70" s="305"/>
      <c r="G70" s="305"/>
      <c r="H70" s="305"/>
      <c r="I70" s="305"/>
      <c r="J70" s="305"/>
      <c r="K70" s="305"/>
      <c r="L70" s="305"/>
    </row>
    <row r="71" spans="1:12" ht="13.5" x14ac:dyDescent="0.2">
      <c r="A71" s="47" t="s">
        <v>266</v>
      </c>
      <c r="B71" s="375" t="str">
        <f>IF('Co-beneficiaries'!B69="","",'Co-beneficiaries'!B69)</f>
        <v/>
      </c>
      <c r="C71" s="296">
        <f t="shared" si="0"/>
        <v>0</v>
      </c>
      <c r="D71" s="304"/>
      <c r="E71" s="305"/>
      <c r="F71" s="305"/>
      <c r="G71" s="305"/>
      <c r="H71" s="305"/>
      <c r="I71" s="305"/>
      <c r="J71" s="305"/>
      <c r="K71" s="305"/>
      <c r="L71" s="305"/>
    </row>
    <row r="72" spans="1:12" ht="13.5" x14ac:dyDescent="0.2">
      <c r="A72" s="47" t="s">
        <v>267</v>
      </c>
      <c r="B72" s="375" t="str">
        <f>IF('Co-beneficiaries'!B70="","",'Co-beneficiaries'!B70)</f>
        <v/>
      </c>
      <c r="C72" s="296">
        <f t="shared" si="0"/>
        <v>0</v>
      </c>
      <c r="D72" s="304"/>
      <c r="E72" s="305"/>
      <c r="F72" s="305"/>
      <c r="G72" s="305"/>
      <c r="H72" s="305"/>
      <c r="I72" s="305"/>
      <c r="J72" s="305"/>
      <c r="K72" s="305"/>
      <c r="L72" s="305"/>
    </row>
    <row r="73" spans="1:12" ht="13.5" x14ac:dyDescent="0.2">
      <c r="A73" s="47" t="s">
        <v>268</v>
      </c>
      <c r="B73" s="375" t="str">
        <f>IF('Co-beneficiaries'!B71="","",'Co-beneficiaries'!B71)</f>
        <v/>
      </c>
      <c r="C73" s="296">
        <f t="shared" si="0"/>
        <v>0</v>
      </c>
      <c r="D73" s="304"/>
      <c r="E73" s="305"/>
      <c r="F73" s="305"/>
      <c r="G73" s="305"/>
      <c r="H73" s="305"/>
      <c r="I73" s="305"/>
      <c r="J73" s="305"/>
      <c r="K73" s="305"/>
      <c r="L73" s="305"/>
    </row>
    <row r="74" spans="1:12" ht="13.5" x14ac:dyDescent="0.2">
      <c r="A74" s="47" t="s">
        <v>269</v>
      </c>
      <c r="B74" s="375" t="str">
        <f>IF('Co-beneficiaries'!B72="","",'Co-beneficiaries'!B72)</f>
        <v/>
      </c>
      <c r="C74" s="296">
        <f t="shared" si="0"/>
        <v>0</v>
      </c>
      <c r="D74" s="304"/>
      <c r="E74" s="305"/>
      <c r="F74" s="305"/>
      <c r="G74" s="305"/>
      <c r="H74" s="305"/>
      <c r="I74" s="305"/>
      <c r="J74" s="305"/>
      <c r="K74" s="305"/>
      <c r="L74" s="305"/>
    </row>
    <row r="75" spans="1:12" ht="13.5" x14ac:dyDescent="0.2">
      <c r="A75" s="47" t="s">
        <v>270</v>
      </c>
      <c r="B75" s="375" t="str">
        <f>IF('Co-beneficiaries'!B73="","",'Co-beneficiaries'!B73)</f>
        <v/>
      </c>
      <c r="C75" s="296">
        <f t="shared" si="0"/>
        <v>0</v>
      </c>
      <c r="D75" s="304"/>
      <c r="E75" s="305"/>
      <c r="F75" s="305"/>
      <c r="G75" s="305"/>
      <c r="H75" s="305"/>
      <c r="I75" s="305"/>
      <c r="J75" s="305"/>
      <c r="K75" s="305"/>
      <c r="L75" s="305"/>
    </row>
    <row r="76" spans="1:12" ht="13.5" x14ac:dyDescent="0.2">
      <c r="A76" s="47" t="s">
        <v>271</v>
      </c>
      <c r="B76" s="375" t="str">
        <f>IF('Co-beneficiaries'!B74="","",'Co-beneficiaries'!B74)</f>
        <v/>
      </c>
      <c r="C76" s="296">
        <f t="shared" si="0"/>
        <v>0</v>
      </c>
      <c r="D76" s="304"/>
      <c r="E76" s="305"/>
      <c r="F76" s="305"/>
      <c r="G76" s="305"/>
      <c r="H76" s="305"/>
      <c r="I76" s="305"/>
      <c r="J76" s="305"/>
      <c r="K76" s="305"/>
      <c r="L76" s="305"/>
    </row>
    <row r="77" spans="1:12" ht="13.5" x14ac:dyDescent="0.2">
      <c r="A77" s="47" t="s">
        <v>272</v>
      </c>
      <c r="B77" s="375" t="str">
        <f>IF('Co-beneficiaries'!B75="","",'Co-beneficiaries'!B75)</f>
        <v/>
      </c>
      <c r="C77" s="296">
        <f t="shared" ref="C77:C140" si="1">IFERROR(D77/$D$10,0)</f>
        <v>0</v>
      </c>
      <c r="D77" s="304"/>
      <c r="E77" s="305"/>
      <c r="F77" s="305"/>
      <c r="G77" s="305"/>
      <c r="H77" s="305"/>
      <c r="I77" s="305"/>
      <c r="J77" s="305"/>
      <c r="K77" s="305"/>
      <c r="L77" s="305"/>
    </row>
    <row r="78" spans="1:12" ht="13.5" x14ac:dyDescent="0.2">
      <c r="A78" s="47" t="s">
        <v>273</v>
      </c>
      <c r="B78" s="375" t="str">
        <f>IF('Co-beneficiaries'!B76="","",'Co-beneficiaries'!B76)</f>
        <v/>
      </c>
      <c r="C78" s="296">
        <f t="shared" si="1"/>
        <v>0</v>
      </c>
      <c r="D78" s="304"/>
      <c r="E78" s="305"/>
      <c r="F78" s="305"/>
      <c r="G78" s="305"/>
      <c r="H78" s="305"/>
      <c r="I78" s="305"/>
      <c r="J78" s="305"/>
      <c r="K78" s="305"/>
      <c r="L78" s="305"/>
    </row>
    <row r="79" spans="1:12" ht="13.5" x14ac:dyDescent="0.2">
      <c r="A79" s="47" t="s">
        <v>274</v>
      </c>
      <c r="B79" s="375" t="str">
        <f>IF('Co-beneficiaries'!B77="","",'Co-beneficiaries'!B77)</f>
        <v/>
      </c>
      <c r="C79" s="296">
        <f t="shared" si="1"/>
        <v>0</v>
      </c>
      <c r="D79" s="304"/>
      <c r="E79" s="305"/>
      <c r="F79" s="305"/>
      <c r="G79" s="305"/>
      <c r="H79" s="305"/>
      <c r="I79" s="305"/>
      <c r="J79" s="305"/>
      <c r="K79" s="305"/>
      <c r="L79" s="305"/>
    </row>
    <row r="80" spans="1:12" ht="13.5" x14ac:dyDescent="0.2">
      <c r="A80" s="47" t="s">
        <v>275</v>
      </c>
      <c r="B80" s="375" t="str">
        <f>IF('Co-beneficiaries'!B78="","",'Co-beneficiaries'!B78)</f>
        <v/>
      </c>
      <c r="C80" s="296">
        <f t="shared" si="1"/>
        <v>0</v>
      </c>
      <c r="D80" s="304"/>
      <c r="E80" s="305"/>
      <c r="F80" s="305"/>
      <c r="G80" s="305"/>
      <c r="H80" s="305"/>
      <c r="I80" s="305"/>
      <c r="J80" s="305"/>
      <c r="K80" s="305"/>
      <c r="L80" s="305"/>
    </row>
    <row r="81" spans="1:12" ht="13.5" x14ac:dyDescent="0.2">
      <c r="A81" s="47" t="s">
        <v>276</v>
      </c>
      <c r="B81" s="375" t="str">
        <f>IF('Co-beneficiaries'!B79="","",'Co-beneficiaries'!B79)</f>
        <v/>
      </c>
      <c r="C81" s="296">
        <f t="shared" si="1"/>
        <v>0</v>
      </c>
      <c r="D81" s="304"/>
      <c r="E81" s="305"/>
      <c r="F81" s="305"/>
      <c r="G81" s="305"/>
      <c r="H81" s="305"/>
      <c r="I81" s="305"/>
      <c r="J81" s="305"/>
      <c r="K81" s="305"/>
      <c r="L81" s="305"/>
    </row>
    <row r="82" spans="1:12" ht="13.5" x14ac:dyDescent="0.2">
      <c r="A82" s="47" t="s">
        <v>277</v>
      </c>
      <c r="B82" s="375" t="str">
        <f>IF('Co-beneficiaries'!B80="","",'Co-beneficiaries'!B80)</f>
        <v/>
      </c>
      <c r="C82" s="296">
        <f t="shared" si="1"/>
        <v>0</v>
      </c>
      <c r="D82" s="304"/>
      <c r="E82" s="305"/>
      <c r="F82" s="305"/>
      <c r="G82" s="305"/>
      <c r="H82" s="305"/>
      <c r="I82" s="305"/>
      <c r="J82" s="305"/>
      <c r="K82" s="305"/>
      <c r="L82" s="305"/>
    </row>
    <row r="83" spans="1:12" ht="13.5" x14ac:dyDescent="0.2">
      <c r="A83" s="47" t="s">
        <v>278</v>
      </c>
      <c r="B83" s="375" t="str">
        <f>IF('Co-beneficiaries'!B81="","",'Co-beneficiaries'!B81)</f>
        <v/>
      </c>
      <c r="C83" s="296">
        <f t="shared" si="1"/>
        <v>0</v>
      </c>
      <c r="D83" s="304"/>
      <c r="E83" s="305"/>
      <c r="F83" s="305"/>
      <c r="G83" s="305"/>
      <c r="H83" s="305"/>
      <c r="I83" s="305"/>
      <c r="J83" s="305"/>
      <c r="K83" s="305"/>
      <c r="L83" s="305"/>
    </row>
    <row r="84" spans="1:12" ht="13.5" x14ac:dyDescent="0.2">
      <c r="A84" s="47" t="s">
        <v>279</v>
      </c>
      <c r="B84" s="375" t="str">
        <f>IF('Co-beneficiaries'!B82="","",'Co-beneficiaries'!B82)</f>
        <v/>
      </c>
      <c r="C84" s="296">
        <f t="shared" si="1"/>
        <v>0</v>
      </c>
      <c r="D84" s="304"/>
      <c r="E84" s="305"/>
      <c r="F84" s="305"/>
      <c r="G84" s="305"/>
      <c r="H84" s="305"/>
      <c r="I84" s="305"/>
      <c r="J84" s="305"/>
      <c r="K84" s="305"/>
      <c r="L84" s="305"/>
    </row>
    <row r="85" spans="1:12" ht="13.5" x14ac:dyDescent="0.2">
      <c r="A85" s="47" t="s">
        <v>280</v>
      </c>
      <c r="B85" s="375" t="str">
        <f>IF('Co-beneficiaries'!B83="","",'Co-beneficiaries'!B83)</f>
        <v/>
      </c>
      <c r="C85" s="296">
        <f t="shared" si="1"/>
        <v>0</v>
      </c>
      <c r="D85" s="304"/>
      <c r="E85" s="305"/>
      <c r="F85" s="305"/>
      <c r="G85" s="305"/>
      <c r="H85" s="305"/>
      <c r="I85" s="305"/>
      <c r="J85" s="305"/>
      <c r="K85" s="305"/>
      <c r="L85" s="305"/>
    </row>
    <row r="86" spans="1:12" ht="13.5" x14ac:dyDescent="0.2">
      <c r="A86" s="47" t="s">
        <v>281</v>
      </c>
      <c r="B86" s="375" t="str">
        <f>IF('Co-beneficiaries'!B84="","",'Co-beneficiaries'!B84)</f>
        <v/>
      </c>
      <c r="C86" s="296">
        <f t="shared" si="1"/>
        <v>0</v>
      </c>
      <c r="D86" s="304"/>
      <c r="E86" s="305"/>
      <c r="F86" s="305"/>
      <c r="G86" s="305"/>
      <c r="H86" s="305"/>
      <c r="I86" s="305"/>
      <c r="J86" s="305"/>
      <c r="K86" s="305"/>
      <c r="L86" s="305"/>
    </row>
    <row r="87" spans="1:12" ht="13.5" x14ac:dyDescent="0.2">
      <c r="A87" s="47" t="s">
        <v>282</v>
      </c>
      <c r="B87" s="375" t="str">
        <f>IF('Co-beneficiaries'!B85="","",'Co-beneficiaries'!B85)</f>
        <v/>
      </c>
      <c r="C87" s="296">
        <f t="shared" si="1"/>
        <v>0</v>
      </c>
      <c r="D87" s="304"/>
      <c r="E87" s="305"/>
      <c r="F87" s="305"/>
      <c r="G87" s="305"/>
      <c r="H87" s="305"/>
      <c r="I87" s="305"/>
      <c r="J87" s="305"/>
      <c r="K87" s="305"/>
      <c r="L87" s="305"/>
    </row>
    <row r="88" spans="1:12" ht="13.5" x14ac:dyDescent="0.2">
      <c r="A88" s="47" t="s">
        <v>283</v>
      </c>
      <c r="B88" s="375" t="str">
        <f>IF('Co-beneficiaries'!B86="","",'Co-beneficiaries'!B86)</f>
        <v/>
      </c>
      <c r="C88" s="296">
        <f t="shared" si="1"/>
        <v>0</v>
      </c>
      <c r="D88" s="304"/>
      <c r="E88" s="305"/>
      <c r="F88" s="305"/>
      <c r="G88" s="305"/>
      <c r="H88" s="305"/>
      <c r="I88" s="305"/>
      <c r="J88" s="305"/>
      <c r="K88" s="305"/>
      <c r="L88" s="305"/>
    </row>
    <row r="89" spans="1:12" ht="13.5" x14ac:dyDescent="0.2">
      <c r="A89" s="47" t="s">
        <v>284</v>
      </c>
      <c r="B89" s="375" t="str">
        <f>IF('Co-beneficiaries'!B87="","",'Co-beneficiaries'!B87)</f>
        <v/>
      </c>
      <c r="C89" s="296">
        <f t="shared" si="1"/>
        <v>0</v>
      </c>
      <c r="D89" s="304"/>
      <c r="E89" s="305"/>
      <c r="F89" s="305"/>
      <c r="G89" s="305"/>
      <c r="H89" s="305"/>
      <c r="I89" s="305"/>
      <c r="J89" s="305"/>
      <c r="K89" s="305"/>
      <c r="L89" s="305"/>
    </row>
    <row r="90" spans="1:12" ht="13.5" x14ac:dyDescent="0.2">
      <c r="A90" s="47" t="s">
        <v>285</v>
      </c>
      <c r="B90" s="375" t="str">
        <f>IF('Co-beneficiaries'!B88="","",'Co-beneficiaries'!B88)</f>
        <v/>
      </c>
      <c r="C90" s="296">
        <f t="shared" si="1"/>
        <v>0</v>
      </c>
      <c r="D90" s="304"/>
      <c r="E90" s="305"/>
      <c r="F90" s="305"/>
      <c r="G90" s="305"/>
      <c r="H90" s="305"/>
      <c r="I90" s="305"/>
      <c r="J90" s="305"/>
      <c r="K90" s="305"/>
      <c r="L90" s="305"/>
    </row>
    <row r="91" spans="1:12" ht="13.5" x14ac:dyDescent="0.2">
      <c r="A91" s="47" t="s">
        <v>286</v>
      </c>
      <c r="B91" s="375" t="str">
        <f>IF('Co-beneficiaries'!B89="","",'Co-beneficiaries'!B89)</f>
        <v/>
      </c>
      <c r="C91" s="296">
        <f t="shared" si="1"/>
        <v>0</v>
      </c>
      <c r="D91" s="304"/>
      <c r="E91" s="305"/>
      <c r="F91" s="305"/>
      <c r="G91" s="305"/>
      <c r="H91" s="305"/>
      <c r="I91" s="305"/>
      <c r="J91" s="305"/>
      <c r="K91" s="305"/>
      <c r="L91" s="305"/>
    </row>
    <row r="92" spans="1:12" ht="13.5" x14ac:dyDescent="0.2">
      <c r="A92" s="47" t="s">
        <v>287</v>
      </c>
      <c r="B92" s="375" t="str">
        <f>IF('Co-beneficiaries'!B90="","",'Co-beneficiaries'!B90)</f>
        <v/>
      </c>
      <c r="C92" s="296">
        <f t="shared" si="1"/>
        <v>0</v>
      </c>
      <c r="D92" s="304"/>
      <c r="E92" s="305"/>
      <c r="F92" s="305"/>
      <c r="G92" s="305"/>
      <c r="H92" s="305"/>
      <c r="I92" s="305"/>
      <c r="J92" s="305"/>
      <c r="K92" s="305"/>
      <c r="L92" s="305"/>
    </row>
    <row r="93" spans="1:12" ht="13.5" x14ac:dyDescent="0.2">
      <c r="A93" s="47" t="s">
        <v>288</v>
      </c>
      <c r="B93" s="375" t="str">
        <f>IF('Co-beneficiaries'!B91="","",'Co-beneficiaries'!B91)</f>
        <v/>
      </c>
      <c r="C93" s="296">
        <f t="shared" si="1"/>
        <v>0</v>
      </c>
      <c r="D93" s="304"/>
      <c r="E93" s="305"/>
      <c r="F93" s="305"/>
      <c r="G93" s="305"/>
      <c r="H93" s="305"/>
      <c r="I93" s="305"/>
      <c r="J93" s="305"/>
      <c r="K93" s="305"/>
      <c r="L93" s="305"/>
    </row>
    <row r="94" spans="1:12" ht="13.5" x14ac:dyDescent="0.2">
      <c r="A94" s="47" t="s">
        <v>289</v>
      </c>
      <c r="B94" s="375" t="str">
        <f>IF('Co-beneficiaries'!B92="","",'Co-beneficiaries'!B92)</f>
        <v/>
      </c>
      <c r="C94" s="296">
        <f t="shared" si="1"/>
        <v>0</v>
      </c>
      <c r="D94" s="304"/>
      <c r="E94" s="305"/>
      <c r="F94" s="305"/>
      <c r="G94" s="305"/>
      <c r="H94" s="305"/>
      <c r="I94" s="305"/>
      <c r="J94" s="305"/>
      <c r="K94" s="305"/>
      <c r="L94" s="305"/>
    </row>
    <row r="95" spans="1:12" ht="13.5" x14ac:dyDescent="0.2">
      <c r="A95" s="47" t="s">
        <v>290</v>
      </c>
      <c r="B95" s="375" t="str">
        <f>IF('Co-beneficiaries'!B93="","",'Co-beneficiaries'!B93)</f>
        <v/>
      </c>
      <c r="C95" s="296">
        <f t="shared" si="1"/>
        <v>0</v>
      </c>
      <c r="D95" s="304"/>
      <c r="E95" s="305"/>
      <c r="F95" s="305"/>
      <c r="G95" s="305"/>
      <c r="H95" s="305"/>
      <c r="I95" s="305"/>
      <c r="J95" s="305"/>
      <c r="K95" s="305"/>
      <c r="L95" s="305"/>
    </row>
    <row r="96" spans="1:12" ht="13.5" x14ac:dyDescent="0.2">
      <c r="A96" s="47" t="s">
        <v>291</v>
      </c>
      <c r="B96" s="375" t="str">
        <f>IF('Co-beneficiaries'!B94="","",'Co-beneficiaries'!B94)</f>
        <v/>
      </c>
      <c r="C96" s="296">
        <f t="shared" si="1"/>
        <v>0</v>
      </c>
      <c r="D96" s="304"/>
      <c r="E96" s="305"/>
      <c r="F96" s="305"/>
      <c r="G96" s="305"/>
      <c r="H96" s="305"/>
      <c r="I96" s="305"/>
      <c r="J96" s="305"/>
      <c r="K96" s="305"/>
      <c r="L96" s="305"/>
    </row>
    <row r="97" spans="1:12" ht="13.5" x14ac:dyDescent="0.2">
      <c r="A97" s="47" t="s">
        <v>292</v>
      </c>
      <c r="B97" s="375" t="str">
        <f>IF('Co-beneficiaries'!B95="","",'Co-beneficiaries'!B95)</f>
        <v/>
      </c>
      <c r="C97" s="296">
        <f t="shared" si="1"/>
        <v>0</v>
      </c>
      <c r="D97" s="304"/>
      <c r="E97" s="305"/>
      <c r="F97" s="305"/>
      <c r="G97" s="305"/>
      <c r="H97" s="305"/>
      <c r="I97" s="305"/>
      <c r="J97" s="305"/>
      <c r="K97" s="305"/>
      <c r="L97" s="305"/>
    </row>
    <row r="98" spans="1:12" ht="13.5" x14ac:dyDescent="0.2">
      <c r="A98" s="47" t="s">
        <v>293</v>
      </c>
      <c r="B98" s="375" t="str">
        <f>IF('Co-beneficiaries'!B96="","",'Co-beneficiaries'!B96)</f>
        <v/>
      </c>
      <c r="C98" s="296">
        <f t="shared" si="1"/>
        <v>0</v>
      </c>
      <c r="D98" s="304"/>
      <c r="E98" s="305"/>
      <c r="F98" s="305"/>
      <c r="G98" s="305"/>
      <c r="H98" s="305"/>
      <c r="I98" s="305"/>
      <c r="J98" s="305"/>
      <c r="K98" s="305"/>
      <c r="L98" s="305"/>
    </row>
    <row r="99" spans="1:12" ht="13.5" x14ac:dyDescent="0.2">
      <c r="A99" s="47" t="s">
        <v>294</v>
      </c>
      <c r="B99" s="375" t="str">
        <f>IF('Co-beneficiaries'!B97="","",'Co-beneficiaries'!B97)</f>
        <v/>
      </c>
      <c r="C99" s="296">
        <f t="shared" si="1"/>
        <v>0</v>
      </c>
      <c r="D99" s="304"/>
      <c r="E99" s="305"/>
      <c r="F99" s="305"/>
      <c r="G99" s="305"/>
      <c r="H99" s="305"/>
      <c r="I99" s="305"/>
      <c r="J99" s="305"/>
      <c r="K99" s="305"/>
      <c r="L99" s="305"/>
    </row>
    <row r="100" spans="1:12" ht="13.5" x14ac:dyDescent="0.2">
      <c r="A100" s="47" t="s">
        <v>295</v>
      </c>
      <c r="B100" s="375" t="str">
        <f>IF('Co-beneficiaries'!B98="","",'Co-beneficiaries'!B98)</f>
        <v/>
      </c>
      <c r="C100" s="296">
        <f t="shared" si="1"/>
        <v>0</v>
      </c>
      <c r="D100" s="304"/>
      <c r="E100" s="305"/>
      <c r="F100" s="305"/>
      <c r="G100" s="305"/>
      <c r="H100" s="305"/>
      <c r="I100" s="305"/>
      <c r="J100" s="305"/>
      <c r="K100" s="305"/>
      <c r="L100" s="305"/>
    </row>
    <row r="101" spans="1:12" ht="13.5" x14ac:dyDescent="0.2">
      <c r="A101" s="47" t="s">
        <v>296</v>
      </c>
      <c r="B101" s="375" t="str">
        <f>IF('Co-beneficiaries'!B99="","",'Co-beneficiaries'!B99)</f>
        <v/>
      </c>
      <c r="C101" s="296">
        <f t="shared" si="1"/>
        <v>0</v>
      </c>
      <c r="D101" s="304"/>
      <c r="E101" s="305"/>
      <c r="F101" s="305"/>
      <c r="G101" s="305"/>
      <c r="H101" s="305"/>
      <c r="I101" s="305"/>
      <c r="J101" s="305"/>
      <c r="K101" s="305"/>
      <c r="L101" s="305"/>
    </row>
    <row r="102" spans="1:12" ht="13.5" x14ac:dyDescent="0.2">
      <c r="A102" s="47" t="s">
        <v>297</v>
      </c>
      <c r="B102" s="375" t="str">
        <f>IF('Co-beneficiaries'!B100="","",'Co-beneficiaries'!B100)</f>
        <v/>
      </c>
      <c r="C102" s="296">
        <f t="shared" si="1"/>
        <v>0</v>
      </c>
      <c r="D102" s="304"/>
      <c r="E102" s="305"/>
      <c r="F102" s="305"/>
      <c r="G102" s="305"/>
      <c r="H102" s="305"/>
      <c r="I102" s="305"/>
      <c r="J102" s="305"/>
      <c r="K102" s="305"/>
      <c r="L102" s="305"/>
    </row>
    <row r="103" spans="1:12" ht="13.5" x14ac:dyDescent="0.2">
      <c r="A103" s="47" t="s">
        <v>298</v>
      </c>
      <c r="B103" s="375" t="str">
        <f>IF('Co-beneficiaries'!B101="","",'Co-beneficiaries'!B101)</f>
        <v/>
      </c>
      <c r="C103" s="296">
        <f t="shared" si="1"/>
        <v>0</v>
      </c>
      <c r="D103" s="304"/>
      <c r="E103" s="305"/>
      <c r="F103" s="305"/>
      <c r="G103" s="305"/>
      <c r="H103" s="305"/>
      <c r="I103" s="305"/>
      <c r="J103" s="305"/>
      <c r="K103" s="305"/>
      <c r="L103" s="305"/>
    </row>
    <row r="104" spans="1:12" ht="13.5" x14ac:dyDescent="0.2">
      <c r="A104" s="47" t="s">
        <v>299</v>
      </c>
      <c r="B104" s="375" t="str">
        <f>IF('Co-beneficiaries'!B102="","",'Co-beneficiaries'!B102)</f>
        <v/>
      </c>
      <c r="C104" s="296">
        <f t="shared" si="1"/>
        <v>0</v>
      </c>
      <c r="D104" s="304"/>
      <c r="E104" s="305"/>
      <c r="F104" s="305"/>
      <c r="G104" s="305"/>
      <c r="H104" s="305"/>
      <c r="I104" s="305"/>
      <c r="J104" s="305"/>
      <c r="K104" s="305"/>
      <c r="L104" s="305"/>
    </row>
    <row r="105" spans="1:12" ht="13.5" x14ac:dyDescent="0.2">
      <c r="A105" s="47" t="s">
        <v>300</v>
      </c>
      <c r="B105" s="375" t="str">
        <f>IF('Co-beneficiaries'!B103="","",'Co-beneficiaries'!B103)</f>
        <v/>
      </c>
      <c r="C105" s="296">
        <f t="shared" si="1"/>
        <v>0</v>
      </c>
      <c r="D105" s="304"/>
      <c r="E105" s="305"/>
      <c r="F105" s="305"/>
      <c r="G105" s="305"/>
      <c r="H105" s="305"/>
      <c r="I105" s="305"/>
      <c r="J105" s="305"/>
      <c r="K105" s="305"/>
      <c r="L105" s="305"/>
    </row>
    <row r="106" spans="1:12" ht="13.5" x14ac:dyDescent="0.2">
      <c r="A106" s="47" t="s">
        <v>301</v>
      </c>
      <c r="B106" s="375" t="str">
        <f>IF('Co-beneficiaries'!B104="","",'Co-beneficiaries'!B104)</f>
        <v/>
      </c>
      <c r="C106" s="296">
        <f t="shared" si="1"/>
        <v>0</v>
      </c>
      <c r="D106" s="304"/>
      <c r="E106" s="305"/>
      <c r="F106" s="305"/>
      <c r="G106" s="305"/>
      <c r="H106" s="305"/>
      <c r="I106" s="305"/>
      <c r="J106" s="305"/>
      <c r="K106" s="305"/>
      <c r="L106" s="305"/>
    </row>
    <row r="107" spans="1:12" ht="13.5" x14ac:dyDescent="0.2">
      <c r="A107" s="47" t="s">
        <v>302</v>
      </c>
      <c r="B107" s="375" t="str">
        <f>IF('Co-beneficiaries'!B105="","",'Co-beneficiaries'!B105)</f>
        <v/>
      </c>
      <c r="C107" s="296">
        <f t="shared" si="1"/>
        <v>0</v>
      </c>
      <c r="D107" s="304"/>
      <c r="E107" s="305"/>
      <c r="F107" s="305"/>
      <c r="G107" s="305"/>
      <c r="H107" s="305"/>
      <c r="I107" s="305"/>
      <c r="J107" s="305"/>
      <c r="K107" s="305"/>
      <c r="L107" s="305"/>
    </row>
    <row r="108" spans="1:12" ht="13.5" x14ac:dyDescent="0.2">
      <c r="A108" s="47" t="s">
        <v>303</v>
      </c>
      <c r="B108" s="375" t="str">
        <f>IF('Co-beneficiaries'!B106="","",'Co-beneficiaries'!B106)</f>
        <v/>
      </c>
      <c r="C108" s="296">
        <f t="shared" si="1"/>
        <v>0</v>
      </c>
      <c r="D108" s="304"/>
      <c r="E108" s="305"/>
      <c r="F108" s="305"/>
      <c r="G108" s="305"/>
      <c r="H108" s="305"/>
      <c r="I108" s="305"/>
      <c r="J108" s="305"/>
      <c r="K108" s="305"/>
      <c r="L108" s="305"/>
    </row>
    <row r="109" spans="1:12" ht="13.5" x14ac:dyDescent="0.2">
      <c r="A109" s="47" t="s">
        <v>304</v>
      </c>
      <c r="B109" s="375" t="str">
        <f>IF('Co-beneficiaries'!B107="","",'Co-beneficiaries'!B107)</f>
        <v/>
      </c>
      <c r="C109" s="296">
        <f t="shared" si="1"/>
        <v>0</v>
      </c>
      <c r="D109" s="304"/>
      <c r="E109" s="305"/>
      <c r="F109" s="305"/>
      <c r="G109" s="305"/>
      <c r="H109" s="305"/>
      <c r="I109" s="305"/>
      <c r="J109" s="305"/>
      <c r="K109" s="305"/>
      <c r="L109" s="305"/>
    </row>
    <row r="110" spans="1:12" ht="13.5" x14ac:dyDescent="0.2">
      <c r="A110" s="47" t="s">
        <v>305</v>
      </c>
      <c r="B110" s="375" t="str">
        <f>IF('Co-beneficiaries'!B108="","",'Co-beneficiaries'!B108)</f>
        <v/>
      </c>
      <c r="C110" s="296">
        <f t="shared" si="1"/>
        <v>0</v>
      </c>
      <c r="D110" s="304"/>
      <c r="E110" s="305"/>
      <c r="F110" s="305"/>
      <c r="G110" s="305"/>
      <c r="H110" s="305"/>
      <c r="I110" s="305"/>
      <c r="J110" s="305"/>
      <c r="K110" s="305"/>
      <c r="L110" s="305"/>
    </row>
    <row r="111" spans="1:12" ht="13.5" x14ac:dyDescent="0.2">
      <c r="A111" s="47" t="s">
        <v>306</v>
      </c>
      <c r="B111" s="375" t="str">
        <f>IF('Co-beneficiaries'!B109="","",'Co-beneficiaries'!B109)</f>
        <v/>
      </c>
      <c r="C111" s="296">
        <f t="shared" si="1"/>
        <v>0</v>
      </c>
      <c r="D111" s="304"/>
      <c r="E111" s="305"/>
      <c r="F111" s="305"/>
      <c r="G111" s="305"/>
      <c r="H111" s="305"/>
      <c r="I111" s="305"/>
      <c r="J111" s="305"/>
      <c r="K111" s="305"/>
      <c r="L111" s="305"/>
    </row>
    <row r="112" spans="1:12" ht="13.5" x14ac:dyDescent="0.2">
      <c r="A112" s="47" t="s">
        <v>307</v>
      </c>
      <c r="B112" s="375" t="str">
        <f>IF('Co-beneficiaries'!B110="","",'Co-beneficiaries'!B110)</f>
        <v/>
      </c>
      <c r="C112" s="296">
        <f t="shared" si="1"/>
        <v>0</v>
      </c>
      <c r="D112" s="304"/>
      <c r="E112" s="305"/>
      <c r="F112" s="305"/>
      <c r="G112" s="305"/>
      <c r="H112" s="305"/>
      <c r="I112" s="305"/>
      <c r="J112" s="305"/>
      <c r="K112" s="305"/>
      <c r="L112" s="305"/>
    </row>
    <row r="113" spans="1:12" ht="13.5" x14ac:dyDescent="0.2">
      <c r="A113" s="47" t="s">
        <v>308</v>
      </c>
      <c r="B113" s="375" t="str">
        <f>IF('Co-beneficiaries'!B111="","",'Co-beneficiaries'!B111)</f>
        <v/>
      </c>
      <c r="C113" s="296">
        <f t="shared" si="1"/>
        <v>0</v>
      </c>
      <c r="D113" s="304"/>
      <c r="E113" s="305"/>
      <c r="F113" s="305"/>
      <c r="G113" s="305"/>
      <c r="H113" s="305"/>
      <c r="I113" s="305"/>
      <c r="J113" s="305"/>
      <c r="K113" s="305"/>
      <c r="L113" s="305"/>
    </row>
    <row r="114" spans="1:12" ht="13.5" x14ac:dyDescent="0.2">
      <c r="A114" s="47" t="s">
        <v>309</v>
      </c>
      <c r="B114" s="375" t="str">
        <f>IF('Co-beneficiaries'!B112="","",'Co-beneficiaries'!B112)</f>
        <v/>
      </c>
      <c r="C114" s="296">
        <f t="shared" si="1"/>
        <v>0</v>
      </c>
      <c r="D114" s="304"/>
      <c r="E114" s="305"/>
      <c r="F114" s="305"/>
      <c r="G114" s="305"/>
      <c r="H114" s="305"/>
      <c r="I114" s="305"/>
      <c r="J114" s="305"/>
      <c r="K114" s="305"/>
      <c r="L114" s="305"/>
    </row>
    <row r="115" spans="1:12" ht="13.5" x14ac:dyDescent="0.2">
      <c r="A115" s="47" t="s">
        <v>310</v>
      </c>
      <c r="B115" s="375" t="str">
        <f>IF('Co-beneficiaries'!B113="","",'Co-beneficiaries'!B113)</f>
        <v/>
      </c>
      <c r="C115" s="296">
        <f t="shared" si="1"/>
        <v>0</v>
      </c>
      <c r="D115" s="304"/>
      <c r="E115" s="305"/>
      <c r="F115" s="305"/>
      <c r="G115" s="305"/>
      <c r="H115" s="305"/>
      <c r="I115" s="305"/>
      <c r="J115" s="305"/>
      <c r="K115" s="305"/>
      <c r="L115" s="305"/>
    </row>
    <row r="116" spans="1:12" ht="13.5" x14ac:dyDescent="0.2">
      <c r="A116" s="47" t="s">
        <v>311</v>
      </c>
      <c r="B116" s="375" t="str">
        <f>IF('Co-beneficiaries'!B114="","",'Co-beneficiaries'!B114)</f>
        <v/>
      </c>
      <c r="C116" s="296">
        <f t="shared" si="1"/>
        <v>0</v>
      </c>
      <c r="D116" s="304"/>
      <c r="E116" s="305"/>
      <c r="F116" s="305"/>
      <c r="G116" s="305"/>
      <c r="H116" s="305"/>
      <c r="I116" s="305"/>
      <c r="J116" s="305"/>
      <c r="K116" s="305"/>
      <c r="L116" s="305"/>
    </row>
    <row r="117" spans="1:12" ht="13.5" x14ac:dyDescent="0.2">
      <c r="A117" s="47" t="s">
        <v>312</v>
      </c>
      <c r="B117" s="375" t="str">
        <f>IF('Co-beneficiaries'!B115="","",'Co-beneficiaries'!B115)</f>
        <v/>
      </c>
      <c r="C117" s="296">
        <f t="shared" si="1"/>
        <v>0</v>
      </c>
      <c r="D117" s="304"/>
      <c r="E117" s="305"/>
      <c r="F117" s="305"/>
      <c r="G117" s="305"/>
      <c r="H117" s="305"/>
      <c r="I117" s="305"/>
      <c r="J117" s="305"/>
      <c r="K117" s="305"/>
      <c r="L117" s="305"/>
    </row>
    <row r="118" spans="1:12" ht="13.5" x14ac:dyDescent="0.2">
      <c r="A118" s="47" t="s">
        <v>313</v>
      </c>
      <c r="B118" s="375" t="str">
        <f>IF('Co-beneficiaries'!B116="","",'Co-beneficiaries'!B116)</f>
        <v/>
      </c>
      <c r="C118" s="296">
        <f t="shared" si="1"/>
        <v>0</v>
      </c>
      <c r="D118" s="304"/>
      <c r="E118" s="305"/>
      <c r="F118" s="305"/>
      <c r="G118" s="305"/>
      <c r="H118" s="305"/>
      <c r="I118" s="305"/>
      <c r="J118" s="305"/>
      <c r="K118" s="305"/>
      <c r="L118" s="305"/>
    </row>
    <row r="119" spans="1:12" ht="13.5" x14ac:dyDescent="0.2">
      <c r="A119" s="47" t="s">
        <v>314</v>
      </c>
      <c r="B119" s="375" t="str">
        <f>IF('Co-beneficiaries'!B117="","",'Co-beneficiaries'!B117)</f>
        <v/>
      </c>
      <c r="C119" s="296">
        <f t="shared" si="1"/>
        <v>0</v>
      </c>
      <c r="D119" s="304"/>
      <c r="E119" s="305"/>
      <c r="F119" s="305"/>
      <c r="G119" s="305"/>
      <c r="H119" s="305"/>
      <c r="I119" s="305"/>
      <c r="J119" s="305"/>
      <c r="K119" s="305"/>
      <c r="L119" s="305"/>
    </row>
    <row r="120" spans="1:12" ht="13.5" x14ac:dyDescent="0.2">
      <c r="A120" s="47" t="s">
        <v>315</v>
      </c>
      <c r="B120" s="375" t="str">
        <f>IF('Co-beneficiaries'!B118="","",'Co-beneficiaries'!B118)</f>
        <v/>
      </c>
      <c r="C120" s="296">
        <f t="shared" si="1"/>
        <v>0</v>
      </c>
      <c r="D120" s="304"/>
      <c r="E120" s="305"/>
      <c r="F120" s="305"/>
      <c r="G120" s="305"/>
      <c r="H120" s="305"/>
      <c r="I120" s="305"/>
      <c r="J120" s="305"/>
      <c r="K120" s="305"/>
      <c r="L120" s="305"/>
    </row>
    <row r="121" spans="1:12" ht="13.5" x14ac:dyDescent="0.2">
      <c r="A121" s="47" t="s">
        <v>316</v>
      </c>
      <c r="B121" s="375" t="str">
        <f>IF('Co-beneficiaries'!B119="","",'Co-beneficiaries'!B119)</f>
        <v/>
      </c>
      <c r="C121" s="296">
        <f t="shared" si="1"/>
        <v>0</v>
      </c>
      <c r="D121" s="304"/>
      <c r="E121" s="305"/>
      <c r="F121" s="305"/>
      <c r="G121" s="305"/>
      <c r="H121" s="305"/>
      <c r="I121" s="305"/>
      <c r="J121" s="305"/>
      <c r="K121" s="305"/>
      <c r="L121" s="305"/>
    </row>
    <row r="122" spans="1:12" ht="13.5" x14ac:dyDescent="0.2">
      <c r="A122" s="47" t="s">
        <v>317</v>
      </c>
      <c r="B122" s="375" t="str">
        <f>IF('Co-beneficiaries'!B120="","",'Co-beneficiaries'!B120)</f>
        <v/>
      </c>
      <c r="C122" s="296">
        <f t="shared" si="1"/>
        <v>0</v>
      </c>
      <c r="D122" s="304"/>
      <c r="E122" s="305"/>
      <c r="F122" s="305"/>
      <c r="G122" s="305"/>
      <c r="H122" s="305"/>
      <c r="I122" s="305"/>
      <c r="J122" s="305"/>
      <c r="K122" s="305"/>
      <c r="L122" s="305"/>
    </row>
    <row r="123" spans="1:12" ht="13.5" x14ac:dyDescent="0.2">
      <c r="A123" s="47" t="s">
        <v>318</v>
      </c>
      <c r="B123" s="375" t="str">
        <f>IF('Co-beneficiaries'!B121="","",'Co-beneficiaries'!B121)</f>
        <v/>
      </c>
      <c r="C123" s="296">
        <f t="shared" si="1"/>
        <v>0</v>
      </c>
      <c r="D123" s="304"/>
      <c r="E123" s="305"/>
      <c r="F123" s="305"/>
      <c r="G123" s="305"/>
      <c r="H123" s="305"/>
      <c r="I123" s="305"/>
      <c r="J123" s="305"/>
      <c r="K123" s="305"/>
      <c r="L123" s="305"/>
    </row>
    <row r="124" spans="1:12" ht="13.5" x14ac:dyDescent="0.2">
      <c r="A124" s="47" t="s">
        <v>319</v>
      </c>
      <c r="B124" s="375" t="str">
        <f>IF('Co-beneficiaries'!B122="","",'Co-beneficiaries'!B122)</f>
        <v/>
      </c>
      <c r="C124" s="296">
        <f t="shared" si="1"/>
        <v>0</v>
      </c>
      <c r="D124" s="304"/>
      <c r="E124" s="305"/>
      <c r="F124" s="305"/>
      <c r="G124" s="305"/>
      <c r="H124" s="305"/>
      <c r="I124" s="305"/>
      <c r="J124" s="305"/>
      <c r="K124" s="305"/>
      <c r="L124" s="305"/>
    </row>
    <row r="125" spans="1:12" ht="13.5" x14ac:dyDescent="0.2">
      <c r="A125" s="47" t="s">
        <v>320</v>
      </c>
      <c r="B125" s="375" t="str">
        <f>IF('Co-beneficiaries'!B123="","",'Co-beneficiaries'!B123)</f>
        <v/>
      </c>
      <c r="C125" s="296">
        <f t="shared" si="1"/>
        <v>0</v>
      </c>
      <c r="D125" s="304"/>
      <c r="E125" s="305"/>
      <c r="F125" s="305"/>
      <c r="G125" s="305"/>
      <c r="H125" s="305"/>
      <c r="I125" s="305"/>
      <c r="J125" s="305"/>
      <c r="K125" s="305"/>
      <c r="L125" s="305"/>
    </row>
    <row r="126" spans="1:12" ht="13.5" x14ac:dyDescent="0.2">
      <c r="A126" s="47" t="s">
        <v>321</v>
      </c>
      <c r="B126" s="375" t="str">
        <f>IF('Co-beneficiaries'!B124="","",'Co-beneficiaries'!B124)</f>
        <v/>
      </c>
      <c r="C126" s="296">
        <f t="shared" si="1"/>
        <v>0</v>
      </c>
      <c r="D126" s="304"/>
      <c r="E126" s="305"/>
      <c r="F126" s="305"/>
      <c r="G126" s="305"/>
      <c r="H126" s="305"/>
      <c r="I126" s="305"/>
      <c r="J126" s="305"/>
      <c r="K126" s="305"/>
      <c r="L126" s="305"/>
    </row>
    <row r="127" spans="1:12" ht="13.5" x14ac:dyDescent="0.2">
      <c r="A127" s="47" t="s">
        <v>322</v>
      </c>
      <c r="B127" s="375" t="str">
        <f>IF('Co-beneficiaries'!B125="","",'Co-beneficiaries'!B125)</f>
        <v/>
      </c>
      <c r="C127" s="296">
        <f t="shared" si="1"/>
        <v>0</v>
      </c>
      <c r="D127" s="304"/>
      <c r="E127" s="305"/>
      <c r="F127" s="305"/>
      <c r="G127" s="305"/>
      <c r="H127" s="305"/>
      <c r="I127" s="305"/>
      <c r="J127" s="305"/>
      <c r="K127" s="305"/>
      <c r="L127" s="305"/>
    </row>
    <row r="128" spans="1:12" ht="13.5" x14ac:dyDescent="0.2">
      <c r="A128" s="47" t="s">
        <v>323</v>
      </c>
      <c r="B128" s="375" t="str">
        <f>IF('Co-beneficiaries'!B126="","",'Co-beneficiaries'!B126)</f>
        <v/>
      </c>
      <c r="C128" s="296">
        <f t="shared" si="1"/>
        <v>0</v>
      </c>
      <c r="D128" s="304"/>
      <c r="E128" s="305"/>
      <c r="F128" s="305"/>
      <c r="G128" s="305"/>
      <c r="H128" s="305"/>
      <c r="I128" s="305"/>
      <c r="J128" s="305"/>
      <c r="K128" s="305"/>
      <c r="L128" s="305"/>
    </row>
    <row r="129" spans="1:12" ht="13.5" x14ac:dyDescent="0.2">
      <c r="A129" s="47" t="s">
        <v>324</v>
      </c>
      <c r="B129" s="375" t="str">
        <f>IF('Co-beneficiaries'!B127="","",'Co-beneficiaries'!B127)</f>
        <v/>
      </c>
      <c r="C129" s="296">
        <f t="shared" si="1"/>
        <v>0</v>
      </c>
      <c r="D129" s="304"/>
      <c r="E129" s="305"/>
      <c r="F129" s="305"/>
      <c r="G129" s="305"/>
      <c r="H129" s="305"/>
      <c r="I129" s="305"/>
      <c r="J129" s="305"/>
      <c r="K129" s="305"/>
      <c r="L129" s="305"/>
    </row>
    <row r="130" spans="1:12" ht="13.5" x14ac:dyDescent="0.2">
      <c r="A130" s="47" t="s">
        <v>325</v>
      </c>
      <c r="B130" s="375" t="str">
        <f>IF('Co-beneficiaries'!B128="","",'Co-beneficiaries'!B128)</f>
        <v/>
      </c>
      <c r="C130" s="296">
        <f t="shared" si="1"/>
        <v>0</v>
      </c>
      <c r="D130" s="304"/>
      <c r="E130" s="305"/>
      <c r="F130" s="305"/>
      <c r="G130" s="305"/>
      <c r="H130" s="305"/>
      <c r="I130" s="305"/>
      <c r="J130" s="305"/>
      <c r="K130" s="305"/>
      <c r="L130" s="305"/>
    </row>
    <row r="131" spans="1:12" ht="13.5" x14ac:dyDescent="0.2">
      <c r="A131" s="47" t="s">
        <v>326</v>
      </c>
      <c r="B131" s="375" t="str">
        <f>IF('Co-beneficiaries'!B129="","",'Co-beneficiaries'!B129)</f>
        <v/>
      </c>
      <c r="C131" s="296">
        <f t="shared" si="1"/>
        <v>0</v>
      </c>
      <c r="D131" s="304"/>
      <c r="E131" s="305"/>
      <c r="F131" s="305"/>
      <c r="G131" s="305"/>
      <c r="H131" s="305"/>
      <c r="I131" s="305"/>
      <c r="J131" s="305"/>
      <c r="K131" s="305"/>
      <c r="L131" s="305"/>
    </row>
    <row r="132" spans="1:12" ht="13.5" x14ac:dyDescent="0.2">
      <c r="A132" s="47" t="s">
        <v>327</v>
      </c>
      <c r="B132" s="375" t="str">
        <f>IF('Co-beneficiaries'!B130="","",'Co-beneficiaries'!B130)</f>
        <v/>
      </c>
      <c r="C132" s="296">
        <f t="shared" si="1"/>
        <v>0</v>
      </c>
      <c r="D132" s="304"/>
      <c r="E132" s="305"/>
      <c r="F132" s="305"/>
      <c r="G132" s="305"/>
      <c r="H132" s="305"/>
      <c r="I132" s="305"/>
      <c r="J132" s="305"/>
      <c r="K132" s="305"/>
      <c r="L132" s="305"/>
    </row>
    <row r="133" spans="1:12" ht="13.5" x14ac:dyDescent="0.2">
      <c r="A133" s="47" t="s">
        <v>328</v>
      </c>
      <c r="B133" s="375" t="str">
        <f>IF('Co-beneficiaries'!B131="","",'Co-beneficiaries'!B131)</f>
        <v/>
      </c>
      <c r="C133" s="296">
        <f t="shared" si="1"/>
        <v>0</v>
      </c>
      <c r="D133" s="304"/>
      <c r="E133" s="305"/>
      <c r="F133" s="305"/>
      <c r="G133" s="305"/>
      <c r="H133" s="305"/>
      <c r="I133" s="305"/>
      <c r="J133" s="305"/>
      <c r="K133" s="305"/>
      <c r="L133" s="305"/>
    </row>
    <row r="134" spans="1:12" ht="13.5" x14ac:dyDescent="0.2">
      <c r="A134" s="47" t="s">
        <v>329</v>
      </c>
      <c r="B134" s="375" t="str">
        <f>IF('Co-beneficiaries'!B132="","",'Co-beneficiaries'!B132)</f>
        <v/>
      </c>
      <c r="C134" s="296">
        <f t="shared" si="1"/>
        <v>0</v>
      </c>
      <c r="D134" s="304"/>
      <c r="E134" s="305"/>
      <c r="F134" s="305"/>
      <c r="G134" s="305"/>
      <c r="H134" s="305"/>
      <c r="I134" s="305"/>
      <c r="J134" s="305"/>
      <c r="K134" s="305"/>
      <c r="L134" s="305"/>
    </row>
    <row r="135" spans="1:12" ht="13.5" x14ac:dyDescent="0.2">
      <c r="A135" s="47" t="s">
        <v>330</v>
      </c>
      <c r="B135" s="375" t="str">
        <f>IF('Co-beneficiaries'!B133="","",'Co-beneficiaries'!B133)</f>
        <v/>
      </c>
      <c r="C135" s="296">
        <f t="shared" si="1"/>
        <v>0</v>
      </c>
      <c r="D135" s="304"/>
      <c r="E135" s="305"/>
      <c r="F135" s="305"/>
      <c r="G135" s="305"/>
      <c r="H135" s="305"/>
      <c r="I135" s="305"/>
      <c r="J135" s="305"/>
      <c r="K135" s="305"/>
      <c r="L135" s="305"/>
    </row>
    <row r="136" spans="1:12" ht="13.5" x14ac:dyDescent="0.2">
      <c r="A136" s="47" t="s">
        <v>331</v>
      </c>
      <c r="B136" s="375" t="str">
        <f>IF('Co-beneficiaries'!B134="","",'Co-beneficiaries'!B134)</f>
        <v/>
      </c>
      <c r="C136" s="296">
        <f t="shared" si="1"/>
        <v>0</v>
      </c>
      <c r="D136" s="304"/>
      <c r="E136" s="305"/>
      <c r="F136" s="305"/>
      <c r="G136" s="305"/>
      <c r="H136" s="305"/>
      <c r="I136" s="305"/>
      <c r="J136" s="305"/>
      <c r="K136" s="305"/>
      <c r="L136" s="305"/>
    </row>
    <row r="137" spans="1:12" ht="13.5" x14ac:dyDescent="0.2">
      <c r="A137" s="47" t="s">
        <v>332</v>
      </c>
      <c r="B137" s="375" t="str">
        <f>IF('Co-beneficiaries'!B135="","",'Co-beneficiaries'!B135)</f>
        <v/>
      </c>
      <c r="C137" s="296">
        <f t="shared" si="1"/>
        <v>0</v>
      </c>
      <c r="D137" s="304"/>
      <c r="E137" s="305"/>
      <c r="F137" s="305"/>
      <c r="G137" s="305"/>
      <c r="H137" s="305"/>
      <c r="I137" s="305"/>
      <c r="J137" s="305"/>
      <c r="K137" s="305"/>
      <c r="L137" s="305"/>
    </row>
    <row r="138" spans="1:12" ht="13.5" x14ac:dyDescent="0.2">
      <c r="A138" s="47" t="s">
        <v>333</v>
      </c>
      <c r="B138" s="375" t="str">
        <f>IF('Co-beneficiaries'!B136="","",'Co-beneficiaries'!B136)</f>
        <v/>
      </c>
      <c r="C138" s="296">
        <f t="shared" si="1"/>
        <v>0</v>
      </c>
      <c r="D138" s="304"/>
      <c r="E138" s="305"/>
      <c r="F138" s="305"/>
      <c r="G138" s="305"/>
      <c r="H138" s="305"/>
      <c r="I138" s="305"/>
      <c r="J138" s="305"/>
      <c r="K138" s="305"/>
      <c r="L138" s="305"/>
    </row>
    <row r="139" spans="1:12" ht="13.5" x14ac:dyDescent="0.2">
      <c r="A139" s="47" t="s">
        <v>334</v>
      </c>
      <c r="B139" s="375" t="str">
        <f>IF('Co-beneficiaries'!B137="","",'Co-beneficiaries'!B137)</f>
        <v/>
      </c>
      <c r="C139" s="296">
        <f t="shared" si="1"/>
        <v>0</v>
      </c>
      <c r="D139" s="304"/>
      <c r="E139" s="305"/>
      <c r="F139" s="305"/>
      <c r="G139" s="305"/>
      <c r="H139" s="305"/>
      <c r="I139" s="305"/>
      <c r="J139" s="305"/>
      <c r="K139" s="305"/>
      <c r="L139" s="305"/>
    </row>
    <row r="140" spans="1:12" ht="13.5" x14ac:dyDescent="0.2">
      <c r="A140" s="47" t="s">
        <v>335</v>
      </c>
      <c r="B140" s="375" t="str">
        <f>IF('Co-beneficiaries'!B138="","",'Co-beneficiaries'!B138)</f>
        <v/>
      </c>
      <c r="C140" s="296">
        <f t="shared" si="1"/>
        <v>0</v>
      </c>
      <c r="D140" s="304"/>
      <c r="E140" s="305"/>
      <c r="F140" s="305"/>
      <c r="G140" s="305"/>
      <c r="H140" s="305"/>
      <c r="I140" s="305"/>
      <c r="J140" s="305"/>
      <c r="K140" s="305"/>
      <c r="L140" s="305"/>
    </row>
    <row r="141" spans="1:12" ht="13.5" x14ac:dyDescent="0.2">
      <c r="A141" s="47" t="s">
        <v>336</v>
      </c>
      <c r="B141" s="375" t="str">
        <f>IF('Co-beneficiaries'!B139="","",'Co-beneficiaries'!B139)</f>
        <v/>
      </c>
      <c r="C141" s="296">
        <f t="shared" ref="C141:C204" si="2">IFERROR(D141/$D$10,0)</f>
        <v>0</v>
      </c>
      <c r="D141" s="304"/>
      <c r="E141" s="305"/>
      <c r="F141" s="305"/>
      <c r="G141" s="305"/>
      <c r="H141" s="305"/>
      <c r="I141" s="305"/>
      <c r="J141" s="305"/>
      <c r="K141" s="305"/>
      <c r="L141" s="305"/>
    </row>
    <row r="142" spans="1:12" ht="13.5" x14ac:dyDescent="0.2">
      <c r="A142" s="47" t="s">
        <v>337</v>
      </c>
      <c r="B142" s="375" t="str">
        <f>IF('Co-beneficiaries'!B140="","",'Co-beneficiaries'!B140)</f>
        <v/>
      </c>
      <c r="C142" s="296">
        <f t="shared" si="2"/>
        <v>0</v>
      </c>
      <c r="D142" s="304"/>
      <c r="E142" s="305"/>
      <c r="F142" s="305"/>
      <c r="G142" s="305"/>
      <c r="H142" s="305"/>
      <c r="I142" s="305"/>
      <c r="J142" s="305"/>
      <c r="K142" s="305"/>
      <c r="L142" s="305"/>
    </row>
    <row r="143" spans="1:12" ht="13.5" x14ac:dyDescent="0.2">
      <c r="A143" s="47" t="s">
        <v>338</v>
      </c>
      <c r="B143" s="375" t="str">
        <f>IF('Co-beneficiaries'!B141="","",'Co-beneficiaries'!B141)</f>
        <v/>
      </c>
      <c r="C143" s="296">
        <f t="shared" si="2"/>
        <v>0</v>
      </c>
      <c r="D143" s="304"/>
      <c r="E143" s="305"/>
      <c r="F143" s="305"/>
      <c r="G143" s="305"/>
      <c r="H143" s="305"/>
      <c r="I143" s="305"/>
      <c r="J143" s="305"/>
      <c r="K143" s="305"/>
      <c r="L143" s="305"/>
    </row>
    <row r="144" spans="1:12" ht="13.5" x14ac:dyDescent="0.2">
      <c r="A144" s="47" t="s">
        <v>339</v>
      </c>
      <c r="B144" s="375" t="str">
        <f>IF('Co-beneficiaries'!B142="","",'Co-beneficiaries'!B142)</f>
        <v/>
      </c>
      <c r="C144" s="296">
        <f t="shared" si="2"/>
        <v>0</v>
      </c>
      <c r="D144" s="304"/>
      <c r="E144" s="305"/>
      <c r="F144" s="305"/>
      <c r="G144" s="305"/>
      <c r="H144" s="305"/>
      <c r="I144" s="305"/>
      <c r="J144" s="305"/>
      <c r="K144" s="305"/>
      <c r="L144" s="305"/>
    </row>
    <row r="145" spans="1:12" ht="13.5" x14ac:dyDescent="0.2">
      <c r="A145" s="47" t="s">
        <v>340</v>
      </c>
      <c r="B145" s="375" t="str">
        <f>IF('Co-beneficiaries'!B143="","",'Co-beneficiaries'!B143)</f>
        <v/>
      </c>
      <c r="C145" s="296">
        <f t="shared" si="2"/>
        <v>0</v>
      </c>
      <c r="D145" s="304"/>
      <c r="E145" s="305"/>
      <c r="F145" s="305"/>
      <c r="G145" s="305"/>
      <c r="H145" s="305"/>
      <c r="I145" s="305"/>
      <c r="J145" s="305"/>
      <c r="K145" s="305"/>
      <c r="L145" s="305"/>
    </row>
    <row r="146" spans="1:12" ht="13.5" x14ac:dyDescent="0.2">
      <c r="A146" s="47" t="s">
        <v>341</v>
      </c>
      <c r="B146" s="375" t="str">
        <f>IF('Co-beneficiaries'!B144="","",'Co-beneficiaries'!B144)</f>
        <v/>
      </c>
      <c r="C146" s="296">
        <f t="shared" si="2"/>
        <v>0</v>
      </c>
      <c r="D146" s="304"/>
      <c r="E146" s="305"/>
      <c r="F146" s="305"/>
      <c r="G146" s="305"/>
      <c r="H146" s="305"/>
      <c r="I146" s="305"/>
      <c r="J146" s="305"/>
      <c r="K146" s="305"/>
      <c r="L146" s="305"/>
    </row>
    <row r="147" spans="1:12" ht="13.5" x14ac:dyDescent="0.2">
      <c r="A147" s="47" t="s">
        <v>342</v>
      </c>
      <c r="B147" s="375" t="str">
        <f>IF('Co-beneficiaries'!B145="","",'Co-beneficiaries'!B145)</f>
        <v/>
      </c>
      <c r="C147" s="296">
        <f t="shared" si="2"/>
        <v>0</v>
      </c>
      <c r="D147" s="304"/>
      <c r="E147" s="305"/>
      <c r="F147" s="305"/>
      <c r="G147" s="305"/>
      <c r="H147" s="305"/>
      <c r="I147" s="305"/>
      <c r="J147" s="305"/>
      <c r="K147" s="305"/>
      <c r="L147" s="305"/>
    </row>
    <row r="148" spans="1:12" ht="13.5" x14ac:dyDescent="0.2">
      <c r="A148" s="47" t="s">
        <v>343</v>
      </c>
      <c r="B148" s="375" t="str">
        <f>IF('Co-beneficiaries'!B146="","",'Co-beneficiaries'!B146)</f>
        <v/>
      </c>
      <c r="C148" s="296">
        <f t="shared" si="2"/>
        <v>0</v>
      </c>
      <c r="D148" s="304"/>
      <c r="E148" s="305"/>
      <c r="F148" s="305"/>
      <c r="G148" s="305"/>
      <c r="H148" s="305"/>
      <c r="I148" s="305"/>
      <c r="J148" s="305"/>
      <c r="K148" s="305"/>
      <c r="L148" s="305"/>
    </row>
    <row r="149" spans="1:12" ht="13.5" x14ac:dyDescent="0.2">
      <c r="A149" s="47" t="s">
        <v>344</v>
      </c>
      <c r="B149" s="375" t="str">
        <f>IF('Co-beneficiaries'!B147="","",'Co-beneficiaries'!B147)</f>
        <v/>
      </c>
      <c r="C149" s="296">
        <f t="shared" si="2"/>
        <v>0</v>
      </c>
      <c r="D149" s="304"/>
      <c r="E149" s="305"/>
      <c r="F149" s="305"/>
      <c r="G149" s="305"/>
      <c r="H149" s="305"/>
      <c r="I149" s="305"/>
      <c r="J149" s="305"/>
      <c r="K149" s="305"/>
      <c r="L149" s="305"/>
    </row>
    <row r="150" spans="1:12" ht="13.5" x14ac:dyDescent="0.2">
      <c r="A150" s="47" t="s">
        <v>345</v>
      </c>
      <c r="B150" s="375" t="str">
        <f>IF('Co-beneficiaries'!B148="","",'Co-beneficiaries'!B148)</f>
        <v/>
      </c>
      <c r="C150" s="296">
        <f t="shared" si="2"/>
        <v>0</v>
      </c>
      <c r="D150" s="304"/>
      <c r="E150" s="305"/>
      <c r="F150" s="305"/>
      <c r="G150" s="305"/>
      <c r="H150" s="305"/>
      <c r="I150" s="305"/>
      <c r="J150" s="305"/>
      <c r="K150" s="305"/>
      <c r="L150" s="305"/>
    </row>
    <row r="151" spans="1:12" ht="13.5" x14ac:dyDescent="0.2">
      <c r="A151" s="47" t="s">
        <v>346</v>
      </c>
      <c r="B151" s="375" t="str">
        <f>IF('Co-beneficiaries'!B149="","",'Co-beneficiaries'!B149)</f>
        <v/>
      </c>
      <c r="C151" s="296">
        <f t="shared" si="2"/>
        <v>0</v>
      </c>
      <c r="D151" s="304"/>
      <c r="E151" s="305"/>
      <c r="F151" s="305"/>
      <c r="G151" s="305"/>
      <c r="H151" s="305"/>
      <c r="I151" s="305"/>
      <c r="J151" s="305"/>
      <c r="K151" s="305"/>
      <c r="L151" s="305"/>
    </row>
    <row r="152" spans="1:12" ht="13.5" x14ac:dyDescent="0.2">
      <c r="A152" s="47" t="s">
        <v>347</v>
      </c>
      <c r="B152" s="375" t="str">
        <f>IF('Co-beneficiaries'!B150="","",'Co-beneficiaries'!B150)</f>
        <v/>
      </c>
      <c r="C152" s="296">
        <f t="shared" si="2"/>
        <v>0</v>
      </c>
      <c r="D152" s="304"/>
      <c r="E152" s="305"/>
      <c r="F152" s="305"/>
      <c r="G152" s="305"/>
      <c r="H152" s="305"/>
      <c r="I152" s="305"/>
      <c r="J152" s="305"/>
      <c r="K152" s="305"/>
      <c r="L152" s="305"/>
    </row>
    <row r="153" spans="1:12" ht="13.5" x14ac:dyDescent="0.2">
      <c r="A153" s="47" t="s">
        <v>348</v>
      </c>
      <c r="B153" s="375" t="str">
        <f>IF('Co-beneficiaries'!B151="","",'Co-beneficiaries'!B151)</f>
        <v/>
      </c>
      <c r="C153" s="296">
        <f t="shared" si="2"/>
        <v>0</v>
      </c>
      <c r="D153" s="304"/>
      <c r="E153" s="305"/>
      <c r="F153" s="305"/>
      <c r="G153" s="305"/>
      <c r="H153" s="305"/>
      <c r="I153" s="305"/>
      <c r="J153" s="305"/>
      <c r="K153" s="305"/>
      <c r="L153" s="305"/>
    </row>
    <row r="154" spans="1:12" ht="13.5" x14ac:dyDescent="0.2">
      <c r="A154" s="47" t="s">
        <v>349</v>
      </c>
      <c r="B154" s="375" t="str">
        <f>IF('Co-beneficiaries'!B152="","",'Co-beneficiaries'!B152)</f>
        <v/>
      </c>
      <c r="C154" s="296">
        <f t="shared" si="2"/>
        <v>0</v>
      </c>
      <c r="D154" s="304"/>
      <c r="E154" s="305"/>
      <c r="F154" s="305"/>
      <c r="G154" s="305"/>
      <c r="H154" s="305"/>
      <c r="I154" s="305"/>
      <c r="J154" s="305"/>
      <c r="K154" s="305"/>
      <c r="L154" s="305"/>
    </row>
    <row r="155" spans="1:12" ht="13.5" x14ac:dyDescent="0.2">
      <c r="A155" s="47" t="s">
        <v>350</v>
      </c>
      <c r="B155" s="375" t="str">
        <f>IF('Co-beneficiaries'!B153="","",'Co-beneficiaries'!B153)</f>
        <v/>
      </c>
      <c r="C155" s="296">
        <f t="shared" si="2"/>
        <v>0</v>
      </c>
      <c r="D155" s="304"/>
      <c r="E155" s="305"/>
      <c r="F155" s="305"/>
      <c r="G155" s="305"/>
      <c r="H155" s="305"/>
      <c r="I155" s="305"/>
      <c r="J155" s="305"/>
      <c r="K155" s="305"/>
      <c r="L155" s="305"/>
    </row>
    <row r="156" spans="1:12" ht="13.5" x14ac:dyDescent="0.2">
      <c r="A156" s="47" t="s">
        <v>351</v>
      </c>
      <c r="B156" s="375" t="str">
        <f>IF('Co-beneficiaries'!B154="","",'Co-beneficiaries'!B154)</f>
        <v/>
      </c>
      <c r="C156" s="296">
        <f t="shared" si="2"/>
        <v>0</v>
      </c>
      <c r="D156" s="304"/>
      <c r="E156" s="305"/>
      <c r="F156" s="305"/>
      <c r="G156" s="305"/>
      <c r="H156" s="305"/>
      <c r="I156" s="305"/>
      <c r="J156" s="305"/>
      <c r="K156" s="305"/>
      <c r="L156" s="305"/>
    </row>
    <row r="157" spans="1:12" ht="13.5" x14ac:dyDescent="0.2">
      <c r="A157" s="47" t="s">
        <v>352</v>
      </c>
      <c r="B157" s="375" t="str">
        <f>IF('Co-beneficiaries'!B155="","",'Co-beneficiaries'!B155)</f>
        <v/>
      </c>
      <c r="C157" s="296">
        <f t="shared" si="2"/>
        <v>0</v>
      </c>
      <c r="D157" s="304"/>
      <c r="E157" s="305"/>
      <c r="F157" s="305"/>
      <c r="G157" s="305"/>
      <c r="H157" s="305"/>
      <c r="I157" s="305"/>
      <c r="J157" s="305"/>
      <c r="K157" s="305"/>
      <c r="L157" s="305"/>
    </row>
    <row r="158" spans="1:12" ht="13.5" x14ac:dyDescent="0.2">
      <c r="A158" s="47" t="s">
        <v>353</v>
      </c>
      <c r="B158" s="375" t="str">
        <f>IF('Co-beneficiaries'!B156="","",'Co-beneficiaries'!B156)</f>
        <v/>
      </c>
      <c r="C158" s="296">
        <f t="shared" si="2"/>
        <v>0</v>
      </c>
      <c r="D158" s="304"/>
      <c r="E158" s="305"/>
      <c r="F158" s="305"/>
      <c r="G158" s="305"/>
      <c r="H158" s="305"/>
      <c r="I158" s="305"/>
      <c r="J158" s="305"/>
      <c r="K158" s="305"/>
      <c r="L158" s="305"/>
    </row>
    <row r="159" spans="1:12" ht="13.5" x14ac:dyDescent="0.2">
      <c r="A159" s="47" t="s">
        <v>354</v>
      </c>
      <c r="B159" s="375" t="str">
        <f>IF('Co-beneficiaries'!B157="","",'Co-beneficiaries'!B157)</f>
        <v/>
      </c>
      <c r="C159" s="296">
        <f t="shared" si="2"/>
        <v>0</v>
      </c>
      <c r="D159" s="304"/>
      <c r="E159" s="305"/>
      <c r="F159" s="305"/>
      <c r="G159" s="305"/>
      <c r="H159" s="305"/>
      <c r="I159" s="305"/>
      <c r="J159" s="305"/>
      <c r="K159" s="305"/>
      <c r="L159" s="305"/>
    </row>
    <row r="160" spans="1:12" ht="13.5" x14ac:dyDescent="0.2">
      <c r="A160" s="47" t="s">
        <v>355</v>
      </c>
      <c r="B160" s="375" t="str">
        <f>IF('Co-beneficiaries'!B158="","",'Co-beneficiaries'!B158)</f>
        <v/>
      </c>
      <c r="C160" s="296">
        <f t="shared" si="2"/>
        <v>0</v>
      </c>
      <c r="D160" s="304"/>
      <c r="E160" s="305"/>
      <c r="F160" s="305"/>
      <c r="G160" s="305"/>
      <c r="H160" s="305"/>
      <c r="I160" s="305"/>
      <c r="J160" s="305"/>
      <c r="K160" s="305"/>
      <c r="L160" s="305"/>
    </row>
    <row r="161" spans="1:12" ht="13.5" x14ac:dyDescent="0.2">
      <c r="A161" s="47" t="s">
        <v>356</v>
      </c>
      <c r="B161" s="375" t="str">
        <f>IF('Co-beneficiaries'!B159="","",'Co-beneficiaries'!B159)</f>
        <v/>
      </c>
      <c r="C161" s="296">
        <f t="shared" si="2"/>
        <v>0</v>
      </c>
      <c r="D161" s="304"/>
      <c r="E161" s="305"/>
      <c r="F161" s="305"/>
      <c r="G161" s="305"/>
      <c r="H161" s="305"/>
      <c r="I161" s="305"/>
      <c r="J161" s="305"/>
      <c r="K161" s="305"/>
      <c r="L161" s="305"/>
    </row>
    <row r="162" spans="1:12" ht="13.5" x14ac:dyDescent="0.2">
      <c r="A162" s="47" t="s">
        <v>357</v>
      </c>
      <c r="B162" s="375" t="str">
        <f>IF('Co-beneficiaries'!B160="","",'Co-beneficiaries'!B160)</f>
        <v/>
      </c>
      <c r="C162" s="296">
        <f t="shared" si="2"/>
        <v>0</v>
      </c>
      <c r="D162" s="304"/>
      <c r="E162" s="305"/>
      <c r="F162" s="305"/>
      <c r="G162" s="305"/>
      <c r="H162" s="305"/>
      <c r="I162" s="305"/>
      <c r="J162" s="305"/>
      <c r="K162" s="305"/>
      <c r="L162" s="305"/>
    </row>
    <row r="163" spans="1:12" ht="13.5" x14ac:dyDescent="0.2">
      <c r="A163" s="47" t="s">
        <v>358</v>
      </c>
      <c r="B163" s="375" t="str">
        <f>IF('Co-beneficiaries'!B161="","",'Co-beneficiaries'!B161)</f>
        <v/>
      </c>
      <c r="C163" s="296">
        <f t="shared" si="2"/>
        <v>0</v>
      </c>
      <c r="D163" s="304"/>
      <c r="E163" s="305"/>
      <c r="F163" s="305"/>
      <c r="G163" s="305"/>
      <c r="H163" s="305"/>
      <c r="I163" s="305"/>
      <c r="J163" s="305"/>
      <c r="K163" s="305"/>
      <c r="L163" s="305"/>
    </row>
    <row r="164" spans="1:12" ht="13.5" x14ac:dyDescent="0.2">
      <c r="A164" s="47" t="s">
        <v>359</v>
      </c>
      <c r="B164" s="375" t="str">
        <f>IF('Co-beneficiaries'!B162="","",'Co-beneficiaries'!B162)</f>
        <v/>
      </c>
      <c r="C164" s="296">
        <f t="shared" si="2"/>
        <v>0</v>
      </c>
      <c r="D164" s="304"/>
      <c r="E164" s="305"/>
      <c r="F164" s="305"/>
      <c r="G164" s="305"/>
      <c r="H164" s="305"/>
      <c r="I164" s="305"/>
      <c r="J164" s="305"/>
      <c r="K164" s="305"/>
      <c r="L164" s="305"/>
    </row>
    <row r="165" spans="1:12" ht="13.5" x14ac:dyDescent="0.2">
      <c r="A165" s="47" t="s">
        <v>360</v>
      </c>
      <c r="B165" s="375" t="str">
        <f>IF('Co-beneficiaries'!B163="","",'Co-beneficiaries'!B163)</f>
        <v/>
      </c>
      <c r="C165" s="296">
        <f t="shared" si="2"/>
        <v>0</v>
      </c>
      <c r="D165" s="304"/>
      <c r="E165" s="305"/>
      <c r="F165" s="305"/>
      <c r="G165" s="305"/>
      <c r="H165" s="305"/>
      <c r="I165" s="305"/>
      <c r="J165" s="305"/>
      <c r="K165" s="305"/>
      <c r="L165" s="305"/>
    </row>
    <row r="166" spans="1:12" ht="13.5" x14ac:dyDescent="0.2">
      <c r="A166" s="47" t="s">
        <v>361</v>
      </c>
      <c r="B166" s="375" t="str">
        <f>IF('Co-beneficiaries'!B164="","",'Co-beneficiaries'!B164)</f>
        <v/>
      </c>
      <c r="C166" s="296">
        <f t="shared" si="2"/>
        <v>0</v>
      </c>
      <c r="D166" s="304"/>
      <c r="E166" s="305"/>
      <c r="F166" s="305"/>
      <c r="G166" s="305"/>
      <c r="H166" s="305"/>
      <c r="I166" s="305"/>
      <c r="J166" s="305"/>
      <c r="K166" s="305"/>
      <c r="L166" s="305"/>
    </row>
    <row r="167" spans="1:12" ht="13.5" x14ac:dyDescent="0.2">
      <c r="A167" s="47" t="s">
        <v>362</v>
      </c>
      <c r="B167" s="375" t="str">
        <f>IF('Co-beneficiaries'!B165="","",'Co-beneficiaries'!B165)</f>
        <v/>
      </c>
      <c r="C167" s="296">
        <f t="shared" si="2"/>
        <v>0</v>
      </c>
      <c r="D167" s="304"/>
      <c r="E167" s="305"/>
      <c r="F167" s="305"/>
      <c r="G167" s="305"/>
      <c r="H167" s="305"/>
      <c r="I167" s="305"/>
      <c r="J167" s="305"/>
      <c r="K167" s="305"/>
      <c r="L167" s="305"/>
    </row>
    <row r="168" spans="1:12" ht="13.5" x14ac:dyDescent="0.2">
      <c r="A168" s="47" t="s">
        <v>363</v>
      </c>
      <c r="B168" s="375" t="str">
        <f>IF('Co-beneficiaries'!B166="","",'Co-beneficiaries'!B166)</f>
        <v/>
      </c>
      <c r="C168" s="296">
        <f t="shared" si="2"/>
        <v>0</v>
      </c>
      <c r="D168" s="304"/>
      <c r="E168" s="305"/>
      <c r="F168" s="305"/>
      <c r="G168" s="305"/>
      <c r="H168" s="305"/>
      <c r="I168" s="305"/>
      <c r="J168" s="305"/>
      <c r="K168" s="305"/>
      <c r="L168" s="305"/>
    </row>
    <row r="169" spans="1:12" ht="13.5" x14ac:dyDescent="0.2">
      <c r="A169" s="47" t="s">
        <v>364</v>
      </c>
      <c r="B169" s="375" t="str">
        <f>IF('Co-beneficiaries'!B167="","",'Co-beneficiaries'!B167)</f>
        <v/>
      </c>
      <c r="C169" s="296">
        <f t="shared" si="2"/>
        <v>0</v>
      </c>
      <c r="D169" s="304"/>
      <c r="E169" s="305"/>
      <c r="F169" s="305"/>
      <c r="G169" s="305"/>
      <c r="H169" s="305"/>
      <c r="I169" s="305"/>
      <c r="J169" s="305"/>
      <c r="K169" s="305"/>
      <c r="L169" s="305"/>
    </row>
    <row r="170" spans="1:12" ht="13.5" x14ac:dyDescent="0.2">
      <c r="A170" s="47" t="s">
        <v>365</v>
      </c>
      <c r="B170" s="375" t="str">
        <f>IF('Co-beneficiaries'!B168="","",'Co-beneficiaries'!B168)</f>
        <v/>
      </c>
      <c r="C170" s="296">
        <f t="shared" si="2"/>
        <v>0</v>
      </c>
      <c r="D170" s="304"/>
      <c r="E170" s="305"/>
      <c r="F170" s="305"/>
      <c r="G170" s="305"/>
      <c r="H170" s="305"/>
      <c r="I170" s="305"/>
      <c r="J170" s="305"/>
      <c r="K170" s="305"/>
      <c r="L170" s="305"/>
    </row>
    <row r="171" spans="1:12" ht="13.5" x14ac:dyDescent="0.2">
      <c r="A171" s="47" t="s">
        <v>366</v>
      </c>
      <c r="B171" s="375" t="str">
        <f>IF('Co-beneficiaries'!B169="","",'Co-beneficiaries'!B169)</f>
        <v/>
      </c>
      <c r="C171" s="296">
        <f t="shared" si="2"/>
        <v>0</v>
      </c>
      <c r="D171" s="304"/>
      <c r="E171" s="305"/>
      <c r="F171" s="305"/>
      <c r="G171" s="305"/>
      <c r="H171" s="305"/>
      <c r="I171" s="305"/>
      <c r="J171" s="305"/>
      <c r="K171" s="305"/>
      <c r="L171" s="305"/>
    </row>
    <row r="172" spans="1:12" ht="13.5" x14ac:dyDescent="0.2">
      <c r="A172" s="47" t="s">
        <v>367</v>
      </c>
      <c r="B172" s="375" t="str">
        <f>IF('Co-beneficiaries'!B170="","",'Co-beneficiaries'!B170)</f>
        <v/>
      </c>
      <c r="C172" s="296">
        <f t="shared" si="2"/>
        <v>0</v>
      </c>
      <c r="D172" s="304"/>
      <c r="E172" s="305"/>
      <c r="F172" s="305"/>
      <c r="G172" s="305"/>
      <c r="H172" s="305"/>
      <c r="I172" s="305"/>
      <c r="J172" s="305"/>
      <c r="K172" s="305"/>
      <c r="L172" s="305"/>
    </row>
    <row r="173" spans="1:12" ht="13.5" x14ac:dyDescent="0.2">
      <c r="A173" s="47" t="s">
        <v>368</v>
      </c>
      <c r="B173" s="375" t="str">
        <f>IF('Co-beneficiaries'!B171="","",'Co-beneficiaries'!B171)</f>
        <v/>
      </c>
      <c r="C173" s="296">
        <f t="shared" si="2"/>
        <v>0</v>
      </c>
      <c r="D173" s="304"/>
      <c r="E173" s="305"/>
      <c r="F173" s="305"/>
      <c r="G173" s="305"/>
      <c r="H173" s="305"/>
      <c r="I173" s="305"/>
      <c r="J173" s="305"/>
      <c r="K173" s="305"/>
      <c r="L173" s="305"/>
    </row>
    <row r="174" spans="1:12" ht="13.5" x14ac:dyDescent="0.2">
      <c r="A174" s="47" t="s">
        <v>369</v>
      </c>
      <c r="B174" s="375" t="str">
        <f>IF('Co-beneficiaries'!B172="","",'Co-beneficiaries'!B172)</f>
        <v/>
      </c>
      <c r="C174" s="296">
        <f t="shared" si="2"/>
        <v>0</v>
      </c>
      <c r="D174" s="304"/>
      <c r="E174" s="305"/>
      <c r="F174" s="305"/>
      <c r="G174" s="305"/>
      <c r="H174" s="305"/>
      <c r="I174" s="305"/>
      <c r="J174" s="305"/>
      <c r="K174" s="305"/>
      <c r="L174" s="305"/>
    </row>
    <row r="175" spans="1:12" ht="13.5" x14ac:dyDescent="0.2">
      <c r="A175" s="47" t="s">
        <v>370</v>
      </c>
      <c r="B175" s="375" t="str">
        <f>IF('Co-beneficiaries'!B173="","",'Co-beneficiaries'!B173)</f>
        <v/>
      </c>
      <c r="C175" s="296">
        <f t="shared" si="2"/>
        <v>0</v>
      </c>
      <c r="D175" s="304"/>
      <c r="E175" s="305"/>
      <c r="F175" s="305"/>
      <c r="G175" s="305"/>
      <c r="H175" s="305"/>
      <c r="I175" s="305"/>
      <c r="J175" s="305"/>
      <c r="K175" s="305"/>
      <c r="L175" s="305"/>
    </row>
    <row r="176" spans="1:12" ht="13.5" x14ac:dyDescent="0.2">
      <c r="A176" s="47" t="s">
        <v>371</v>
      </c>
      <c r="B176" s="375" t="str">
        <f>IF('Co-beneficiaries'!B174="","",'Co-beneficiaries'!B174)</f>
        <v/>
      </c>
      <c r="C176" s="296">
        <f t="shared" si="2"/>
        <v>0</v>
      </c>
      <c r="D176" s="304"/>
      <c r="E176" s="305"/>
      <c r="F176" s="305"/>
      <c r="G176" s="305"/>
      <c r="H176" s="305"/>
      <c r="I176" s="305"/>
      <c r="J176" s="305"/>
      <c r="K176" s="305"/>
      <c r="L176" s="305"/>
    </row>
    <row r="177" spans="1:12" ht="13.5" x14ac:dyDescent="0.2">
      <c r="A177" s="47" t="s">
        <v>372</v>
      </c>
      <c r="B177" s="375" t="str">
        <f>IF('Co-beneficiaries'!B175="","",'Co-beneficiaries'!B175)</f>
        <v/>
      </c>
      <c r="C177" s="296">
        <f t="shared" si="2"/>
        <v>0</v>
      </c>
      <c r="D177" s="304"/>
      <c r="E177" s="305"/>
      <c r="F177" s="305"/>
      <c r="G177" s="305"/>
      <c r="H177" s="305"/>
      <c r="I177" s="305"/>
      <c r="J177" s="305"/>
      <c r="K177" s="305"/>
      <c r="L177" s="305"/>
    </row>
    <row r="178" spans="1:12" ht="13.5" x14ac:dyDescent="0.2">
      <c r="A178" s="47" t="s">
        <v>373</v>
      </c>
      <c r="B178" s="375" t="str">
        <f>IF('Co-beneficiaries'!B176="","",'Co-beneficiaries'!B176)</f>
        <v/>
      </c>
      <c r="C178" s="296">
        <f t="shared" si="2"/>
        <v>0</v>
      </c>
      <c r="D178" s="304"/>
      <c r="E178" s="305"/>
      <c r="F178" s="305"/>
      <c r="G178" s="305"/>
      <c r="H178" s="305"/>
      <c r="I178" s="305"/>
      <c r="J178" s="305"/>
      <c r="K178" s="305"/>
      <c r="L178" s="305"/>
    </row>
    <row r="179" spans="1:12" ht="13.5" x14ac:dyDescent="0.2">
      <c r="A179" s="47" t="s">
        <v>374</v>
      </c>
      <c r="B179" s="375" t="str">
        <f>IF('Co-beneficiaries'!B177="","",'Co-beneficiaries'!B177)</f>
        <v/>
      </c>
      <c r="C179" s="296">
        <f t="shared" si="2"/>
        <v>0</v>
      </c>
      <c r="D179" s="304"/>
      <c r="E179" s="305"/>
      <c r="F179" s="305"/>
      <c r="G179" s="305"/>
      <c r="H179" s="305"/>
      <c r="I179" s="305"/>
      <c r="J179" s="305"/>
      <c r="K179" s="305"/>
      <c r="L179" s="305"/>
    </row>
    <row r="180" spans="1:12" ht="13.5" x14ac:dyDescent="0.2">
      <c r="A180" s="47" t="s">
        <v>375</v>
      </c>
      <c r="B180" s="375" t="str">
        <f>IF('Co-beneficiaries'!B178="","",'Co-beneficiaries'!B178)</f>
        <v/>
      </c>
      <c r="C180" s="296">
        <f t="shared" si="2"/>
        <v>0</v>
      </c>
      <c r="D180" s="304"/>
      <c r="E180" s="305"/>
      <c r="F180" s="305"/>
      <c r="G180" s="305"/>
      <c r="H180" s="305"/>
      <c r="I180" s="305"/>
      <c r="J180" s="305"/>
      <c r="K180" s="305"/>
      <c r="L180" s="305"/>
    </row>
    <row r="181" spans="1:12" ht="13.5" x14ac:dyDescent="0.2">
      <c r="A181" s="47" t="s">
        <v>376</v>
      </c>
      <c r="B181" s="375" t="str">
        <f>IF('Co-beneficiaries'!B179="","",'Co-beneficiaries'!B179)</f>
        <v/>
      </c>
      <c r="C181" s="296">
        <f t="shared" si="2"/>
        <v>0</v>
      </c>
      <c r="D181" s="304"/>
      <c r="E181" s="305"/>
      <c r="F181" s="305"/>
      <c r="G181" s="305"/>
      <c r="H181" s="305"/>
      <c r="I181" s="305"/>
      <c r="J181" s="305"/>
      <c r="K181" s="305"/>
      <c r="L181" s="305"/>
    </row>
    <row r="182" spans="1:12" ht="13.5" x14ac:dyDescent="0.2">
      <c r="A182" s="47" t="s">
        <v>377</v>
      </c>
      <c r="B182" s="375" t="str">
        <f>IF('Co-beneficiaries'!B180="","",'Co-beneficiaries'!B180)</f>
        <v/>
      </c>
      <c r="C182" s="296">
        <f t="shared" si="2"/>
        <v>0</v>
      </c>
      <c r="D182" s="304"/>
      <c r="E182" s="305"/>
      <c r="F182" s="305"/>
      <c r="G182" s="305"/>
      <c r="H182" s="305"/>
      <c r="I182" s="305"/>
      <c r="J182" s="305"/>
      <c r="K182" s="305"/>
      <c r="L182" s="305"/>
    </row>
    <row r="183" spans="1:12" ht="13.5" x14ac:dyDescent="0.2">
      <c r="A183" s="47" t="s">
        <v>378</v>
      </c>
      <c r="B183" s="375" t="str">
        <f>IF('Co-beneficiaries'!B181="","",'Co-beneficiaries'!B181)</f>
        <v/>
      </c>
      <c r="C183" s="296">
        <f t="shared" si="2"/>
        <v>0</v>
      </c>
      <c r="D183" s="304"/>
      <c r="E183" s="305"/>
      <c r="F183" s="305"/>
      <c r="G183" s="305"/>
      <c r="H183" s="305"/>
      <c r="I183" s="305"/>
      <c r="J183" s="305"/>
      <c r="K183" s="305"/>
      <c r="L183" s="305"/>
    </row>
    <row r="184" spans="1:12" ht="13.5" x14ac:dyDescent="0.2">
      <c r="A184" s="47" t="s">
        <v>379</v>
      </c>
      <c r="B184" s="375" t="str">
        <f>IF('Co-beneficiaries'!B182="","",'Co-beneficiaries'!B182)</f>
        <v/>
      </c>
      <c r="C184" s="296">
        <f t="shared" si="2"/>
        <v>0</v>
      </c>
      <c r="D184" s="304"/>
      <c r="E184" s="305"/>
      <c r="F184" s="305"/>
      <c r="G184" s="305"/>
      <c r="H184" s="305"/>
      <c r="I184" s="305"/>
      <c r="J184" s="305"/>
      <c r="K184" s="305"/>
      <c r="L184" s="305"/>
    </row>
    <row r="185" spans="1:12" ht="13.5" x14ac:dyDescent="0.2">
      <c r="A185" s="47" t="s">
        <v>380</v>
      </c>
      <c r="B185" s="375" t="str">
        <f>IF('Co-beneficiaries'!B183="","",'Co-beneficiaries'!B183)</f>
        <v/>
      </c>
      <c r="C185" s="296">
        <f t="shared" si="2"/>
        <v>0</v>
      </c>
      <c r="D185" s="304"/>
      <c r="E185" s="305"/>
      <c r="F185" s="305"/>
      <c r="G185" s="305"/>
      <c r="H185" s="305"/>
      <c r="I185" s="305"/>
      <c r="J185" s="305"/>
      <c r="K185" s="305"/>
      <c r="L185" s="305"/>
    </row>
    <row r="186" spans="1:12" ht="13.5" x14ac:dyDescent="0.2">
      <c r="A186" s="47" t="s">
        <v>381</v>
      </c>
      <c r="B186" s="375" t="str">
        <f>IF('Co-beneficiaries'!B184="","",'Co-beneficiaries'!B184)</f>
        <v/>
      </c>
      <c r="C186" s="296">
        <f t="shared" si="2"/>
        <v>0</v>
      </c>
      <c r="D186" s="304"/>
      <c r="E186" s="305"/>
      <c r="F186" s="305"/>
      <c r="G186" s="305"/>
      <c r="H186" s="305"/>
      <c r="I186" s="305"/>
      <c r="J186" s="305"/>
      <c r="K186" s="305"/>
      <c r="L186" s="305"/>
    </row>
    <row r="187" spans="1:12" ht="13.5" x14ac:dyDescent="0.2">
      <c r="A187" s="47" t="s">
        <v>382</v>
      </c>
      <c r="B187" s="375" t="str">
        <f>IF('Co-beneficiaries'!B185="","",'Co-beneficiaries'!B185)</f>
        <v/>
      </c>
      <c r="C187" s="296">
        <f t="shared" si="2"/>
        <v>0</v>
      </c>
      <c r="D187" s="304"/>
      <c r="E187" s="305"/>
      <c r="F187" s="305"/>
      <c r="G187" s="305"/>
      <c r="H187" s="305"/>
      <c r="I187" s="305"/>
      <c r="J187" s="305"/>
      <c r="K187" s="305"/>
      <c r="L187" s="305"/>
    </row>
    <row r="188" spans="1:12" ht="13.5" x14ac:dyDescent="0.2">
      <c r="A188" s="47" t="s">
        <v>383</v>
      </c>
      <c r="B188" s="375" t="str">
        <f>IF('Co-beneficiaries'!B186="","",'Co-beneficiaries'!B186)</f>
        <v/>
      </c>
      <c r="C188" s="296">
        <f t="shared" si="2"/>
        <v>0</v>
      </c>
      <c r="D188" s="304"/>
      <c r="E188" s="305"/>
      <c r="F188" s="305"/>
      <c r="G188" s="305"/>
      <c r="H188" s="305"/>
      <c r="I188" s="305"/>
      <c r="J188" s="305"/>
      <c r="K188" s="305"/>
      <c r="L188" s="305"/>
    </row>
    <row r="189" spans="1:12" ht="13.5" x14ac:dyDescent="0.2">
      <c r="A189" s="47" t="s">
        <v>384</v>
      </c>
      <c r="B189" s="375" t="str">
        <f>IF('Co-beneficiaries'!B187="","",'Co-beneficiaries'!B187)</f>
        <v/>
      </c>
      <c r="C189" s="296">
        <f t="shared" si="2"/>
        <v>0</v>
      </c>
      <c r="D189" s="304"/>
      <c r="E189" s="305"/>
      <c r="F189" s="305"/>
      <c r="G189" s="305"/>
      <c r="H189" s="305"/>
      <c r="I189" s="305"/>
      <c r="J189" s="305"/>
      <c r="K189" s="305"/>
      <c r="L189" s="305"/>
    </row>
    <row r="190" spans="1:12" ht="13.5" x14ac:dyDescent="0.2">
      <c r="A190" s="47" t="s">
        <v>385</v>
      </c>
      <c r="B190" s="375" t="str">
        <f>IF('Co-beneficiaries'!B188="","",'Co-beneficiaries'!B188)</f>
        <v/>
      </c>
      <c r="C190" s="296">
        <f t="shared" si="2"/>
        <v>0</v>
      </c>
      <c r="D190" s="304"/>
      <c r="E190" s="305"/>
      <c r="F190" s="305"/>
      <c r="G190" s="305"/>
      <c r="H190" s="305"/>
      <c r="I190" s="305"/>
      <c r="J190" s="305"/>
      <c r="K190" s="305"/>
      <c r="L190" s="305"/>
    </row>
    <row r="191" spans="1:12" ht="13.5" x14ac:dyDescent="0.2">
      <c r="A191" s="47" t="s">
        <v>386</v>
      </c>
      <c r="B191" s="375" t="str">
        <f>IF('Co-beneficiaries'!B189="","",'Co-beneficiaries'!B189)</f>
        <v/>
      </c>
      <c r="C191" s="296">
        <f t="shared" si="2"/>
        <v>0</v>
      </c>
      <c r="D191" s="304"/>
      <c r="E191" s="305"/>
      <c r="F191" s="305"/>
      <c r="G191" s="305"/>
      <c r="H191" s="305"/>
      <c r="I191" s="305"/>
      <c r="J191" s="305"/>
      <c r="K191" s="305"/>
      <c r="L191" s="305"/>
    </row>
    <row r="192" spans="1:12" ht="13.5" x14ac:dyDescent="0.2">
      <c r="A192" s="47" t="s">
        <v>387</v>
      </c>
      <c r="B192" s="375" t="str">
        <f>IF('Co-beneficiaries'!B190="","",'Co-beneficiaries'!B190)</f>
        <v/>
      </c>
      <c r="C192" s="296">
        <f t="shared" si="2"/>
        <v>0</v>
      </c>
      <c r="D192" s="304"/>
      <c r="E192" s="305"/>
      <c r="F192" s="305"/>
      <c r="G192" s="305"/>
      <c r="H192" s="305"/>
      <c r="I192" s="305"/>
      <c r="J192" s="305"/>
      <c r="K192" s="305"/>
      <c r="L192" s="305"/>
    </row>
    <row r="193" spans="1:12" ht="13.5" x14ac:dyDescent="0.2">
      <c r="A193" s="47" t="s">
        <v>388</v>
      </c>
      <c r="B193" s="375" t="str">
        <f>IF('Co-beneficiaries'!B191="","",'Co-beneficiaries'!B191)</f>
        <v/>
      </c>
      <c r="C193" s="296">
        <f t="shared" si="2"/>
        <v>0</v>
      </c>
      <c r="D193" s="304"/>
      <c r="E193" s="305"/>
      <c r="F193" s="305"/>
      <c r="G193" s="305"/>
      <c r="H193" s="305"/>
      <c r="I193" s="305"/>
      <c r="J193" s="305"/>
      <c r="K193" s="305"/>
      <c r="L193" s="305"/>
    </row>
    <row r="194" spans="1:12" ht="13.5" x14ac:dyDescent="0.2">
      <c r="A194" s="47" t="s">
        <v>389</v>
      </c>
      <c r="B194" s="375" t="str">
        <f>IF('Co-beneficiaries'!B192="","",'Co-beneficiaries'!B192)</f>
        <v/>
      </c>
      <c r="C194" s="296">
        <f t="shared" si="2"/>
        <v>0</v>
      </c>
      <c r="D194" s="304"/>
      <c r="E194" s="305"/>
      <c r="F194" s="305"/>
      <c r="G194" s="305"/>
      <c r="H194" s="305"/>
      <c r="I194" s="305"/>
      <c r="J194" s="305"/>
      <c r="K194" s="305"/>
      <c r="L194" s="305"/>
    </row>
    <row r="195" spans="1:12" ht="13.5" x14ac:dyDescent="0.2">
      <c r="A195" s="47" t="s">
        <v>390</v>
      </c>
      <c r="B195" s="375" t="str">
        <f>IF('Co-beneficiaries'!B193="","",'Co-beneficiaries'!B193)</f>
        <v/>
      </c>
      <c r="C195" s="296">
        <f t="shared" si="2"/>
        <v>0</v>
      </c>
      <c r="D195" s="304"/>
      <c r="E195" s="305"/>
      <c r="F195" s="305"/>
      <c r="G195" s="305"/>
      <c r="H195" s="305"/>
      <c r="I195" s="305"/>
      <c r="J195" s="305"/>
      <c r="K195" s="305"/>
      <c r="L195" s="305"/>
    </row>
    <row r="196" spans="1:12" ht="13.5" x14ac:dyDescent="0.2">
      <c r="A196" s="47" t="s">
        <v>391</v>
      </c>
      <c r="B196" s="375" t="str">
        <f>IF('Co-beneficiaries'!B194="","",'Co-beneficiaries'!B194)</f>
        <v/>
      </c>
      <c r="C196" s="296">
        <f t="shared" si="2"/>
        <v>0</v>
      </c>
      <c r="D196" s="304"/>
      <c r="E196" s="305"/>
      <c r="F196" s="305"/>
      <c r="G196" s="305"/>
      <c r="H196" s="305"/>
      <c r="I196" s="305"/>
      <c r="J196" s="305"/>
      <c r="K196" s="305"/>
      <c r="L196" s="305"/>
    </row>
    <row r="197" spans="1:12" ht="13.5" x14ac:dyDescent="0.2">
      <c r="A197" s="47" t="s">
        <v>392</v>
      </c>
      <c r="B197" s="375" t="str">
        <f>IF('Co-beneficiaries'!B195="","",'Co-beneficiaries'!B195)</f>
        <v/>
      </c>
      <c r="C197" s="296">
        <f t="shared" si="2"/>
        <v>0</v>
      </c>
      <c r="D197" s="304"/>
      <c r="E197" s="305"/>
      <c r="F197" s="305"/>
      <c r="G197" s="305"/>
      <c r="H197" s="305"/>
      <c r="I197" s="305"/>
      <c r="J197" s="305"/>
      <c r="K197" s="305"/>
      <c r="L197" s="305"/>
    </row>
    <row r="198" spans="1:12" ht="13.5" x14ac:dyDescent="0.2">
      <c r="A198" s="47" t="s">
        <v>393</v>
      </c>
      <c r="B198" s="375" t="str">
        <f>IF('Co-beneficiaries'!B196="","",'Co-beneficiaries'!B196)</f>
        <v/>
      </c>
      <c r="C198" s="296">
        <f t="shared" si="2"/>
        <v>0</v>
      </c>
      <c r="D198" s="304"/>
      <c r="E198" s="305"/>
      <c r="F198" s="305"/>
      <c r="G198" s="305"/>
      <c r="H198" s="305"/>
      <c r="I198" s="305"/>
      <c r="J198" s="305"/>
      <c r="K198" s="305"/>
      <c r="L198" s="305"/>
    </row>
    <row r="199" spans="1:12" ht="13.5" x14ac:dyDescent="0.2">
      <c r="A199" s="47" t="s">
        <v>394</v>
      </c>
      <c r="B199" s="375" t="str">
        <f>IF('Co-beneficiaries'!B197="","",'Co-beneficiaries'!B197)</f>
        <v/>
      </c>
      <c r="C199" s="296">
        <f t="shared" si="2"/>
        <v>0</v>
      </c>
      <c r="D199" s="304"/>
      <c r="E199" s="305"/>
      <c r="F199" s="305"/>
      <c r="G199" s="305"/>
      <c r="H199" s="305"/>
      <c r="I199" s="305"/>
      <c r="J199" s="305"/>
      <c r="K199" s="305"/>
      <c r="L199" s="305"/>
    </row>
    <row r="200" spans="1:12" ht="13.5" x14ac:dyDescent="0.2">
      <c r="A200" s="47" t="s">
        <v>395</v>
      </c>
      <c r="B200" s="375" t="str">
        <f>IF('Co-beneficiaries'!B198="","",'Co-beneficiaries'!B198)</f>
        <v/>
      </c>
      <c r="C200" s="296">
        <f t="shared" si="2"/>
        <v>0</v>
      </c>
      <c r="D200" s="304"/>
      <c r="E200" s="305"/>
      <c r="F200" s="305"/>
      <c r="G200" s="305"/>
      <c r="H200" s="305"/>
      <c r="I200" s="305"/>
      <c r="J200" s="305"/>
      <c r="K200" s="305"/>
      <c r="L200" s="305"/>
    </row>
    <row r="201" spans="1:12" ht="13.5" x14ac:dyDescent="0.2">
      <c r="A201" s="47" t="s">
        <v>396</v>
      </c>
      <c r="B201" s="375" t="str">
        <f>IF('Co-beneficiaries'!B199="","",'Co-beneficiaries'!B199)</f>
        <v/>
      </c>
      <c r="C201" s="296">
        <f t="shared" si="2"/>
        <v>0</v>
      </c>
      <c r="D201" s="304"/>
      <c r="E201" s="305"/>
      <c r="F201" s="305"/>
      <c r="G201" s="305"/>
      <c r="H201" s="305"/>
      <c r="I201" s="305"/>
      <c r="J201" s="305"/>
      <c r="K201" s="305"/>
      <c r="L201" s="305"/>
    </row>
    <row r="202" spans="1:12" ht="13.5" x14ac:dyDescent="0.2">
      <c r="A202" s="47" t="s">
        <v>397</v>
      </c>
      <c r="B202" s="375" t="str">
        <f>IF('Co-beneficiaries'!B200="","",'Co-beneficiaries'!B200)</f>
        <v/>
      </c>
      <c r="C202" s="296">
        <f t="shared" si="2"/>
        <v>0</v>
      </c>
      <c r="D202" s="304"/>
      <c r="E202" s="305"/>
      <c r="F202" s="305"/>
      <c r="G202" s="305"/>
      <c r="H202" s="305"/>
      <c r="I202" s="305"/>
      <c r="J202" s="305"/>
      <c r="K202" s="305"/>
      <c r="L202" s="305"/>
    </row>
    <row r="203" spans="1:12" ht="13.5" x14ac:dyDescent="0.2">
      <c r="A203" s="47" t="s">
        <v>398</v>
      </c>
      <c r="B203" s="375" t="str">
        <f>IF('Co-beneficiaries'!B201="","",'Co-beneficiaries'!B201)</f>
        <v/>
      </c>
      <c r="C203" s="296">
        <f t="shared" si="2"/>
        <v>0</v>
      </c>
      <c r="D203" s="304"/>
      <c r="E203" s="305"/>
      <c r="F203" s="305"/>
      <c r="G203" s="305"/>
      <c r="H203" s="305"/>
      <c r="I203" s="305"/>
      <c r="J203" s="305"/>
      <c r="K203" s="305"/>
      <c r="L203" s="305"/>
    </row>
    <row r="204" spans="1:12" ht="13.5" x14ac:dyDescent="0.2">
      <c r="A204" s="47" t="s">
        <v>399</v>
      </c>
      <c r="B204" s="375" t="str">
        <f>IF('Co-beneficiaries'!B202="","",'Co-beneficiaries'!B202)</f>
        <v/>
      </c>
      <c r="C204" s="296">
        <f t="shared" si="2"/>
        <v>0</v>
      </c>
      <c r="D204" s="304"/>
      <c r="E204" s="305"/>
      <c r="F204" s="305"/>
      <c r="G204" s="305"/>
      <c r="H204" s="305"/>
      <c r="I204" s="305"/>
      <c r="J204" s="305"/>
      <c r="K204" s="305"/>
      <c r="L204" s="305"/>
    </row>
    <row r="205" spans="1:12" ht="13.5" x14ac:dyDescent="0.2">
      <c r="A205" s="47" t="s">
        <v>400</v>
      </c>
      <c r="B205" s="375" t="str">
        <f>IF('Co-beneficiaries'!B203="","",'Co-beneficiaries'!B203)</f>
        <v/>
      </c>
      <c r="C205" s="296">
        <f t="shared" ref="C205:C210" si="3">IFERROR(D205/$D$10,0)</f>
        <v>0</v>
      </c>
      <c r="D205" s="304"/>
      <c r="E205" s="305"/>
      <c r="F205" s="305"/>
      <c r="G205" s="305"/>
      <c r="H205" s="305"/>
      <c r="I205" s="305"/>
      <c r="J205" s="305"/>
      <c r="K205" s="305"/>
      <c r="L205" s="305"/>
    </row>
    <row r="206" spans="1:12" ht="13.5" x14ac:dyDescent="0.2">
      <c r="A206" s="47" t="s">
        <v>401</v>
      </c>
      <c r="B206" s="375" t="str">
        <f>IF('Co-beneficiaries'!B204="","",'Co-beneficiaries'!B204)</f>
        <v/>
      </c>
      <c r="C206" s="296">
        <f t="shared" si="3"/>
        <v>0</v>
      </c>
      <c r="D206" s="304"/>
      <c r="E206" s="305"/>
      <c r="F206" s="305"/>
      <c r="G206" s="305"/>
      <c r="H206" s="305"/>
      <c r="I206" s="305"/>
      <c r="J206" s="305"/>
      <c r="K206" s="305"/>
      <c r="L206" s="305"/>
    </row>
    <row r="207" spans="1:12" ht="13.5" x14ac:dyDescent="0.2">
      <c r="A207" s="47" t="s">
        <v>402</v>
      </c>
      <c r="B207" s="375" t="str">
        <f>IF('Co-beneficiaries'!B205="","",'Co-beneficiaries'!B205)</f>
        <v/>
      </c>
      <c r="C207" s="296">
        <f t="shared" si="3"/>
        <v>0</v>
      </c>
      <c r="D207" s="304"/>
      <c r="E207" s="305"/>
      <c r="F207" s="305"/>
      <c r="G207" s="305"/>
      <c r="H207" s="305"/>
      <c r="I207" s="305"/>
      <c r="J207" s="305"/>
      <c r="K207" s="305"/>
      <c r="L207" s="305"/>
    </row>
    <row r="208" spans="1:12" ht="13.5" x14ac:dyDescent="0.2">
      <c r="A208" s="47" t="s">
        <v>403</v>
      </c>
      <c r="B208" s="375" t="str">
        <f>IF('Co-beneficiaries'!B206="","",'Co-beneficiaries'!B206)</f>
        <v/>
      </c>
      <c r="C208" s="296">
        <f t="shared" si="3"/>
        <v>0</v>
      </c>
      <c r="D208" s="304"/>
      <c r="E208" s="305"/>
      <c r="F208" s="305"/>
      <c r="G208" s="305"/>
      <c r="H208" s="305"/>
      <c r="I208" s="305"/>
      <c r="J208" s="305"/>
      <c r="K208" s="305"/>
      <c r="L208" s="305"/>
    </row>
    <row r="209" spans="1:12" ht="13.5" x14ac:dyDescent="0.2">
      <c r="A209" s="47" t="s">
        <v>404</v>
      </c>
      <c r="B209" s="375" t="str">
        <f>IF('Co-beneficiaries'!B207="","",'Co-beneficiaries'!B207)</f>
        <v/>
      </c>
      <c r="C209" s="296">
        <f t="shared" si="3"/>
        <v>0</v>
      </c>
      <c r="D209" s="304"/>
      <c r="E209" s="305"/>
      <c r="F209" s="305"/>
      <c r="G209" s="305"/>
      <c r="H209" s="305"/>
      <c r="I209" s="305"/>
      <c r="J209" s="305"/>
      <c r="K209" s="305"/>
      <c r="L209" s="305"/>
    </row>
    <row r="210" spans="1:12" ht="14.25" thickBot="1" x14ac:dyDescent="0.25">
      <c r="A210" s="48" t="s">
        <v>227</v>
      </c>
      <c r="B210" s="375" t="str">
        <f>IF('Co-beneficiaries'!B208="","",'Co-beneficiaries'!B208)</f>
        <v/>
      </c>
      <c r="C210" s="296">
        <f t="shared" si="3"/>
        <v>0</v>
      </c>
      <c r="D210" s="304"/>
      <c r="E210" s="305"/>
      <c r="F210" s="305"/>
      <c r="G210" s="305"/>
      <c r="H210" s="305"/>
      <c r="I210" s="305"/>
      <c r="J210" s="305"/>
      <c r="K210" s="305"/>
      <c r="L210" s="305"/>
    </row>
    <row r="211" spans="1:12" x14ac:dyDescent="0.2">
      <c r="D211" s="11"/>
      <c r="E211" s="11"/>
      <c r="F211" s="11"/>
      <c r="G211" s="11"/>
      <c r="H211" s="11"/>
      <c r="I211" s="11"/>
      <c r="J211" s="11"/>
      <c r="K211" s="11"/>
      <c r="L211" s="11"/>
    </row>
  </sheetData>
  <sheetProtection password="CAF5" sheet="1" objects="1" scenarios="1" selectLockedCells="1"/>
  <mergeCells count="3">
    <mergeCell ref="A3:B3"/>
    <mergeCell ref="D4:E4"/>
    <mergeCell ref="D5:E5"/>
  </mergeCells>
  <printOptions horizontalCentered="1"/>
  <pageMargins left="0.15748031496062992" right="0.15748031496062992" top="0.89" bottom="0.6" header="0.51181102362204722" footer="0.51181102362204722"/>
  <pageSetup paperSize="9" fitToHeight="0" orientation="landscape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100"/>
  <sheetViews>
    <sheetView zoomScale="96" zoomScaleNormal="96" workbookViewId="0">
      <selection activeCell="L16" sqref="L16"/>
    </sheetView>
  </sheetViews>
  <sheetFormatPr defaultColWidth="9.140625" defaultRowHeight="12.75" x14ac:dyDescent="0.2"/>
  <cols>
    <col min="1" max="1" width="6.28515625" style="27" customWidth="1"/>
    <col min="2" max="2" width="17.28515625" style="27" customWidth="1"/>
    <col min="3" max="3" width="16.7109375" style="34" customWidth="1"/>
    <col min="4" max="4" width="11.140625" style="24" customWidth="1"/>
    <col min="5" max="5" width="9.140625" style="24"/>
    <col min="6" max="6" width="10.28515625" style="24" customWidth="1"/>
    <col min="7" max="7" width="8.140625" style="24" bestFit="1" customWidth="1"/>
    <col min="8" max="8" width="10.140625" style="24" customWidth="1"/>
    <col min="9" max="9" width="1.28515625" style="24" customWidth="1"/>
    <col min="10" max="10" width="10.5703125" style="24" customWidth="1"/>
    <col min="11" max="11" width="8.140625" style="24" customWidth="1"/>
    <col min="12" max="12" width="10.7109375" style="24" customWidth="1"/>
    <col min="13" max="13" width="1.28515625" style="24" customWidth="1"/>
    <col min="14" max="14" width="9.85546875" style="24" customWidth="1"/>
    <col min="15" max="15" width="7.85546875" style="24" customWidth="1"/>
    <col min="16" max="16" width="10.5703125" style="24" customWidth="1"/>
    <col min="17" max="17" width="1.42578125" style="24" customWidth="1"/>
    <col min="18" max="18" width="10" style="24" customWidth="1"/>
    <col min="19" max="19" width="8.28515625" style="24" customWidth="1"/>
    <col min="20" max="20" width="10.5703125" style="24" customWidth="1"/>
    <col min="21" max="21" width="22.28515625" style="24" customWidth="1"/>
    <col min="22" max="22" width="11.5703125" style="24" hidden="1" customWidth="1"/>
    <col min="23" max="23" width="10.42578125" style="24" hidden="1" customWidth="1"/>
    <col min="24" max="24" width="11.28515625" style="32" hidden="1" customWidth="1"/>
    <col min="25" max="25" width="8.42578125" style="24" hidden="1" customWidth="1"/>
    <col min="26" max="26" width="10.140625" style="24" hidden="1" customWidth="1"/>
    <col min="27" max="27" width="8.140625" style="24" hidden="1" customWidth="1"/>
    <col min="28" max="28" width="9.140625" style="32" hidden="1" customWidth="1"/>
    <col min="29" max="29" width="7.7109375" style="24" hidden="1" customWidth="1"/>
    <col min="30" max="31" width="9.140625" style="24" hidden="1" customWidth="1"/>
    <col min="32" max="32" width="9.140625" style="32" hidden="1" customWidth="1"/>
    <col min="33" max="37" width="9.140625" style="24" hidden="1" customWidth="1"/>
    <col min="38" max="38" width="54.42578125" style="24" hidden="1" customWidth="1"/>
    <col min="39" max="16384" width="9.140625" style="24"/>
  </cols>
  <sheetData>
    <row r="1" spans="1:38" ht="16.5" thickBot="1" x14ac:dyDescent="0.3">
      <c r="A1" s="22" t="s">
        <v>415</v>
      </c>
      <c r="B1" s="22"/>
      <c r="C1" s="23"/>
      <c r="T1" s="177" t="str">
        <f>IF(Summary!$C$9&gt;"",Summary!$C$9,"")</f>
        <v>XXX</v>
      </c>
      <c r="V1" s="359"/>
      <c r="W1" s="359"/>
      <c r="X1" s="359"/>
      <c r="Y1" s="360"/>
      <c r="Z1" s="183" t="s">
        <v>154</v>
      </c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</row>
    <row r="2" spans="1:38" ht="16.5" thickBot="1" x14ac:dyDescent="0.25">
      <c r="A2" s="25" t="s">
        <v>3</v>
      </c>
      <c r="B2" s="25"/>
      <c r="C2" s="26"/>
      <c r="F2" s="171"/>
      <c r="G2" s="171"/>
      <c r="H2" s="171"/>
      <c r="I2" s="171"/>
      <c r="J2" s="171"/>
      <c r="K2" s="171"/>
      <c r="L2" s="171"/>
      <c r="M2" s="171"/>
      <c r="N2" s="171"/>
      <c r="O2" s="85"/>
      <c r="P2" s="85"/>
      <c r="Q2" s="85"/>
      <c r="R2" s="85"/>
      <c r="S2" s="85"/>
      <c r="T2" s="85"/>
      <c r="V2" s="32" t="s">
        <v>150</v>
      </c>
      <c r="W2" s="361">
        <f>SUM(X8,AB8,AF8,AJ8)</f>
        <v>0</v>
      </c>
      <c r="X2" s="362"/>
    </row>
    <row r="3" spans="1:38" ht="13.5" thickBot="1" x14ac:dyDescent="0.25">
      <c r="C3" s="28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V3" s="32" t="s">
        <v>151</v>
      </c>
      <c r="W3" s="361">
        <f>SUM(Y8,AC8,AG8,AK8)</f>
        <v>0</v>
      </c>
      <c r="X3" s="362"/>
    </row>
    <row r="4" spans="1:38" s="32" customFormat="1" ht="14.25" customHeight="1" thickBot="1" x14ac:dyDescent="0.3">
      <c r="A4" s="29" t="s">
        <v>7</v>
      </c>
      <c r="B4" s="29"/>
      <c r="C4" s="30"/>
      <c r="D4" s="31"/>
      <c r="E4" s="31"/>
      <c r="F4" s="518" t="s">
        <v>48</v>
      </c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519"/>
      <c r="T4" s="520"/>
    </row>
    <row r="5" spans="1:38" s="33" customFormat="1" ht="14.45" customHeight="1" thickBot="1" x14ac:dyDescent="0.25">
      <c r="C5" s="521" t="s">
        <v>41</v>
      </c>
      <c r="D5" s="525" t="s">
        <v>49</v>
      </c>
      <c r="E5" s="527" t="s">
        <v>130</v>
      </c>
      <c r="F5" s="511" t="s">
        <v>44</v>
      </c>
      <c r="G5" s="523"/>
      <c r="H5" s="523"/>
      <c r="I5" s="135"/>
      <c r="J5" s="523" t="s">
        <v>45</v>
      </c>
      <c r="K5" s="523"/>
      <c r="L5" s="523"/>
      <c r="M5" s="135"/>
      <c r="N5" s="523" t="s">
        <v>12</v>
      </c>
      <c r="O5" s="523"/>
      <c r="P5" s="523"/>
      <c r="Q5" s="135"/>
      <c r="R5" s="523" t="s">
        <v>13</v>
      </c>
      <c r="S5" s="523"/>
      <c r="T5" s="524"/>
      <c r="V5" s="507" t="s">
        <v>44</v>
      </c>
      <c r="W5" s="507"/>
      <c r="X5" s="507"/>
      <c r="Y5" s="508"/>
      <c r="Z5" s="509" t="s">
        <v>45</v>
      </c>
      <c r="AA5" s="510"/>
      <c r="AB5" s="510"/>
      <c r="AC5" s="511"/>
      <c r="AD5" s="512" t="s">
        <v>12</v>
      </c>
      <c r="AE5" s="510"/>
      <c r="AF5" s="510"/>
      <c r="AG5" s="513"/>
      <c r="AH5" s="509" t="s">
        <v>13</v>
      </c>
      <c r="AI5" s="510"/>
      <c r="AJ5" s="510"/>
      <c r="AK5" s="511"/>
      <c r="AL5" s="504" t="s">
        <v>182</v>
      </c>
    </row>
    <row r="6" spans="1:38" s="33" customFormat="1" ht="42" customHeight="1" thickBot="1" x14ac:dyDescent="0.25">
      <c r="C6" s="522"/>
      <c r="D6" s="526"/>
      <c r="E6" s="528"/>
      <c r="F6" s="1" t="s">
        <v>155</v>
      </c>
      <c r="G6" s="2" t="s">
        <v>43</v>
      </c>
      <c r="H6" s="3" t="s">
        <v>9</v>
      </c>
      <c r="I6" s="1"/>
      <c r="J6" s="87" t="s">
        <v>155</v>
      </c>
      <c r="K6" s="2" t="s">
        <v>43</v>
      </c>
      <c r="L6" s="3" t="s">
        <v>9</v>
      </c>
      <c r="M6" s="1"/>
      <c r="N6" s="87" t="s">
        <v>155</v>
      </c>
      <c r="O6" s="2" t="s">
        <v>43</v>
      </c>
      <c r="P6" s="3" t="s">
        <v>9</v>
      </c>
      <c r="Q6" s="1"/>
      <c r="R6" s="87" t="s">
        <v>155</v>
      </c>
      <c r="S6" s="2" t="s">
        <v>43</v>
      </c>
      <c r="T6" s="4" t="s">
        <v>9</v>
      </c>
      <c r="V6" s="67" t="s">
        <v>148</v>
      </c>
      <c r="W6" s="67" t="s">
        <v>153</v>
      </c>
      <c r="X6" s="67" t="s">
        <v>147</v>
      </c>
      <c r="Y6" s="68" t="s">
        <v>131</v>
      </c>
      <c r="Z6" s="69" t="s">
        <v>149</v>
      </c>
      <c r="AA6" s="67" t="s">
        <v>153</v>
      </c>
      <c r="AB6" s="67" t="s">
        <v>147</v>
      </c>
      <c r="AC6" s="70" t="s">
        <v>131</v>
      </c>
      <c r="AD6" s="69" t="s">
        <v>149</v>
      </c>
      <c r="AE6" s="67" t="s">
        <v>153</v>
      </c>
      <c r="AF6" s="67" t="s">
        <v>147</v>
      </c>
      <c r="AG6" s="71" t="s">
        <v>131</v>
      </c>
      <c r="AH6" s="69" t="s">
        <v>149</v>
      </c>
      <c r="AI6" s="67" t="s">
        <v>153</v>
      </c>
      <c r="AJ6" s="67" t="s">
        <v>147</v>
      </c>
      <c r="AK6" s="70" t="s">
        <v>131</v>
      </c>
      <c r="AL6" s="505"/>
    </row>
    <row r="7" spans="1:38" ht="13.5" customHeight="1" x14ac:dyDescent="0.2">
      <c r="A7" s="514" t="s">
        <v>416</v>
      </c>
      <c r="B7" s="516" t="s">
        <v>774</v>
      </c>
      <c r="C7" s="5" t="s">
        <v>42</v>
      </c>
      <c r="D7" s="60">
        <f>SUM(D9:D100)</f>
        <v>0</v>
      </c>
      <c r="E7" s="64"/>
      <c r="F7" s="65">
        <f>SUM(F9:F100)</f>
        <v>0</v>
      </c>
      <c r="G7" s="66"/>
      <c r="H7" s="66"/>
      <c r="I7" s="66"/>
      <c r="J7" s="60">
        <f>SUM(J9:J100)</f>
        <v>0</v>
      </c>
      <c r="K7" s="66"/>
      <c r="L7" s="66"/>
      <c r="M7" s="66"/>
      <c r="N7" s="60">
        <f>SUM(N9:N100)</f>
        <v>0</v>
      </c>
      <c r="O7" s="66"/>
      <c r="P7" s="66"/>
      <c r="Q7" s="66"/>
      <c r="R7" s="60">
        <f>SUM(R9:R100)</f>
        <v>0</v>
      </c>
      <c r="S7" s="66"/>
      <c r="T7" s="64"/>
      <c r="V7" s="73">
        <f>+SUM(V9:V100)</f>
        <v>0</v>
      </c>
      <c r="W7" s="74"/>
      <c r="X7" s="81"/>
      <c r="Y7" s="75"/>
      <c r="Z7" s="73">
        <f>+SUM(Z9:Z100)</f>
        <v>0</v>
      </c>
      <c r="AA7" s="73"/>
      <c r="AB7" s="81"/>
      <c r="AC7" s="75"/>
      <c r="AD7" s="73">
        <f>+SUM(AD9:AD100)</f>
        <v>0</v>
      </c>
      <c r="AE7" s="73"/>
      <c r="AF7" s="81"/>
      <c r="AG7" s="75"/>
      <c r="AH7" s="73">
        <f>+SUM(AH9:AH100)</f>
        <v>0</v>
      </c>
      <c r="AI7" s="73"/>
      <c r="AJ7" s="74"/>
      <c r="AK7" s="75"/>
      <c r="AL7" s="505"/>
    </row>
    <row r="8" spans="1:38" s="32" customFormat="1" ht="26.25" customHeight="1" thickBot="1" x14ac:dyDescent="0.25">
      <c r="A8" s="515"/>
      <c r="B8" s="517"/>
      <c r="C8" s="253" t="s">
        <v>46</v>
      </c>
      <c r="D8" s="254"/>
      <c r="E8" s="255">
        <f>SUM(E9:E100)</f>
        <v>0</v>
      </c>
      <c r="F8" s="256"/>
      <c r="G8" s="254"/>
      <c r="H8" s="257">
        <f>SUM(H9:H100)</f>
        <v>0</v>
      </c>
      <c r="I8" s="254"/>
      <c r="J8" s="254"/>
      <c r="K8" s="254"/>
      <c r="L8" s="257">
        <f>SUM(L9:L100)</f>
        <v>0</v>
      </c>
      <c r="M8" s="254"/>
      <c r="N8" s="254"/>
      <c r="O8" s="254"/>
      <c r="P8" s="257">
        <f>SUM(P9:P100)</f>
        <v>0</v>
      </c>
      <c r="Q8" s="254"/>
      <c r="R8" s="254"/>
      <c r="S8" s="254"/>
      <c r="T8" s="255">
        <f>SUM(T9:T100)</f>
        <v>0</v>
      </c>
      <c r="V8" s="76"/>
      <c r="W8" s="76"/>
      <c r="X8" s="77">
        <f>SUM(X9:X100)</f>
        <v>0</v>
      </c>
      <c r="Y8" s="77">
        <f>SUM(Y9:Y100)</f>
        <v>0</v>
      </c>
      <c r="Z8" s="76"/>
      <c r="AA8" s="76"/>
      <c r="AB8" s="77">
        <f>SUM(AB9:AB100)</f>
        <v>0</v>
      </c>
      <c r="AC8" s="77">
        <f>SUM(AC9:AC100)</f>
        <v>0</v>
      </c>
      <c r="AD8" s="76"/>
      <c r="AE8" s="76"/>
      <c r="AF8" s="77">
        <f>SUM(AF9:AF100)</f>
        <v>0</v>
      </c>
      <c r="AG8" s="77">
        <f>SUM(AG9:AG100)</f>
        <v>0</v>
      </c>
      <c r="AH8" s="76"/>
      <c r="AI8" s="76"/>
      <c r="AJ8" s="77">
        <f>SUM(AJ9:AJ100)</f>
        <v>0</v>
      </c>
      <c r="AK8" s="365">
        <f>SUM(AK9:AK100)</f>
        <v>0</v>
      </c>
      <c r="AL8" s="506"/>
    </row>
    <row r="9" spans="1:38" ht="14.25" customHeight="1" x14ac:dyDescent="0.2">
      <c r="A9" s="164"/>
      <c r="B9" s="348"/>
      <c r="C9" s="246">
        <f>IFERROR(IF(VLOOKUP(A9,'Co-beneficiaries'!$A$9:$C$208,3,FALSE)=0,"",VLOOKUP(A9,'Co-beneficiaries'!$A$9:$C$208,3,FALSE)),0)</f>
        <v>0</v>
      </c>
      <c r="D9" s="247">
        <f>SUM(F9,J9,N9,R9)</f>
        <v>0</v>
      </c>
      <c r="E9" s="248">
        <f>SUM(H9,L9,P9,T9)</f>
        <v>0</v>
      </c>
      <c r="F9" s="249"/>
      <c r="G9" s="250" t="str">
        <f t="shared" ref="G9:G12" si="0">IF(H9&gt;0,H9/F9,"")</f>
        <v/>
      </c>
      <c r="H9" s="251"/>
      <c r="I9" s="252"/>
      <c r="J9" s="249"/>
      <c r="K9" s="250" t="str">
        <f t="shared" ref="K9:K12" si="1">IF(L9&gt;0,L9/J9,"")</f>
        <v/>
      </c>
      <c r="L9" s="251"/>
      <c r="M9" s="252"/>
      <c r="N9" s="249"/>
      <c r="O9" s="250" t="str">
        <f t="shared" ref="O9:O12" si="2">IF(P9&gt;0,P9/N9,"")</f>
        <v/>
      </c>
      <c r="P9" s="251"/>
      <c r="Q9" s="252"/>
      <c r="R9" s="249"/>
      <c r="S9" s="250" t="str">
        <f t="shared" ref="S9:S12" si="3">IF(T9&gt;0,T9/R9,"")</f>
        <v/>
      </c>
      <c r="T9" s="251"/>
      <c r="U9" s="51"/>
      <c r="V9" s="72" t="str">
        <f t="shared" ref="V9:V40" si="4">IF(F9="","",F9)</f>
        <v/>
      </c>
      <c r="W9" s="72" t="str">
        <f>IF(F9="","",MIN(G9))</f>
        <v/>
      </c>
      <c r="X9" s="82" t="str">
        <f>IF(F9="","",MIN(H9,V9*W9))</f>
        <v/>
      </c>
      <c r="Y9" s="79" t="str">
        <f t="shared" ref="Y9:Y40" si="5">IF(F9="","",IF(H9&gt;X9,H9-X9,0))</f>
        <v/>
      </c>
      <c r="Z9" s="72" t="str">
        <f t="shared" ref="Z9:Z40" si="6">IF(J9="","",J9)</f>
        <v/>
      </c>
      <c r="AA9" s="72" t="str">
        <f>IF(J9="","",MIN(K9))</f>
        <v/>
      </c>
      <c r="AB9" s="82" t="str">
        <f>IF(J9="","",MIN(L9,AA9*Z9))</f>
        <v/>
      </c>
      <c r="AC9" s="79" t="str">
        <f t="shared" ref="AC9:AC40" si="7">IF(J9="","",IF(L9&gt;AB9,L9-AB9,0))</f>
        <v/>
      </c>
      <c r="AD9" s="72" t="str">
        <f t="shared" ref="AD9:AD40" si="8">IF(N9="","",N9)</f>
        <v/>
      </c>
      <c r="AE9" s="72" t="str">
        <f>IF(N9="","",MIN(O9))</f>
        <v/>
      </c>
      <c r="AF9" s="82" t="str">
        <f>IF(N9="","",MIN(P9,AE9*AD9))</f>
        <v/>
      </c>
      <c r="AG9" s="80" t="str">
        <f t="shared" ref="AG9:AG40" si="9">IF(N9="","",IF(P9&gt;AF9,P9-AF9,0))</f>
        <v/>
      </c>
      <c r="AH9" s="72" t="str">
        <f t="shared" ref="AH9:AH40" si="10">IF(R9="","",R9)</f>
        <v/>
      </c>
      <c r="AI9" s="72" t="str">
        <f>IF(R9="","",MIN(S9))</f>
        <v/>
      </c>
      <c r="AJ9" s="72" t="str">
        <f>IF(R9="","",MIN(T9,AH9*AI9))</f>
        <v/>
      </c>
      <c r="AK9" s="79" t="str">
        <f t="shared" ref="AK9:AK72" si="11">IF(R9="","",IF(T9&gt;AJ9,T9-AJ9,0))</f>
        <v/>
      </c>
      <c r="AL9" s="59"/>
    </row>
    <row r="10" spans="1:38" ht="15" customHeight="1" x14ac:dyDescent="0.2">
      <c r="A10" s="164"/>
      <c r="B10" s="348"/>
      <c r="C10" s="246">
        <f>IFERROR(IF(VLOOKUP(A10,'Co-beneficiaries'!$A$9:$C$208,3,FALSE)=0,"",VLOOKUP(A10,'Co-beneficiaries'!$A$9:$C$208,3,FALSE)),0)</f>
        <v>0</v>
      </c>
      <c r="D10" s="60">
        <f>SUM(F10,J10,N10,R10)</f>
        <v>0</v>
      </c>
      <c r="E10" s="61">
        <f>SUM(H10,L10,P10,T10)</f>
        <v>0</v>
      </c>
      <c r="F10" s="62"/>
      <c r="G10" s="63" t="str">
        <f t="shared" si="0"/>
        <v/>
      </c>
      <c r="H10" s="136"/>
      <c r="I10" s="66"/>
      <c r="J10" s="62"/>
      <c r="K10" s="63" t="str">
        <f t="shared" si="1"/>
        <v/>
      </c>
      <c r="L10" s="136"/>
      <c r="M10" s="66"/>
      <c r="N10" s="62"/>
      <c r="O10" s="63" t="str">
        <f t="shared" si="2"/>
        <v/>
      </c>
      <c r="P10" s="136"/>
      <c r="Q10" s="66"/>
      <c r="R10" s="62"/>
      <c r="S10" s="63" t="str">
        <f t="shared" si="3"/>
        <v/>
      </c>
      <c r="T10" s="136"/>
      <c r="U10" s="51"/>
      <c r="V10" s="72" t="str">
        <f t="shared" si="4"/>
        <v/>
      </c>
      <c r="W10" s="72" t="str">
        <f t="shared" ref="W10:W73" si="12">IF(F10="","",MIN(G10))</f>
        <v/>
      </c>
      <c r="X10" s="82" t="str">
        <f t="shared" ref="X10:X73" si="13">IF(F10="","",MIN(H10,V10*W10))</f>
        <v/>
      </c>
      <c r="Y10" s="79" t="str">
        <f t="shared" si="5"/>
        <v/>
      </c>
      <c r="Z10" s="72" t="str">
        <f t="shared" si="6"/>
        <v/>
      </c>
      <c r="AA10" s="72" t="str">
        <f t="shared" ref="AA10:AA73" si="14">IF(J10="","",MIN(K10))</f>
        <v/>
      </c>
      <c r="AB10" s="82" t="str">
        <f t="shared" ref="AB10:AB73" si="15">IF(J10="","",MIN(L10,AA10*Z10))</f>
        <v/>
      </c>
      <c r="AC10" s="79" t="str">
        <f t="shared" si="7"/>
        <v/>
      </c>
      <c r="AD10" s="72" t="str">
        <f t="shared" si="8"/>
        <v/>
      </c>
      <c r="AE10" s="72" t="str">
        <f t="shared" ref="AE10:AE73" si="16">IF(N10="","",MIN(O10))</f>
        <v/>
      </c>
      <c r="AF10" s="82" t="str">
        <f t="shared" ref="AF10:AF73" si="17">IF(N10="","",MIN(P10,AE10*AD10))</f>
        <v/>
      </c>
      <c r="AG10" s="80" t="str">
        <f t="shared" si="9"/>
        <v/>
      </c>
      <c r="AH10" s="72" t="str">
        <f t="shared" si="10"/>
        <v/>
      </c>
      <c r="AI10" s="72" t="str">
        <f t="shared" ref="AI10:AI73" si="18">IF(R10="","",MIN(S10))</f>
        <v/>
      </c>
      <c r="AJ10" s="72" t="str">
        <f t="shared" ref="AJ10:AJ73" si="19">IF(R10="","",MIN(T10,AH10*AI10))</f>
        <v/>
      </c>
      <c r="AK10" s="79" t="str">
        <f t="shared" si="11"/>
        <v/>
      </c>
      <c r="AL10" s="59"/>
    </row>
    <row r="11" spans="1:38" x14ac:dyDescent="0.2">
      <c r="A11" s="164"/>
      <c r="B11" s="348"/>
      <c r="C11" s="246">
        <f>IFERROR(IF(VLOOKUP(A11,'Co-beneficiaries'!$A$9:$C$208,3,FALSE)=0,"",VLOOKUP(A11,'Co-beneficiaries'!$A$9:$C$208,3,FALSE)),0)</f>
        <v>0</v>
      </c>
      <c r="D11" s="60">
        <f>SUM(F11,J11,N11,R11)</f>
        <v>0</v>
      </c>
      <c r="E11" s="61">
        <f>SUM(H11,L11,P11,T11)</f>
        <v>0</v>
      </c>
      <c r="F11" s="62"/>
      <c r="G11" s="63" t="str">
        <f t="shared" si="0"/>
        <v/>
      </c>
      <c r="H11" s="136"/>
      <c r="I11" s="66"/>
      <c r="J11" s="62"/>
      <c r="K11" s="63" t="str">
        <f t="shared" si="1"/>
        <v/>
      </c>
      <c r="L11" s="136"/>
      <c r="M11" s="66"/>
      <c r="N11" s="62"/>
      <c r="O11" s="63" t="str">
        <f t="shared" si="2"/>
        <v/>
      </c>
      <c r="P11" s="136"/>
      <c r="Q11" s="66"/>
      <c r="R11" s="62"/>
      <c r="S11" s="63" t="str">
        <f t="shared" si="3"/>
        <v/>
      </c>
      <c r="T11" s="136"/>
      <c r="U11" s="51"/>
      <c r="V11" s="72" t="str">
        <f t="shared" si="4"/>
        <v/>
      </c>
      <c r="W11" s="72" t="str">
        <f t="shared" si="12"/>
        <v/>
      </c>
      <c r="X11" s="82" t="str">
        <f t="shared" si="13"/>
        <v/>
      </c>
      <c r="Y11" s="79" t="str">
        <f t="shared" si="5"/>
        <v/>
      </c>
      <c r="Z11" s="72" t="str">
        <f t="shared" si="6"/>
        <v/>
      </c>
      <c r="AA11" s="72" t="str">
        <f t="shared" si="14"/>
        <v/>
      </c>
      <c r="AB11" s="82" t="str">
        <f t="shared" si="15"/>
        <v/>
      </c>
      <c r="AC11" s="79" t="str">
        <f t="shared" si="7"/>
        <v/>
      </c>
      <c r="AD11" s="72" t="str">
        <f t="shared" si="8"/>
        <v/>
      </c>
      <c r="AE11" s="72" t="str">
        <f t="shared" si="16"/>
        <v/>
      </c>
      <c r="AF11" s="82" t="str">
        <f t="shared" si="17"/>
        <v/>
      </c>
      <c r="AG11" s="80" t="str">
        <f t="shared" si="9"/>
        <v/>
      </c>
      <c r="AH11" s="72" t="str">
        <f t="shared" si="10"/>
        <v/>
      </c>
      <c r="AI11" s="72" t="str">
        <f t="shared" si="18"/>
        <v/>
      </c>
      <c r="AJ11" s="72" t="str">
        <f t="shared" si="19"/>
        <v/>
      </c>
      <c r="AK11" s="79" t="str">
        <f t="shared" si="11"/>
        <v/>
      </c>
      <c r="AL11" s="59"/>
    </row>
    <row r="12" spans="1:38" x14ac:dyDescent="0.2">
      <c r="A12" s="164"/>
      <c r="B12" s="348"/>
      <c r="C12" s="246">
        <f>IFERROR(IF(VLOOKUP(A12,'Co-beneficiaries'!$A$9:$C$208,3,FALSE)=0,"",VLOOKUP(A12,'Co-beneficiaries'!$A$9:$C$208,3,FALSE)),0)</f>
        <v>0</v>
      </c>
      <c r="D12" s="60">
        <f t="shared" ref="D12" si="20">SUM(F12,J12,N12,R12)</f>
        <v>0</v>
      </c>
      <c r="E12" s="61">
        <f t="shared" ref="E12" si="21">SUM(H12,L12,P12,T12)</f>
        <v>0</v>
      </c>
      <c r="F12" s="62"/>
      <c r="G12" s="63" t="str">
        <f t="shared" si="0"/>
        <v/>
      </c>
      <c r="H12" s="136"/>
      <c r="I12" s="66"/>
      <c r="J12" s="62"/>
      <c r="K12" s="63" t="str">
        <f t="shared" si="1"/>
        <v/>
      </c>
      <c r="L12" s="136"/>
      <c r="M12" s="66"/>
      <c r="N12" s="62"/>
      <c r="O12" s="63" t="str">
        <f t="shared" si="2"/>
        <v/>
      </c>
      <c r="P12" s="136"/>
      <c r="Q12" s="66"/>
      <c r="R12" s="62"/>
      <c r="S12" s="63" t="str">
        <f t="shared" si="3"/>
        <v/>
      </c>
      <c r="T12" s="136"/>
      <c r="U12" s="51"/>
      <c r="V12" s="72" t="str">
        <f t="shared" si="4"/>
        <v/>
      </c>
      <c r="W12" s="72" t="str">
        <f t="shared" si="12"/>
        <v/>
      </c>
      <c r="X12" s="82" t="str">
        <f t="shared" si="13"/>
        <v/>
      </c>
      <c r="Y12" s="79" t="str">
        <f t="shared" si="5"/>
        <v/>
      </c>
      <c r="Z12" s="72" t="str">
        <f t="shared" si="6"/>
        <v/>
      </c>
      <c r="AA12" s="72" t="str">
        <f t="shared" si="14"/>
        <v/>
      </c>
      <c r="AB12" s="82" t="str">
        <f t="shared" si="15"/>
        <v/>
      </c>
      <c r="AC12" s="79" t="str">
        <f t="shared" si="7"/>
        <v/>
      </c>
      <c r="AD12" s="72" t="str">
        <f t="shared" si="8"/>
        <v/>
      </c>
      <c r="AE12" s="72" t="str">
        <f t="shared" si="16"/>
        <v/>
      </c>
      <c r="AF12" s="82" t="str">
        <f t="shared" si="17"/>
        <v/>
      </c>
      <c r="AG12" s="80" t="str">
        <f t="shared" si="9"/>
        <v/>
      </c>
      <c r="AH12" s="72" t="str">
        <f t="shared" si="10"/>
        <v/>
      </c>
      <c r="AI12" s="72" t="str">
        <f t="shared" si="18"/>
        <v/>
      </c>
      <c r="AJ12" s="72" t="str">
        <f t="shared" si="19"/>
        <v/>
      </c>
      <c r="AK12" s="79" t="str">
        <f t="shared" si="11"/>
        <v/>
      </c>
      <c r="AL12" s="59"/>
    </row>
    <row r="13" spans="1:38" x14ac:dyDescent="0.2">
      <c r="A13" s="164"/>
      <c r="B13" s="348"/>
      <c r="C13" s="246">
        <f>IFERROR(IF(VLOOKUP(A13,'Co-beneficiaries'!$A$9:$C$208,3,FALSE)=0,"",VLOOKUP(A13,'Co-beneficiaries'!$A$9:$C$208,3,FALSE)),0)</f>
        <v>0</v>
      </c>
      <c r="D13" s="60">
        <f t="shared" ref="D13:D16" si="22">SUM(F13,J13,N13,R13)</f>
        <v>0</v>
      </c>
      <c r="E13" s="61">
        <f t="shared" ref="E13:E16" si="23">SUM(H13,L13,P13,T13)</f>
        <v>0</v>
      </c>
      <c r="F13" s="62"/>
      <c r="G13" s="63" t="str">
        <f t="shared" ref="G13:G16" si="24">IF(H13&gt;0,H13/F13,"")</f>
        <v/>
      </c>
      <c r="H13" s="136"/>
      <c r="I13" s="66"/>
      <c r="J13" s="62"/>
      <c r="K13" s="63" t="str">
        <f t="shared" ref="K13:K16" si="25">IF(L13&gt;0,L13/J13,"")</f>
        <v/>
      </c>
      <c r="L13" s="136"/>
      <c r="M13" s="66"/>
      <c r="N13" s="62"/>
      <c r="O13" s="63" t="str">
        <f t="shared" ref="O13:O16" si="26">IF(P13&gt;0,P13/N13,"")</f>
        <v/>
      </c>
      <c r="P13" s="136"/>
      <c r="Q13" s="66"/>
      <c r="R13" s="62"/>
      <c r="S13" s="63" t="str">
        <f t="shared" ref="S13:S16" si="27">IF(T13&gt;0,T13/R13,"")</f>
        <v/>
      </c>
      <c r="T13" s="136"/>
      <c r="U13" s="51"/>
      <c r="V13" s="72" t="str">
        <f t="shared" si="4"/>
        <v/>
      </c>
      <c r="W13" s="72" t="str">
        <f t="shared" si="12"/>
        <v/>
      </c>
      <c r="X13" s="82" t="str">
        <f t="shared" si="13"/>
        <v/>
      </c>
      <c r="Y13" s="79" t="str">
        <f t="shared" si="5"/>
        <v/>
      </c>
      <c r="Z13" s="72" t="str">
        <f t="shared" si="6"/>
        <v/>
      </c>
      <c r="AA13" s="72" t="str">
        <f t="shared" si="14"/>
        <v/>
      </c>
      <c r="AB13" s="82" t="str">
        <f t="shared" si="15"/>
        <v/>
      </c>
      <c r="AC13" s="79" t="str">
        <f t="shared" si="7"/>
        <v/>
      </c>
      <c r="AD13" s="72" t="str">
        <f t="shared" si="8"/>
        <v/>
      </c>
      <c r="AE13" s="72" t="str">
        <f t="shared" si="16"/>
        <v/>
      </c>
      <c r="AF13" s="82" t="str">
        <f t="shared" si="17"/>
        <v/>
      </c>
      <c r="AG13" s="80" t="str">
        <f t="shared" si="9"/>
        <v/>
      </c>
      <c r="AH13" s="72" t="str">
        <f t="shared" si="10"/>
        <v/>
      </c>
      <c r="AI13" s="72" t="str">
        <f t="shared" si="18"/>
        <v/>
      </c>
      <c r="AJ13" s="72" t="str">
        <f t="shared" si="19"/>
        <v/>
      </c>
      <c r="AK13" s="79" t="str">
        <f t="shared" si="11"/>
        <v/>
      </c>
      <c r="AL13" s="59"/>
    </row>
    <row r="14" spans="1:38" x14ac:dyDescent="0.2">
      <c r="A14" s="164"/>
      <c r="B14" s="348"/>
      <c r="C14" s="246">
        <f>IFERROR(IF(VLOOKUP(A14,'Co-beneficiaries'!$A$9:$C$208,3,FALSE)=0,"",VLOOKUP(A14,'Co-beneficiaries'!$A$9:$C$208,3,FALSE)),0)</f>
        <v>0</v>
      </c>
      <c r="D14" s="60">
        <f t="shared" si="22"/>
        <v>0</v>
      </c>
      <c r="E14" s="61">
        <f t="shared" si="23"/>
        <v>0</v>
      </c>
      <c r="F14" s="62"/>
      <c r="G14" s="63" t="str">
        <f t="shared" si="24"/>
        <v/>
      </c>
      <c r="H14" s="136"/>
      <c r="I14" s="66"/>
      <c r="J14" s="62"/>
      <c r="K14" s="63" t="str">
        <f t="shared" si="25"/>
        <v/>
      </c>
      <c r="L14" s="136"/>
      <c r="M14" s="66"/>
      <c r="N14" s="62"/>
      <c r="O14" s="63" t="str">
        <f t="shared" si="26"/>
        <v/>
      </c>
      <c r="P14" s="136"/>
      <c r="Q14" s="66"/>
      <c r="R14" s="62"/>
      <c r="S14" s="63" t="str">
        <f t="shared" si="27"/>
        <v/>
      </c>
      <c r="T14" s="136"/>
      <c r="U14" s="51"/>
      <c r="V14" s="72" t="str">
        <f t="shared" si="4"/>
        <v/>
      </c>
      <c r="W14" s="72" t="str">
        <f t="shared" si="12"/>
        <v/>
      </c>
      <c r="X14" s="82" t="str">
        <f t="shared" si="13"/>
        <v/>
      </c>
      <c r="Y14" s="79" t="str">
        <f t="shared" si="5"/>
        <v/>
      </c>
      <c r="Z14" s="72" t="str">
        <f t="shared" si="6"/>
        <v/>
      </c>
      <c r="AA14" s="72" t="str">
        <f t="shared" si="14"/>
        <v/>
      </c>
      <c r="AB14" s="82" t="str">
        <f t="shared" si="15"/>
        <v/>
      </c>
      <c r="AC14" s="79" t="str">
        <f t="shared" si="7"/>
        <v/>
      </c>
      <c r="AD14" s="72" t="str">
        <f t="shared" si="8"/>
        <v/>
      </c>
      <c r="AE14" s="72" t="str">
        <f t="shared" si="16"/>
        <v/>
      </c>
      <c r="AF14" s="82" t="str">
        <f t="shared" si="17"/>
        <v/>
      </c>
      <c r="AG14" s="80" t="str">
        <f t="shared" si="9"/>
        <v/>
      </c>
      <c r="AH14" s="72" t="str">
        <f t="shared" si="10"/>
        <v/>
      </c>
      <c r="AI14" s="72" t="str">
        <f t="shared" si="18"/>
        <v/>
      </c>
      <c r="AJ14" s="72" t="str">
        <f t="shared" si="19"/>
        <v/>
      </c>
      <c r="AK14" s="79" t="str">
        <f t="shared" si="11"/>
        <v/>
      </c>
      <c r="AL14" s="59"/>
    </row>
    <row r="15" spans="1:38" x14ac:dyDescent="0.2">
      <c r="A15" s="164"/>
      <c r="B15" s="348"/>
      <c r="C15" s="246">
        <f>IFERROR(IF(VLOOKUP(A15,'Co-beneficiaries'!$A$9:$C$208,3,FALSE)=0,"",VLOOKUP(A15,'Co-beneficiaries'!$A$9:$C$208,3,FALSE)),0)</f>
        <v>0</v>
      </c>
      <c r="D15" s="60">
        <f t="shared" si="22"/>
        <v>0</v>
      </c>
      <c r="E15" s="61">
        <f t="shared" si="23"/>
        <v>0</v>
      </c>
      <c r="F15" s="62"/>
      <c r="G15" s="63" t="str">
        <f t="shared" si="24"/>
        <v/>
      </c>
      <c r="H15" s="136"/>
      <c r="I15" s="66"/>
      <c r="J15" s="62"/>
      <c r="K15" s="63" t="str">
        <f t="shared" si="25"/>
        <v/>
      </c>
      <c r="L15" s="136"/>
      <c r="M15" s="66"/>
      <c r="N15" s="62"/>
      <c r="O15" s="63" t="str">
        <f t="shared" si="26"/>
        <v/>
      </c>
      <c r="P15" s="136"/>
      <c r="Q15" s="66"/>
      <c r="R15" s="62"/>
      <c r="S15" s="63" t="str">
        <f t="shared" si="27"/>
        <v/>
      </c>
      <c r="T15" s="136"/>
      <c r="U15" s="51"/>
      <c r="V15" s="72" t="str">
        <f t="shared" si="4"/>
        <v/>
      </c>
      <c r="W15" s="72" t="str">
        <f t="shared" si="12"/>
        <v/>
      </c>
      <c r="X15" s="82" t="str">
        <f t="shared" si="13"/>
        <v/>
      </c>
      <c r="Y15" s="79" t="str">
        <f t="shared" si="5"/>
        <v/>
      </c>
      <c r="Z15" s="72" t="str">
        <f t="shared" si="6"/>
        <v/>
      </c>
      <c r="AA15" s="72" t="str">
        <f t="shared" si="14"/>
        <v/>
      </c>
      <c r="AB15" s="82" t="str">
        <f t="shared" si="15"/>
        <v/>
      </c>
      <c r="AC15" s="79" t="str">
        <f t="shared" si="7"/>
        <v/>
      </c>
      <c r="AD15" s="72" t="str">
        <f t="shared" si="8"/>
        <v/>
      </c>
      <c r="AE15" s="72" t="str">
        <f t="shared" si="16"/>
        <v/>
      </c>
      <c r="AF15" s="82" t="str">
        <f t="shared" si="17"/>
        <v/>
      </c>
      <c r="AG15" s="80" t="str">
        <f t="shared" si="9"/>
        <v/>
      </c>
      <c r="AH15" s="72" t="str">
        <f t="shared" si="10"/>
        <v/>
      </c>
      <c r="AI15" s="72" t="str">
        <f t="shared" si="18"/>
        <v/>
      </c>
      <c r="AJ15" s="72" t="str">
        <f t="shared" si="19"/>
        <v/>
      </c>
      <c r="AK15" s="79" t="str">
        <f t="shared" si="11"/>
        <v/>
      </c>
      <c r="AL15" s="59"/>
    </row>
    <row r="16" spans="1:38" x14ac:dyDescent="0.2">
      <c r="A16" s="164"/>
      <c r="B16" s="348"/>
      <c r="C16" s="246">
        <f>IFERROR(IF(VLOOKUP(A16,'Co-beneficiaries'!$A$9:$C$208,3,FALSE)=0,"",VLOOKUP(A16,'Co-beneficiaries'!$A$9:$C$208,3,FALSE)),0)</f>
        <v>0</v>
      </c>
      <c r="D16" s="60">
        <f t="shared" si="22"/>
        <v>0</v>
      </c>
      <c r="E16" s="61">
        <f t="shared" si="23"/>
        <v>0</v>
      </c>
      <c r="F16" s="62"/>
      <c r="G16" s="63" t="str">
        <f t="shared" si="24"/>
        <v/>
      </c>
      <c r="H16" s="136"/>
      <c r="I16" s="66"/>
      <c r="J16" s="62"/>
      <c r="K16" s="63" t="str">
        <f t="shared" si="25"/>
        <v/>
      </c>
      <c r="L16" s="136"/>
      <c r="M16" s="66"/>
      <c r="N16" s="62"/>
      <c r="O16" s="63" t="str">
        <f t="shared" si="26"/>
        <v/>
      </c>
      <c r="P16" s="136"/>
      <c r="Q16" s="66"/>
      <c r="R16" s="62"/>
      <c r="S16" s="63" t="str">
        <f t="shared" si="27"/>
        <v/>
      </c>
      <c r="T16" s="136"/>
      <c r="U16" s="51"/>
      <c r="V16" s="72" t="str">
        <f t="shared" si="4"/>
        <v/>
      </c>
      <c r="W16" s="72" t="str">
        <f t="shared" si="12"/>
        <v/>
      </c>
      <c r="X16" s="82" t="str">
        <f t="shared" si="13"/>
        <v/>
      </c>
      <c r="Y16" s="79" t="str">
        <f t="shared" si="5"/>
        <v/>
      </c>
      <c r="Z16" s="72" t="str">
        <f t="shared" si="6"/>
        <v/>
      </c>
      <c r="AA16" s="72" t="str">
        <f t="shared" si="14"/>
        <v/>
      </c>
      <c r="AB16" s="82" t="str">
        <f t="shared" si="15"/>
        <v/>
      </c>
      <c r="AC16" s="79" t="str">
        <f t="shared" si="7"/>
        <v/>
      </c>
      <c r="AD16" s="72" t="str">
        <f t="shared" si="8"/>
        <v/>
      </c>
      <c r="AE16" s="72" t="str">
        <f t="shared" si="16"/>
        <v/>
      </c>
      <c r="AF16" s="82" t="str">
        <f t="shared" si="17"/>
        <v/>
      </c>
      <c r="AG16" s="80" t="str">
        <f t="shared" si="9"/>
        <v/>
      </c>
      <c r="AH16" s="72" t="str">
        <f t="shared" si="10"/>
        <v/>
      </c>
      <c r="AI16" s="72" t="str">
        <f t="shared" si="18"/>
        <v/>
      </c>
      <c r="AJ16" s="72" t="str">
        <f t="shared" si="19"/>
        <v/>
      </c>
      <c r="AK16" s="79" t="str">
        <f t="shared" si="11"/>
        <v/>
      </c>
      <c r="AL16" s="59"/>
    </row>
    <row r="17" spans="1:38" x14ac:dyDescent="0.2">
      <c r="A17" s="164"/>
      <c r="B17" s="348"/>
      <c r="C17" s="246">
        <f>IFERROR(IF(VLOOKUP(A17,'Co-beneficiaries'!$A$9:$C$208,3,FALSE)=0,"",VLOOKUP(A17,'Co-beneficiaries'!$A$9:$C$208,3,FALSE)),0)</f>
        <v>0</v>
      </c>
      <c r="D17" s="60">
        <f t="shared" ref="D17:D80" si="28">SUM(F17,J17,N17,R17)</f>
        <v>0</v>
      </c>
      <c r="E17" s="61">
        <f t="shared" ref="E17:E80" si="29">SUM(H17,L17,P17,T17)</f>
        <v>0</v>
      </c>
      <c r="F17" s="62"/>
      <c r="G17" s="63" t="str">
        <f t="shared" ref="G17:G80" si="30">IF(H17&gt;0,H17/F17,"")</f>
        <v/>
      </c>
      <c r="H17" s="136"/>
      <c r="I17" s="66"/>
      <c r="J17" s="62"/>
      <c r="K17" s="63" t="str">
        <f t="shared" ref="K17:K80" si="31">IF(L17&gt;0,L17/J17,"")</f>
        <v/>
      </c>
      <c r="L17" s="136"/>
      <c r="M17" s="66"/>
      <c r="N17" s="62"/>
      <c r="O17" s="63" t="str">
        <f t="shared" ref="O17:O80" si="32">IF(P17&gt;0,P17/N17,"")</f>
        <v/>
      </c>
      <c r="P17" s="136"/>
      <c r="Q17" s="66"/>
      <c r="R17" s="62"/>
      <c r="S17" s="63" t="str">
        <f t="shared" ref="S17:S80" si="33">IF(T17&gt;0,T17/R17,"")</f>
        <v/>
      </c>
      <c r="T17" s="136"/>
      <c r="U17" s="51"/>
      <c r="V17" s="72" t="str">
        <f t="shared" si="4"/>
        <v/>
      </c>
      <c r="W17" s="72" t="str">
        <f t="shared" si="12"/>
        <v/>
      </c>
      <c r="X17" s="82" t="str">
        <f t="shared" si="13"/>
        <v/>
      </c>
      <c r="Y17" s="79" t="str">
        <f t="shared" si="5"/>
        <v/>
      </c>
      <c r="Z17" s="72" t="str">
        <f t="shared" si="6"/>
        <v/>
      </c>
      <c r="AA17" s="72" t="str">
        <f t="shared" si="14"/>
        <v/>
      </c>
      <c r="AB17" s="82" t="str">
        <f t="shared" si="15"/>
        <v/>
      </c>
      <c r="AC17" s="79" t="str">
        <f t="shared" si="7"/>
        <v/>
      </c>
      <c r="AD17" s="72" t="str">
        <f t="shared" si="8"/>
        <v/>
      </c>
      <c r="AE17" s="72" t="str">
        <f t="shared" si="16"/>
        <v/>
      </c>
      <c r="AF17" s="82" t="str">
        <f t="shared" si="17"/>
        <v/>
      </c>
      <c r="AG17" s="80" t="str">
        <f t="shared" si="9"/>
        <v/>
      </c>
      <c r="AH17" s="72" t="str">
        <f t="shared" si="10"/>
        <v/>
      </c>
      <c r="AI17" s="72" t="str">
        <f t="shared" si="18"/>
        <v/>
      </c>
      <c r="AJ17" s="72" t="str">
        <f t="shared" si="19"/>
        <v/>
      </c>
      <c r="AK17" s="79" t="str">
        <f t="shared" si="11"/>
        <v/>
      </c>
      <c r="AL17" s="59"/>
    </row>
    <row r="18" spans="1:38" x14ac:dyDescent="0.2">
      <c r="A18" s="164"/>
      <c r="B18" s="348"/>
      <c r="C18" s="246">
        <f>IFERROR(IF(VLOOKUP(A18,'Co-beneficiaries'!$A$9:$C$208,3,FALSE)=0,"",VLOOKUP(A18,'Co-beneficiaries'!$A$9:$C$208,3,FALSE)),0)</f>
        <v>0</v>
      </c>
      <c r="D18" s="60">
        <f t="shared" si="28"/>
        <v>0</v>
      </c>
      <c r="E18" s="61">
        <f t="shared" si="29"/>
        <v>0</v>
      </c>
      <c r="F18" s="62"/>
      <c r="G18" s="63" t="str">
        <f t="shared" si="30"/>
        <v/>
      </c>
      <c r="H18" s="136"/>
      <c r="I18" s="66"/>
      <c r="J18" s="62"/>
      <c r="K18" s="63" t="str">
        <f t="shared" si="31"/>
        <v/>
      </c>
      <c r="L18" s="136"/>
      <c r="M18" s="66"/>
      <c r="N18" s="62"/>
      <c r="O18" s="63" t="str">
        <f t="shared" si="32"/>
        <v/>
      </c>
      <c r="P18" s="136"/>
      <c r="Q18" s="66"/>
      <c r="R18" s="62"/>
      <c r="S18" s="63" t="str">
        <f t="shared" si="33"/>
        <v/>
      </c>
      <c r="T18" s="136"/>
      <c r="U18" s="51"/>
      <c r="V18" s="72" t="str">
        <f t="shared" si="4"/>
        <v/>
      </c>
      <c r="W18" s="72" t="str">
        <f t="shared" si="12"/>
        <v/>
      </c>
      <c r="X18" s="82" t="str">
        <f t="shared" si="13"/>
        <v/>
      </c>
      <c r="Y18" s="79" t="str">
        <f t="shared" si="5"/>
        <v/>
      </c>
      <c r="Z18" s="72" t="str">
        <f t="shared" si="6"/>
        <v/>
      </c>
      <c r="AA18" s="72" t="str">
        <f t="shared" si="14"/>
        <v/>
      </c>
      <c r="AB18" s="82" t="str">
        <f t="shared" si="15"/>
        <v/>
      </c>
      <c r="AC18" s="79" t="str">
        <f t="shared" si="7"/>
        <v/>
      </c>
      <c r="AD18" s="72" t="str">
        <f t="shared" si="8"/>
        <v/>
      </c>
      <c r="AE18" s="72" t="str">
        <f t="shared" si="16"/>
        <v/>
      </c>
      <c r="AF18" s="82" t="str">
        <f t="shared" si="17"/>
        <v/>
      </c>
      <c r="AG18" s="80" t="str">
        <f t="shared" si="9"/>
        <v/>
      </c>
      <c r="AH18" s="72" t="str">
        <f t="shared" si="10"/>
        <v/>
      </c>
      <c r="AI18" s="72" t="str">
        <f t="shared" si="18"/>
        <v/>
      </c>
      <c r="AJ18" s="72" t="str">
        <f t="shared" si="19"/>
        <v/>
      </c>
      <c r="AK18" s="79" t="str">
        <f t="shared" si="11"/>
        <v/>
      </c>
      <c r="AL18" s="59"/>
    </row>
    <row r="19" spans="1:38" x14ac:dyDescent="0.2">
      <c r="A19" s="164"/>
      <c r="B19" s="348"/>
      <c r="C19" s="246">
        <f>IFERROR(IF(VLOOKUP(A19,'Co-beneficiaries'!$A$9:$C$208,3,FALSE)=0,"",VLOOKUP(A19,'Co-beneficiaries'!$A$9:$C$208,3,FALSE)),0)</f>
        <v>0</v>
      </c>
      <c r="D19" s="60">
        <f t="shared" si="28"/>
        <v>0</v>
      </c>
      <c r="E19" s="61">
        <f t="shared" si="29"/>
        <v>0</v>
      </c>
      <c r="F19" s="62"/>
      <c r="G19" s="63" t="str">
        <f t="shared" si="30"/>
        <v/>
      </c>
      <c r="H19" s="136"/>
      <c r="I19" s="66"/>
      <c r="J19" s="62"/>
      <c r="K19" s="63" t="str">
        <f t="shared" si="31"/>
        <v/>
      </c>
      <c r="L19" s="136"/>
      <c r="M19" s="66"/>
      <c r="N19" s="62"/>
      <c r="O19" s="63" t="str">
        <f t="shared" si="32"/>
        <v/>
      </c>
      <c r="P19" s="136"/>
      <c r="Q19" s="66"/>
      <c r="R19" s="62"/>
      <c r="S19" s="63" t="str">
        <f t="shared" si="33"/>
        <v/>
      </c>
      <c r="T19" s="136"/>
      <c r="U19" s="51"/>
      <c r="V19" s="72" t="str">
        <f t="shared" si="4"/>
        <v/>
      </c>
      <c r="W19" s="72" t="str">
        <f t="shared" si="12"/>
        <v/>
      </c>
      <c r="X19" s="82" t="str">
        <f t="shared" si="13"/>
        <v/>
      </c>
      <c r="Y19" s="79" t="str">
        <f t="shared" si="5"/>
        <v/>
      </c>
      <c r="Z19" s="72" t="str">
        <f t="shared" si="6"/>
        <v/>
      </c>
      <c r="AA19" s="72" t="str">
        <f t="shared" si="14"/>
        <v/>
      </c>
      <c r="AB19" s="82" t="str">
        <f t="shared" si="15"/>
        <v/>
      </c>
      <c r="AC19" s="79" t="str">
        <f t="shared" si="7"/>
        <v/>
      </c>
      <c r="AD19" s="72" t="str">
        <f t="shared" si="8"/>
        <v/>
      </c>
      <c r="AE19" s="72" t="str">
        <f t="shared" si="16"/>
        <v/>
      </c>
      <c r="AF19" s="82" t="str">
        <f t="shared" si="17"/>
        <v/>
      </c>
      <c r="AG19" s="80" t="str">
        <f t="shared" si="9"/>
        <v/>
      </c>
      <c r="AH19" s="72" t="str">
        <f t="shared" si="10"/>
        <v/>
      </c>
      <c r="AI19" s="72" t="str">
        <f t="shared" si="18"/>
        <v/>
      </c>
      <c r="AJ19" s="72" t="str">
        <f t="shared" si="19"/>
        <v/>
      </c>
      <c r="AK19" s="79" t="str">
        <f t="shared" si="11"/>
        <v/>
      </c>
      <c r="AL19" s="59"/>
    </row>
    <row r="20" spans="1:38" x14ac:dyDescent="0.2">
      <c r="A20" s="164"/>
      <c r="B20" s="348"/>
      <c r="C20" s="246">
        <f>IFERROR(IF(VLOOKUP(A20,'Co-beneficiaries'!$A$9:$C$208,3,FALSE)=0,"",VLOOKUP(A20,'Co-beneficiaries'!$A$9:$C$208,3,FALSE)),0)</f>
        <v>0</v>
      </c>
      <c r="D20" s="60">
        <f t="shared" si="28"/>
        <v>0</v>
      </c>
      <c r="E20" s="61">
        <f t="shared" si="29"/>
        <v>0</v>
      </c>
      <c r="F20" s="62"/>
      <c r="G20" s="63" t="str">
        <f t="shared" si="30"/>
        <v/>
      </c>
      <c r="H20" s="136"/>
      <c r="I20" s="66"/>
      <c r="J20" s="62"/>
      <c r="K20" s="63" t="str">
        <f t="shared" si="31"/>
        <v/>
      </c>
      <c r="L20" s="136"/>
      <c r="M20" s="66"/>
      <c r="N20" s="62"/>
      <c r="O20" s="63" t="str">
        <f t="shared" si="32"/>
        <v/>
      </c>
      <c r="P20" s="136"/>
      <c r="Q20" s="66"/>
      <c r="R20" s="62"/>
      <c r="S20" s="63" t="str">
        <f t="shared" si="33"/>
        <v/>
      </c>
      <c r="T20" s="136"/>
      <c r="U20" s="51"/>
      <c r="V20" s="72" t="str">
        <f t="shared" si="4"/>
        <v/>
      </c>
      <c r="W20" s="72" t="str">
        <f t="shared" si="12"/>
        <v/>
      </c>
      <c r="X20" s="82" t="str">
        <f t="shared" si="13"/>
        <v/>
      </c>
      <c r="Y20" s="79" t="str">
        <f t="shared" si="5"/>
        <v/>
      </c>
      <c r="Z20" s="72" t="str">
        <f t="shared" si="6"/>
        <v/>
      </c>
      <c r="AA20" s="72" t="str">
        <f t="shared" si="14"/>
        <v/>
      </c>
      <c r="AB20" s="82" t="str">
        <f t="shared" si="15"/>
        <v/>
      </c>
      <c r="AC20" s="79" t="str">
        <f t="shared" si="7"/>
        <v/>
      </c>
      <c r="AD20" s="72" t="str">
        <f t="shared" si="8"/>
        <v/>
      </c>
      <c r="AE20" s="72" t="str">
        <f t="shared" si="16"/>
        <v/>
      </c>
      <c r="AF20" s="82" t="str">
        <f t="shared" si="17"/>
        <v/>
      </c>
      <c r="AG20" s="80" t="str">
        <f t="shared" si="9"/>
        <v/>
      </c>
      <c r="AH20" s="72" t="str">
        <f t="shared" si="10"/>
        <v/>
      </c>
      <c r="AI20" s="72" t="str">
        <f t="shared" si="18"/>
        <v/>
      </c>
      <c r="AJ20" s="72" t="str">
        <f t="shared" si="19"/>
        <v/>
      </c>
      <c r="AK20" s="79" t="str">
        <f t="shared" si="11"/>
        <v/>
      </c>
      <c r="AL20" s="59"/>
    </row>
    <row r="21" spans="1:38" x14ac:dyDescent="0.2">
      <c r="A21" s="164"/>
      <c r="B21" s="348"/>
      <c r="C21" s="246">
        <f>IFERROR(IF(VLOOKUP(A21,'Co-beneficiaries'!$A$9:$C$208,3,FALSE)=0,"",VLOOKUP(A21,'Co-beneficiaries'!$A$9:$C$208,3,FALSE)),0)</f>
        <v>0</v>
      </c>
      <c r="D21" s="60">
        <f t="shared" si="28"/>
        <v>0</v>
      </c>
      <c r="E21" s="61">
        <f t="shared" si="29"/>
        <v>0</v>
      </c>
      <c r="F21" s="62"/>
      <c r="G21" s="63" t="str">
        <f t="shared" si="30"/>
        <v/>
      </c>
      <c r="H21" s="136"/>
      <c r="I21" s="66"/>
      <c r="J21" s="62"/>
      <c r="K21" s="63" t="str">
        <f t="shared" si="31"/>
        <v/>
      </c>
      <c r="L21" s="136"/>
      <c r="M21" s="66"/>
      <c r="N21" s="62"/>
      <c r="O21" s="63" t="str">
        <f t="shared" si="32"/>
        <v/>
      </c>
      <c r="P21" s="136"/>
      <c r="Q21" s="66"/>
      <c r="R21" s="62"/>
      <c r="S21" s="63" t="str">
        <f t="shared" si="33"/>
        <v/>
      </c>
      <c r="T21" s="136"/>
      <c r="U21" s="51"/>
      <c r="V21" s="72" t="str">
        <f t="shared" si="4"/>
        <v/>
      </c>
      <c r="W21" s="72" t="str">
        <f t="shared" si="12"/>
        <v/>
      </c>
      <c r="X21" s="82" t="str">
        <f t="shared" si="13"/>
        <v/>
      </c>
      <c r="Y21" s="79" t="str">
        <f t="shared" si="5"/>
        <v/>
      </c>
      <c r="Z21" s="72" t="str">
        <f t="shared" si="6"/>
        <v/>
      </c>
      <c r="AA21" s="72" t="str">
        <f t="shared" si="14"/>
        <v/>
      </c>
      <c r="AB21" s="82" t="str">
        <f t="shared" si="15"/>
        <v/>
      </c>
      <c r="AC21" s="79" t="str">
        <f t="shared" si="7"/>
        <v/>
      </c>
      <c r="AD21" s="72" t="str">
        <f t="shared" si="8"/>
        <v/>
      </c>
      <c r="AE21" s="72" t="str">
        <f t="shared" si="16"/>
        <v/>
      </c>
      <c r="AF21" s="82" t="str">
        <f t="shared" si="17"/>
        <v/>
      </c>
      <c r="AG21" s="80" t="str">
        <f t="shared" si="9"/>
        <v/>
      </c>
      <c r="AH21" s="72" t="str">
        <f t="shared" si="10"/>
        <v/>
      </c>
      <c r="AI21" s="72" t="str">
        <f t="shared" si="18"/>
        <v/>
      </c>
      <c r="AJ21" s="72" t="str">
        <f t="shared" si="19"/>
        <v/>
      </c>
      <c r="AK21" s="79" t="str">
        <f t="shared" si="11"/>
        <v/>
      </c>
      <c r="AL21" s="59"/>
    </row>
    <row r="22" spans="1:38" x14ac:dyDescent="0.2">
      <c r="A22" s="164"/>
      <c r="B22" s="348"/>
      <c r="C22" s="246">
        <f>IFERROR(IF(VLOOKUP(A22,'Co-beneficiaries'!$A$9:$C$208,3,FALSE)=0,"",VLOOKUP(A22,'Co-beneficiaries'!$A$9:$C$208,3,FALSE)),0)</f>
        <v>0</v>
      </c>
      <c r="D22" s="60">
        <f t="shared" si="28"/>
        <v>0</v>
      </c>
      <c r="E22" s="61">
        <f t="shared" si="29"/>
        <v>0</v>
      </c>
      <c r="F22" s="62"/>
      <c r="G22" s="63" t="str">
        <f t="shared" si="30"/>
        <v/>
      </c>
      <c r="H22" s="136"/>
      <c r="I22" s="66"/>
      <c r="J22" s="62"/>
      <c r="K22" s="63" t="str">
        <f t="shared" si="31"/>
        <v/>
      </c>
      <c r="L22" s="136"/>
      <c r="M22" s="66"/>
      <c r="N22" s="62"/>
      <c r="O22" s="63" t="str">
        <f t="shared" si="32"/>
        <v/>
      </c>
      <c r="P22" s="136"/>
      <c r="Q22" s="66"/>
      <c r="R22" s="62"/>
      <c r="S22" s="63" t="str">
        <f t="shared" si="33"/>
        <v/>
      </c>
      <c r="T22" s="136"/>
      <c r="U22" s="51"/>
      <c r="V22" s="72" t="str">
        <f t="shared" si="4"/>
        <v/>
      </c>
      <c r="W22" s="72" t="str">
        <f t="shared" si="12"/>
        <v/>
      </c>
      <c r="X22" s="82" t="str">
        <f t="shared" si="13"/>
        <v/>
      </c>
      <c r="Y22" s="79" t="str">
        <f t="shared" si="5"/>
        <v/>
      </c>
      <c r="Z22" s="72" t="str">
        <f t="shared" si="6"/>
        <v/>
      </c>
      <c r="AA22" s="72" t="str">
        <f t="shared" si="14"/>
        <v/>
      </c>
      <c r="AB22" s="82" t="str">
        <f t="shared" si="15"/>
        <v/>
      </c>
      <c r="AC22" s="79" t="str">
        <f t="shared" si="7"/>
        <v/>
      </c>
      <c r="AD22" s="72" t="str">
        <f t="shared" si="8"/>
        <v/>
      </c>
      <c r="AE22" s="72" t="str">
        <f t="shared" si="16"/>
        <v/>
      </c>
      <c r="AF22" s="82" t="str">
        <f t="shared" si="17"/>
        <v/>
      </c>
      <c r="AG22" s="80" t="str">
        <f t="shared" si="9"/>
        <v/>
      </c>
      <c r="AH22" s="72" t="str">
        <f t="shared" si="10"/>
        <v/>
      </c>
      <c r="AI22" s="72" t="str">
        <f t="shared" si="18"/>
        <v/>
      </c>
      <c r="AJ22" s="72" t="str">
        <f t="shared" si="19"/>
        <v/>
      </c>
      <c r="AK22" s="79" t="str">
        <f t="shared" si="11"/>
        <v/>
      </c>
      <c r="AL22" s="59"/>
    </row>
    <row r="23" spans="1:38" x14ac:dyDescent="0.2">
      <c r="A23" s="164"/>
      <c r="B23" s="348"/>
      <c r="C23" s="246">
        <f>IFERROR(IF(VLOOKUP(A23,'Co-beneficiaries'!$A$9:$C$208,3,FALSE)=0,"",VLOOKUP(A23,'Co-beneficiaries'!$A$9:$C$208,3,FALSE)),0)</f>
        <v>0</v>
      </c>
      <c r="D23" s="60">
        <f t="shared" si="28"/>
        <v>0</v>
      </c>
      <c r="E23" s="61">
        <f t="shared" si="29"/>
        <v>0</v>
      </c>
      <c r="F23" s="62"/>
      <c r="G23" s="63" t="str">
        <f t="shared" si="30"/>
        <v/>
      </c>
      <c r="H23" s="136"/>
      <c r="I23" s="66"/>
      <c r="J23" s="62"/>
      <c r="K23" s="63" t="str">
        <f t="shared" si="31"/>
        <v/>
      </c>
      <c r="L23" s="136"/>
      <c r="M23" s="66"/>
      <c r="N23" s="62"/>
      <c r="O23" s="63" t="str">
        <f t="shared" si="32"/>
        <v/>
      </c>
      <c r="P23" s="136"/>
      <c r="Q23" s="66"/>
      <c r="R23" s="62"/>
      <c r="S23" s="63" t="str">
        <f t="shared" si="33"/>
        <v/>
      </c>
      <c r="T23" s="136"/>
      <c r="U23" s="51"/>
      <c r="V23" s="72" t="str">
        <f t="shared" si="4"/>
        <v/>
      </c>
      <c r="W23" s="72" t="str">
        <f t="shared" si="12"/>
        <v/>
      </c>
      <c r="X23" s="82" t="str">
        <f t="shared" si="13"/>
        <v/>
      </c>
      <c r="Y23" s="79" t="str">
        <f t="shared" si="5"/>
        <v/>
      </c>
      <c r="Z23" s="72" t="str">
        <f t="shared" si="6"/>
        <v/>
      </c>
      <c r="AA23" s="72" t="str">
        <f t="shared" si="14"/>
        <v/>
      </c>
      <c r="AB23" s="82" t="str">
        <f t="shared" si="15"/>
        <v/>
      </c>
      <c r="AC23" s="79" t="str">
        <f t="shared" si="7"/>
        <v/>
      </c>
      <c r="AD23" s="72" t="str">
        <f t="shared" si="8"/>
        <v/>
      </c>
      <c r="AE23" s="72" t="str">
        <f t="shared" si="16"/>
        <v/>
      </c>
      <c r="AF23" s="82" t="str">
        <f t="shared" si="17"/>
        <v/>
      </c>
      <c r="AG23" s="80" t="str">
        <f t="shared" si="9"/>
        <v/>
      </c>
      <c r="AH23" s="72" t="str">
        <f t="shared" si="10"/>
        <v/>
      </c>
      <c r="AI23" s="72" t="str">
        <f t="shared" si="18"/>
        <v/>
      </c>
      <c r="AJ23" s="72" t="str">
        <f t="shared" si="19"/>
        <v/>
      </c>
      <c r="AK23" s="79" t="str">
        <f t="shared" si="11"/>
        <v/>
      </c>
      <c r="AL23" s="59"/>
    </row>
    <row r="24" spans="1:38" x14ac:dyDescent="0.2">
      <c r="A24" s="164"/>
      <c r="B24" s="348"/>
      <c r="C24" s="246">
        <f>IFERROR(IF(VLOOKUP(A24,'Co-beneficiaries'!$A$9:$C$208,3,FALSE)=0,"",VLOOKUP(A24,'Co-beneficiaries'!$A$9:$C$208,3,FALSE)),0)</f>
        <v>0</v>
      </c>
      <c r="D24" s="60">
        <f t="shared" si="28"/>
        <v>0</v>
      </c>
      <c r="E24" s="61">
        <f t="shared" si="29"/>
        <v>0</v>
      </c>
      <c r="F24" s="62"/>
      <c r="G24" s="63" t="str">
        <f t="shared" si="30"/>
        <v/>
      </c>
      <c r="H24" s="136"/>
      <c r="I24" s="66"/>
      <c r="J24" s="62"/>
      <c r="K24" s="63" t="str">
        <f t="shared" si="31"/>
        <v/>
      </c>
      <c r="L24" s="136"/>
      <c r="M24" s="66"/>
      <c r="N24" s="62"/>
      <c r="O24" s="63" t="str">
        <f t="shared" si="32"/>
        <v/>
      </c>
      <c r="P24" s="136"/>
      <c r="Q24" s="66"/>
      <c r="R24" s="62"/>
      <c r="S24" s="63" t="str">
        <f t="shared" si="33"/>
        <v/>
      </c>
      <c r="T24" s="136"/>
      <c r="U24" s="51"/>
      <c r="V24" s="72" t="str">
        <f t="shared" si="4"/>
        <v/>
      </c>
      <c r="W24" s="72" t="str">
        <f t="shared" si="12"/>
        <v/>
      </c>
      <c r="X24" s="82" t="str">
        <f t="shared" si="13"/>
        <v/>
      </c>
      <c r="Y24" s="79" t="str">
        <f t="shared" si="5"/>
        <v/>
      </c>
      <c r="Z24" s="72" t="str">
        <f t="shared" si="6"/>
        <v/>
      </c>
      <c r="AA24" s="72" t="str">
        <f t="shared" si="14"/>
        <v/>
      </c>
      <c r="AB24" s="82" t="str">
        <f t="shared" si="15"/>
        <v/>
      </c>
      <c r="AC24" s="79" t="str">
        <f t="shared" si="7"/>
        <v/>
      </c>
      <c r="AD24" s="72" t="str">
        <f t="shared" si="8"/>
        <v/>
      </c>
      <c r="AE24" s="72" t="str">
        <f t="shared" si="16"/>
        <v/>
      </c>
      <c r="AF24" s="82" t="str">
        <f t="shared" si="17"/>
        <v/>
      </c>
      <c r="AG24" s="80" t="str">
        <f t="shared" si="9"/>
        <v/>
      </c>
      <c r="AH24" s="72" t="str">
        <f t="shared" si="10"/>
        <v/>
      </c>
      <c r="AI24" s="72" t="str">
        <f t="shared" si="18"/>
        <v/>
      </c>
      <c r="AJ24" s="72" t="str">
        <f t="shared" si="19"/>
        <v/>
      </c>
      <c r="AK24" s="79" t="str">
        <f t="shared" si="11"/>
        <v/>
      </c>
      <c r="AL24" s="59"/>
    </row>
    <row r="25" spans="1:38" x14ac:dyDescent="0.2">
      <c r="A25" s="164"/>
      <c r="B25" s="348"/>
      <c r="C25" s="246">
        <f>IFERROR(IF(VLOOKUP(A25,'Co-beneficiaries'!$A$9:$C$208,3,FALSE)=0,"",VLOOKUP(A25,'Co-beneficiaries'!$A$9:$C$208,3,FALSE)),0)</f>
        <v>0</v>
      </c>
      <c r="D25" s="60">
        <f t="shared" si="28"/>
        <v>0</v>
      </c>
      <c r="E25" s="61">
        <f t="shared" si="29"/>
        <v>0</v>
      </c>
      <c r="F25" s="62"/>
      <c r="G25" s="63" t="str">
        <f t="shared" si="30"/>
        <v/>
      </c>
      <c r="H25" s="136"/>
      <c r="I25" s="66"/>
      <c r="J25" s="62"/>
      <c r="K25" s="63" t="str">
        <f t="shared" si="31"/>
        <v/>
      </c>
      <c r="L25" s="136"/>
      <c r="M25" s="66"/>
      <c r="N25" s="62"/>
      <c r="O25" s="63" t="str">
        <f t="shared" si="32"/>
        <v/>
      </c>
      <c r="P25" s="136"/>
      <c r="Q25" s="66"/>
      <c r="R25" s="62"/>
      <c r="S25" s="63" t="str">
        <f t="shared" si="33"/>
        <v/>
      </c>
      <c r="T25" s="136"/>
      <c r="U25" s="51"/>
      <c r="V25" s="72" t="str">
        <f t="shared" si="4"/>
        <v/>
      </c>
      <c r="W25" s="72" t="str">
        <f t="shared" si="12"/>
        <v/>
      </c>
      <c r="X25" s="82" t="str">
        <f t="shared" si="13"/>
        <v/>
      </c>
      <c r="Y25" s="79" t="str">
        <f t="shared" si="5"/>
        <v/>
      </c>
      <c r="Z25" s="72" t="str">
        <f t="shared" si="6"/>
        <v/>
      </c>
      <c r="AA25" s="72" t="str">
        <f t="shared" si="14"/>
        <v/>
      </c>
      <c r="AB25" s="82" t="str">
        <f t="shared" si="15"/>
        <v/>
      </c>
      <c r="AC25" s="79" t="str">
        <f t="shared" si="7"/>
        <v/>
      </c>
      <c r="AD25" s="72" t="str">
        <f t="shared" si="8"/>
        <v/>
      </c>
      <c r="AE25" s="72" t="str">
        <f t="shared" si="16"/>
        <v/>
      </c>
      <c r="AF25" s="82" t="str">
        <f t="shared" si="17"/>
        <v/>
      </c>
      <c r="AG25" s="80" t="str">
        <f t="shared" si="9"/>
        <v/>
      </c>
      <c r="AH25" s="72" t="str">
        <f t="shared" si="10"/>
        <v/>
      </c>
      <c r="AI25" s="72" t="str">
        <f t="shared" si="18"/>
        <v/>
      </c>
      <c r="AJ25" s="72" t="str">
        <f t="shared" si="19"/>
        <v/>
      </c>
      <c r="AK25" s="79" t="str">
        <f t="shared" si="11"/>
        <v/>
      </c>
      <c r="AL25" s="59"/>
    </row>
    <row r="26" spans="1:38" x14ac:dyDescent="0.2">
      <c r="A26" s="164"/>
      <c r="B26" s="348"/>
      <c r="C26" s="246">
        <f>IFERROR(IF(VLOOKUP(A26,'Co-beneficiaries'!$A$9:$C$208,3,FALSE)=0,"",VLOOKUP(A26,'Co-beneficiaries'!$A$9:$C$208,3,FALSE)),0)</f>
        <v>0</v>
      </c>
      <c r="D26" s="60">
        <f t="shared" si="28"/>
        <v>0</v>
      </c>
      <c r="E26" s="61">
        <f t="shared" si="29"/>
        <v>0</v>
      </c>
      <c r="F26" s="62"/>
      <c r="G26" s="63" t="str">
        <f t="shared" si="30"/>
        <v/>
      </c>
      <c r="H26" s="136"/>
      <c r="I26" s="66"/>
      <c r="J26" s="62"/>
      <c r="K26" s="63" t="str">
        <f t="shared" si="31"/>
        <v/>
      </c>
      <c r="L26" s="136"/>
      <c r="M26" s="66"/>
      <c r="N26" s="62"/>
      <c r="O26" s="63" t="str">
        <f t="shared" si="32"/>
        <v/>
      </c>
      <c r="P26" s="136"/>
      <c r="Q26" s="66"/>
      <c r="R26" s="62"/>
      <c r="S26" s="63" t="str">
        <f t="shared" si="33"/>
        <v/>
      </c>
      <c r="T26" s="136"/>
      <c r="U26" s="51"/>
      <c r="V26" s="72" t="str">
        <f t="shared" si="4"/>
        <v/>
      </c>
      <c r="W26" s="72" t="str">
        <f t="shared" si="12"/>
        <v/>
      </c>
      <c r="X26" s="82" t="str">
        <f t="shared" si="13"/>
        <v/>
      </c>
      <c r="Y26" s="79" t="str">
        <f t="shared" si="5"/>
        <v/>
      </c>
      <c r="Z26" s="72" t="str">
        <f t="shared" si="6"/>
        <v/>
      </c>
      <c r="AA26" s="72" t="str">
        <f t="shared" si="14"/>
        <v/>
      </c>
      <c r="AB26" s="82" t="str">
        <f t="shared" si="15"/>
        <v/>
      </c>
      <c r="AC26" s="79" t="str">
        <f t="shared" si="7"/>
        <v/>
      </c>
      <c r="AD26" s="72" t="str">
        <f t="shared" si="8"/>
        <v/>
      </c>
      <c r="AE26" s="72" t="str">
        <f t="shared" si="16"/>
        <v/>
      </c>
      <c r="AF26" s="82" t="str">
        <f t="shared" si="17"/>
        <v/>
      </c>
      <c r="AG26" s="80" t="str">
        <f t="shared" si="9"/>
        <v/>
      </c>
      <c r="AH26" s="72" t="str">
        <f t="shared" si="10"/>
        <v/>
      </c>
      <c r="AI26" s="72" t="str">
        <f t="shared" si="18"/>
        <v/>
      </c>
      <c r="AJ26" s="72" t="str">
        <f t="shared" si="19"/>
        <v/>
      </c>
      <c r="AK26" s="79" t="str">
        <f t="shared" si="11"/>
        <v/>
      </c>
      <c r="AL26" s="59"/>
    </row>
    <row r="27" spans="1:38" x14ac:dyDescent="0.2">
      <c r="A27" s="164"/>
      <c r="B27" s="348"/>
      <c r="C27" s="246">
        <f>IFERROR(IF(VLOOKUP(A27,'Co-beneficiaries'!$A$9:$C$208,3,FALSE)=0,"",VLOOKUP(A27,'Co-beneficiaries'!$A$9:$C$208,3,FALSE)),0)</f>
        <v>0</v>
      </c>
      <c r="D27" s="60">
        <f t="shared" si="28"/>
        <v>0</v>
      </c>
      <c r="E27" s="61">
        <f t="shared" si="29"/>
        <v>0</v>
      </c>
      <c r="F27" s="62"/>
      <c r="G27" s="63" t="str">
        <f t="shared" si="30"/>
        <v/>
      </c>
      <c r="H27" s="136"/>
      <c r="I27" s="66"/>
      <c r="J27" s="62"/>
      <c r="K27" s="63" t="str">
        <f t="shared" si="31"/>
        <v/>
      </c>
      <c r="L27" s="136"/>
      <c r="M27" s="66"/>
      <c r="N27" s="62"/>
      <c r="O27" s="63" t="str">
        <f t="shared" si="32"/>
        <v/>
      </c>
      <c r="P27" s="136"/>
      <c r="Q27" s="66"/>
      <c r="R27" s="62"/>
      <c r="S27" s="63" t="str">
        <f t="shared" si="33"/>
        <v/>
      </c>
      <c r="T27" s="136"/>
      <c r="U27" s="51"/>
      <c r="V27" s="72" t="str">
        <f t="shared" si="4"/>
        <v/>
      </c>
      <c r="W27" s="72" t="str">
        <f t="shared" si="12"/>
        <v/>
      </c>
      <c r="X27" s="82" t="str">
        <f t="shared" si="13"/>
        <v/>
      </c>
      <c r="Y27" s="79" t="str">
        <f t="shared" si="5"/>
        <v/>
      </c>
      <c r="Z27" s="72" t="str">
        <f t="shared" si="6"/>
        <v/>
      </c>
      <c r="AA27" s="72" t="str">
        <f t="shared" si="14"/>
        <v/>
      </c>
      <c r="AB27" s="82" t="str">
        <f t="shared" si="15"/>
        <v/>
      </c>
      <c r="AC27" s="79" t="str">
        <f t="shared" si="7"/>
        <v/>
      </c>
      <c r="AD27" s="72" t="str">
        <f t="shared" si="8"/>
        <v/>
      </c>
      <c r="AE27" s="72" t="str">
        <f t="shared" si="16"/>
        <v/>
      </c>
      <c r="AF27" s="82" t="str">
        <f t="shared" si="17"/>
        <v/>
      </c>
      <c r="AG27" s="80" t="str">
        <f t="shared" si="9"/>
        <v/>
      </c>
      <c r="AH27" s="72" t="str">
        <f t="shared" si="10"/>
        <v/>
      </c>
      <c r="AI27" s="72" t="str">
        <f t="shared" si="18"/>
        <v/>
      </c>
      <c r="AJ27" s="72" t="str">
        <f t="shared" si="19"/>
        <v/>
      </c>
      <c r="AK27" s="79" t="str">
        <f t="shared" si="11"/>
        <v/>
      </c>
      <c r="AL27" s="59"/>
    </row>
    <row r="28" spans="1:38" x14ac:dyDescent="0.2">
      <c r="A28" s="164"/>
      <c r="B28" s="348"/>
      <c r="C28" s="246">
        <f>IFERROR(IF(VLOOKUP(A28,'Co-beneficiaries'!$A$9:$C$208,3,FALSE)=0,"",VLOOKUP(A28,'Co-beneficiaries'!$A$9:$C$208,3,FALSE)),0)</f>
        <v>0</v>
      </c>
      <c r="D28" s="60">
        <f t="shared" si="28"/>
        <v>0</v>
      </c>
      <c r="E28" s="61">
        <f t="shared" si="29"/>
        <v>0</v>
      </c>
      <c r="F28" s="62"/>
      <c r="G28" s="63" t="str">
        <f t="shared" si="30"/>
        <v/>
      </c>
      <c r="H28" s="136"/>
      <c r="I28" s="66"/>
      <c r="J28" s="62"/>
      <c r="K28" s="63" t="str">
        <f t="shared" si="31"/>
        <v/>
      </c>
      <c r="L28" s="136"/>
      <c r="M28" s="66"/>
      <c r="N28" s="62"/>
      <c r="O28" s="63" t="str">
        <f t="shared" si="32"/>
        <v/>
      </c>
      <c r="P28" s="136"/>
      <c r="Q28" s="66"/>
      <c r="R28" s="62"/>
      <c r="S28" s="63" t="str">
        <f t="shared" si="33"/>
        <v/>
      </c>
      <c r="T28" s="136"/>
      <c r="U28" s="51"/>
      <c r="V28" s="72" t="str">
        <f t="shared" si="4"/>
        <v/>
      </c>
      <c r="W28" s="72" t="str">
        <f t="shared" si="12"/>
        <v/>
      </c>
      <c r="X28" s="82" t="str">
        <f t="shared" si="13"/>
        <v/>
      </c>
      <c r="Y28" s="79" t="str">
        <f t="shared" si="5"/>
        <v/>
      </c>
      <c r="Z28" s="72" t="str">
        <f t="shared" si="6"/>
        <v/>
      </c>
      <c r="AA28" s="72" t="str">
        <f t="shared" si="14"/>
        <v/>
      </c>
      <c r="AB28" s="82" t="str">
        <f t="shared" si="15"/>
        <v/>
      </c>
      <c r="AC28" s="79" t="str">
        <f t="shared" si="7"/>
        <v/>
      </c>
      <c r="AD28" s="72" t="str">
        <f t="shared" si="8"/>
        <v/>
      </c>
      <c r="AE28" s="72" t="str">
        <f t="shared" si="16"/>
        <v/>
      </c>
      <c r="AF28" s="82" t="str">
        <f t="shared" si="17"/>
        <v/>
      </c>
      <c r="AG28" s="80" t="str">
        <f t="shared" si="9"/>
        <v/>
      </c>
      <c r="AH28" s="72" t="str">
        <f t="shared" si="10"/>
        <v/>
      </c>
      <c r="AI28" s="72" t="str">
        <f t="shared" si="18"/>
        <v/>
      </c>
      <c r="AJ28" s="72" t="str">
        <f t="shared" si="19"/>
        <v/>
      </c>
      <c r="AK28" s="79" t="str">
        <f t="shared" si="11"/>
        <v/>
      </c>
      <c r="AL28" s="59"/>
    </row>
    <row r="29" spans="1:38" x14ac:dyDescent="0.2">
      <c r="A29" s="164"/>
      <c r="B29" s="348"/>
      <c r="C29" s="246">
        <f>IFERROR(IF(VLOOKUP(A29,'Co-beneficiaries'!$A$9:$C$208,3,FALSE)=0,"",VLOOKUP(A29,'Co-beneficiaries'!$A$9:$C$208,3,FALSE)),0)</f>
        <v>0</v>
      </c>
      <c r="D29" s="60">
        <f t="shared" si="28"/>
        <v>0</v>
      </c>
      <c r="E29" s="61">
        <f t="shared" si="29"/>
        <v>0</v>
      </c>
      <c r="F29" s="62"/>
      <c r="G29" s="63" t="str">
        <f t="shared" si="30"/>
        <v/>
      </c>
      <c r="H29" s="136"/>
      <c r="I29" s="66"/>
      <c r="J29" s="62"/>
      <c r="K29" s="63" t="str">
        <f t="shared" si="31"/>
        <v/>
      </c>
      <c r="L29" s="136"/>
      <c r="M29" s="66"/>
      <c r="N29" s="62"/>
      <c r="O29" s="63" t="str">
        <f t="shared" si="32"/>
        <v/>
      </c>
      <c r="P29" s="136"/>
      <c r="Q29" s="66"/>
      <c r="R29" s="62"/>
      <c r="S29" s="63" t="str">
        <f t="shared" si="33"/>
        <v/>
      </c>
      <c r="T29" s="136"/>
      <c r="U29" s="51"/>
      <c r="V29" s="72" t="str">
        <f t="shared" si="4"/>
        <v/>
      </c>
      <c r="W29" s="72" t="str">
        <f t="shared" si="12"/>
        <v/>
      </c>
      <c r="X29" s="82" t="str">
        <f t="shared" si="13"/>
        <v/>
      </c>
      <c r="Y29" s="79" t="str">
        <f t="shared" si="5"/>
        <v/>
      </c>
      <c r="Z29" s="72" t="str">
        <f t="shared" si="6"/>
        <v/>
      </c>
      <c r="AA29" s="72" t="str">
        <f t="shared" si="14"/>
        <v/>
      </c>
      <c r="AB29" s="82" t="str">
        <f t="shared" si="15"/>
        <v/>
      </c>
      <c r="AC29" s="79" t="str">
        <f t="shared" si="7"/>
        <v/>
      </c>
      <c r="AD29" s="72" t="str">
        <f t="shared" si="8"/>
        <v/>
      </c>
      <c r="AE29" s="72" t="str">
        <f t="shared" si="16"/>
        <v/>
      </c>
      <c r="AF29" s="82" t="str">
        <f t="shared" si="17"/>
        <v/>
      </c>
      <c r="AG29" s="80" t="str">
        <f t="shared" si="9"/>
        <v/>
      </c>
      <c r="AH29" s="72" t="str">
        <f t="shared" si="10"/>
        <v/>
      </c>
      <c r="AI29" s="72" t="str">
        <f t="shared" si="18"/>
        <v/>
      </c>
      <c r="AJ29" s="72" t="str">
        <f t="shared" si="19"/>
        <v/>
      </c>
      <c r="AK29" s="79" t="str">
        <f t="shared" si="11"/>
        <v/>
      </c>
      <c r="AL29" s="59"/>
    </row>
    <row r="30" spans="1:38" x14ac:dyDescent="0.2">
      <c r="A30" s="164"/>
      <c r="B30" s="348"/>
      <c r="C30" s="246">
        <f>IFERROR(IF(VLOOKUP(A30,'Co-beneficiaries'!$A$9:$C$208,3,FALSE)=0,"",VLOOKUP(A30,'Co-beneficiaries'!$A$9:$C$208,3,FALSE)),0)</f>
        <v>0</v>
      </c>
      <c r="D30" s="60">
        <f t="shared" si="28"/>
        <v>0</v>
      </c>
      <c r="E30" s="61">
        <f t="shared" si="29"/>
        <v>0</v>
      </c>
      <c r="F30" s="62"/>
      <c r="G30" s="63" t="str">
        <f t="shared" si="30"/>
        <v/>
      </c>
      <c r="H30" s="136"/>
      <c r="I30" s="66"/>
      <c r="J30" s="62"/>
      <c r="K30" s="63" t="str">
        <f t="shared" si="31"/>
        <v/>
      </c>
      <c r="L30" s="136"/>
      <c r="M30" s="66"/>
      <c r="N30" s="62"/>
      <c r="O30" s="63" t="str">
        <f t="shared" si="32"/>
        <v/>
      </c>
      <c r="P30" s="136"/>
      <c r="Q30" s="66"/>
      <c r="R30" s="62"/>
      <c r="S30" s="63" t="str">
        <f t="shared" si="33"/>
        <v/>
      </c>
      <c r="T30" s="136"/>
      <c r="U30" s="51"/>
      <c r="V30" s="72" t="str">
        <f t="shared" si="4"/>
        <v/>
      </c>
      <c r="W30" s="72" t="str">
        <f t="shared" si="12"/>
        <v/>
      </c>
      <c r="X30" s="82" t="str">
        <f t="shared" si="13"/>
        <v/>
      </c>
      <c r="Y30" s="79" t="str">
        <f t="shared" si="5"/>
        <v/>
      </c>
      <c r="Z30" s="72" t="str">
        <f t="shared" si="6"/>
        <v/>
      </c>
      <c r="AA30" s="72" t="str">
        <f t="shared" si="14"/>
        <v/>
      </c>
      <c r="AB30" s="82" t="str">
        <f t="shared" si="15"/>
        <v/>
      </c>
      <c r="AC30" s="79" t="str">
        <f t="shared" si="7"/>
        <v/>
      </c>
      <c r="AD30" s="72" t="str">
        <f t="shared" si="8"/>
        <v/>
      </c>
      <c r="AE30" s="72" t="str">
        <f t="shared" si="16"/>
        <v/>
      </c>
      <c r="AF30" s="82" t="str">
        <f t="shared" si="17"/>
        <v/>
      </c>
      <c r="AG30" s="80" t="str">
        <f t="shared" si="9"/>
        <v/>
      </c>
      <c r="AH30" s="72" t="str">
        <f t="shared" si="10"/>
        <v/>
      </c>
      <c r="AI30" s="72" t="str">
        <f t="shared" si="18"/>
        <v/>
      </c>
      <c r="AJ30" s="72" t="str">
        <f t="shared" si="19"/>
        <v/>
      </c>
      <c r="AK30" s="79" t="str">
        <f t="shared" si="11"/>
        <v/>
      </c>
      <c r="AL30" s="59"/>
    </row>
    <row r="31" spans="1:38" x14ac:dyDescent="0.2">
      <c r="A31" s="164"/>
      <c r="B31" s="348"/>
      <c r="C31" s="246">
        <f>IFERROR(IF(VLOOKUP(A31,'Co-beneficiaries'!$A$9:$C$208,3,FALSE)=0,"",VLOOKUP(A31,'Co-beneficiaries'!$A$9:$C$208,3,FALSE)),0)</f>
        <v>0</v>
      </c>
      <c r="D31" s="60">
        <f t="shared" si="28"/>
        <v>0</v>
      </c>
      <c r="E31" s="61">
        <f t="shared" si="29"/>
        <v>0</v>
      </c>
      <c r="F31" s="62"/>
      <c r="G31" s="63" t="str">
        <f t="shared" si="30"/>
        <v/>
      </c>
      <c r="H31" s="136"/>
      <c r="I31" s="66"/>
      <c r="J31" s="62"/>
      <c r="K31" s="63" t="str">
        <f t="shared" si="31"/>
        <v/>
      </c>
      <c r="L31" s="136"/>
      <c r="M31" s="66"/>
      <c r="N31" s="62"/>
      <c r="O31" s="63" t="str">
        <f t="shared" si="32"/>
        <v/>
      </c>
      <c r="P31" s="136"/>
      <c r="Q31" s="66"/>
      <c r="R31" s="62"/>
      <c r="S31" s="63" t="str">
        <f t="shared" si="33"/>
        <v/>
      </c>
      <c r="T31" s="136"/>
      <c r="U31" s="51"/>
      <c r="V31" s="72" t="str">
        <f t="shared" si="4"/>
        <v/>
      </c>
      <c r="W31" s="72" t="str">
        <f t="shared" si="12"/>
        <v/>
      </c>
      <c r="X31" s="82" t="str">
        <f t="shared" si="13"/>
        <v/>
      </c>
      <c r="Y31" s="79" t="str">
        <f t="shared" si="5"/>
        <v/>
      </c>
      <c r="Z31" s="72" t="str">
        <f t="shared" si="6"/>
        <v/>
      </c>
      <c r="AA31" s="72" t="str">
        <f t="shared" si="14"/>
        <v/>
      </c>
      <c r="AB31" s="82" t="str">
        <f t="shared" si="15"/>
        <v/>
      </c>
      <c r="AC31" s="79" t="str">
        <f t="shared" si="7"/>
        <v/>
      </c>
      <c r="AD31" s="72" t="str">
        <f t="shared" si="8"/>
        <v/>
      </c>
      <c r="AE31" s="72" t="str">
        <f t="shared" si="16"/>
        <v/>
      </c>
      <c r="AF31" s="82" t="str">
        <f t="shared" si="17"/>
        <v/>
      </c>
      <c r="AG31" s="80" t="str">
        <f t="shared" si="9"/>
        <v/>
      </c>
      <c r="AH31" s="72" t="str">
        <f t="shared" si="10"/>
        <v/>
      </c>
      <c r="AI31" s="72" t="str">
        <f t="shared" si="18"/>
        <v/>
      </c>
      <c r="AJ31" s="72" t="str">
        <f t="shared" si="19"/>
        <v/>
      </c>
      <c r="AK31" s="79" t="str">
        <f t="shared" si="11"/>
        <v/>
      </c>
      <c r="AL31" s="59"/>
    </row>
    <row r="32" spans="1:38" x14ac:dyDescent="0.2">
      <c r="A32" s="164"/>
      <c r="B32" s="348"/>
      <c r="C32" s="246">
        <f>IFERROR(IF(VLOOKUP(A32,'Co-beneficiaries'!$A$9:$C$208,3,FALSE)=0,"",VLOOKUP(A32,'Co-beneficiaries'!$A$9:$C$208,3,FALSE)),0)</f>
        <v>0</v>
      </c>
      <c r="D32" s="60">
        <f t="shared" si="28"/>
        <v>0</v>
      </c>
      <c r="E32" s="61">
        <f t="shared" si="29"/>
        <v>0</v>
      </c>
      <c r="F32" s="62"/>
      <c r="G32" s="63" t="str">
        <f t="shared" si="30"/>
        <v/>
      </c>
      <c r="H32" s="136"/>
      <c r="I32" s="66"/>
      <c r="J32" s="62"/>
      <c r="K32" s="63" t="str">
        <f t="shared" si="31"/>
        <v/>
      </c>
      <c r="L32" s="136"/>
      <c r="M32" s="66"/>
      <c r="N32" s="62"/>
      <c r="O32" s="63" t="str">
        <f t="shared" si="32"/>
        <v/>
      </c>
      <c r="P32" s="136"/>
      <c r="Q32" s="66"/>
      <c r="R32" s="62"/>
      <c r="S32" s="63" t="str">
        <f t="shared" si="33"/>
        <v/>
      </c>
      <c r="T32" s="136"/>
      <c r="U32" s="51"/>
      <c r="V32" s="72" t="str">
        <f t="shared" si="4"/>
        <v/>
      </c>
      <c r="W32" s="72" t="str">
        <f t="shared" si="12"/>
        <v/>
      </c>
      <c r="X32" s="82" t="str">
        <f t="shared" si="13"/>
        <v/>
      </c>
      <c r="Y32" s="79" t="str">
        <f t="shared" si="5"/>
        <v/>
      </c>
      <c r="Z32" s="72" t="str">
        <f t="shared" si="6"/>
        <v/>
      </c>
      <c r="AA32" s="72" t="str">
        <f t="shared" si="14"/>
        <v/>
      </c>
      <c r="AB32" s="82" t="str">
        <f t="shared" si="15"/>
        <v/>
      </c>
      <c r="AC32" s="79" t="str">
        <f t="shared" si="7"/>
        <v/>
      </c>
      <c r="AD32" s="72" t="str">
        <f t="shared" si="8"/>
        <v/>
      </c>
      <c r="AE32" s="72" t="str">
        <f t="shared" si="16"/>
        <v/>
      </c>
      <c r="AF32" s="82" t="str">
        <f t="shared" si="17"/>
        <v/>
      </c>
      <c r="AG32" s="80" t="str">
        <f t="shared" si="9"/>
        <v/>
      </c>
      <c r="AH32" s="72" t="str">
        <f t="shared" si="10"/>
        <v/>
      </c>
      <c r="AI32" s="72" t="str">
        <f t="shared" si="18"/>
        <v/>
      </c>
      <c r="AJ32" s="72" t="str">
        <f t="shared" si="19"/>
        <v/>
      </c>
      <c r="AK32" s="79" t="str">
        <f t="shared" si="11"/>
        <v/>
      </c>
      <c r="AL32" s="59"/>
    </row>
    <row r="33" spans="1:38" x14ac:dyDescent="0.2">
      <c r="A33" s="164"/>
      <c r="B33" s="348"/>
      <c r="C33" s="246">
        <f>IFERROR(IF(VLOOKUP(A33,'Co-beneficiaries'!$A$9:$C$208,3,FALSE)=0,"",VLOOKUP(A33,'Co-beneficiaries'!$A$9:$C$208,3,FALSE)),0)</f>
        <v>0</v>
      </c>
      <c r="D33" s="60">
        <f t="shared" si="28"/>
        <v>0</v>
      </c>
      <c r="E33" s="61">
        <f t="shared" si="29"/>
        <v>0</v>
      </c>
      <c r="F33" s="62"/>
      <c r="G33" s="63" t="str">
        <f t="shared" si="30"/>
        <v/>
      </c>
      <c r="H33" s="136"/>
      <c r="I33" s="66"/>
      <c r="J33" s="62"/>
      <c r="K33" s="63" t="str">
        <f t="shared" si="31"/>
        <v/>
      </c>
      <c r="L33" s="136"/>
      <c r="M33" s="66"/>
      <c r="N33" s="62"/>
      <c r="O33" s="63" t="str">
        <f t="shared" si="32"/>
        <v/>
      </c>
      <c r="P33" s="136"/>
      <c r="Q33" s="66"/>
      <c r="R33" s="62"/>
      <c r="S33" s="63" t="str">
        <f t="shared" si="33"/>
        <v/>
      </c>
      <c r="T33" s="136"/>
      <c r="U33" s="51"/>
      <c r="V33" s="72" t="str">
        <f t="shared" si="4"/>
        <v/>
      </c>
      <c r="W33" s="72" t="str">
        <f t="shared" si="12"/>
        <v/>
      </c>
      <c r="X33" s="82" t="str">
        <f t="shared" si="13"/>
        <v/>
      </c>
      <c r="Y33" s="79" t="str">
        <f t="shared" si="5"/>
        <v/>
      </c>
      <c r="Z33" s="72" t="str">
        <f t="shared" si="6"/>
        <v/>
      </c>
      <c r="AA33" s="72" t="str">
        <f t="shared" si="14"/>
        <v/>
      </c>
      <c r="AB33" s="82" t="str">
        <f t="shared" si="15"/>
        <v/>
      </c>
      <c r="AC33" s="79" t="str">
        <f t="shared" si="7"/>
        <v/>
      </c>
      <c r="AD33" s="72" t="str">
        <f t="shared" si="8"/>
        <v/>
      </c>
      <c r="AE33" s="72" t="str">
        <f t="shared" si="16"/>
        <v/>
      </c>
      <c r="AF33" s="82" t="str">
        <f t="shared" si="17"/>
        <v/>
      </c>
      <c r="AG33" s="80" t="str">
        <f t="shared" si="9"/>
        <v/>
      </c>
      <c r="AH33" s="72" t="str">
        <f t="shared" si="10"/>
        <v/>
      </c>
      <c r="AI33" s="72" t="str">
        <f t="shared" si="18"/>
        <v/>
      </c>
      <c r="AJ33" s="72" t="str">
        <f t="shared" si="19"/>
        <v/>
      </c>
      <c r="AK33" s="79" t="str">
        <f t="shared" si="11"/>
        <v/>
      </c>
      <c r="AL33" s="59"/>
    </row>
    <row r="34" spans="1:38" x14ac:dyDescent="0.2">
      <c r="A34" s="164"/>
      <c r="B34" s="348"/>
      <c r="C34" s="246">
        <f>IFERROR(IF(VLOOKUP(A34,'Co-beneficiaries'!$A$9:$C$208,3,FALSE)=0,"",VLOOKUP(A34,'Co-beneficiaries'!$A$9:$C$208,3,FALSE)),0)</f>
        <v>0</v>
      </c>
      <c r="D34" s="60">
        <f t="shared" si="28"/>
        <v>0</v>
      </c>
      <c r="E34" s="61">
        <f t="shared" si="29"/>
        <v>0</v>
      </c>
      <c r="F34" s="62"/>
      <c r="G34" s="63" t="str">
        <f t="shared" si="30"/>
        <v/>
      </c>
      <c r="H34" s="136"/>
      <c r="I34" s="66"/>
      <c r="J34" s="62"/>
      <c r="K34" s="63" t="str">
        <f t="shared" si="31"/>
        <v/>
      </c>
      <c r="L34" s="136"/>
      <c r="M34" s="66"/>
      <c r="N34" s="62"/>
      <c r="O34" s="63" t="str">
        <f t="shared" si="32"/>
        <v/>
      </c>
      <c r="P34" s="136"/>
      <c r="Q34" s="66"/>
      <c r="R34" s="62"/>
      <c r="S34" s="63" t="str">
        <f t="shared" si="33"/>
        <v/>
      </c>
      <c r="T34" s="136"/>
      <c r="U34" s="51"/>
      <c r="V34" s="72" t="str">
        <f t="shared" si="4"/>
        <v/>
      </c>
      <c r="W34" s="72" t="str">
        <f t="shared" si="12"/>
        <v/>
      </c>
      <c r="X34" s="82" t="str">
        <f t="shared" si="13"/>
        <v/>
      </c>
      <c r="Y34" s="79" t="str">
        <f t="shared" si="5"/>
        <v/>
      </c>
      <c r="Z34" s="72" t="str">
        <f t="shared" si="6"/>
        <v/>
      </c>
      <c r="AA34" s="72" t="str">
        <f t="shared" si="14"/>
        <v/>
      </c>
      <c r="AB34" s="82" t="str">
        <f t="shared" si="15"/>
        <v/>
      </c>
      <c r="AC34" s="79" t="str">
        <f t="shared" si="7"/>
        <v/>
      </c>
      <c r="AD34" s="72" t="str">
        <f t="shared" si="8"/>
        <v/>
      </c>
      <c r="AE34" s="72" t="str">
        <f t="shared" si="16"/>
        <v/>
      </c>
      <c r="AF34" s="82" t="str">
        <f t="shared" si="17"/>
        <v/>
      </c>
      <c r="AG34" s="80" t="str">
        <f t="shared" si="9"/>
        <v/>
      </c>
      <c r="AH34" s="72" t="str">
        <f t="shared" si="10"/>
        <v/>
      </c>
      <c r="AI34" s="72" t="str">
        <f t="shared" si="18"/>
        <v/>
      </c>
      <c r="AJ34" s="72" t="str">
        <f t="shared" si="19"/>
        <v/>
      </c>
      <c r="AK34" s="79" t="str">
        <f t="shared" si="11"/>
        <v/>
      </c>
      <c r="AL34" s="59"/>
    </row>
    <row r="35" spans="1:38" x14ac:dyDescent="0.2">
      <c r="A35" s="164"/>
      <c r="B35" s="348"/>
      <c r="C35" s="246">
        <f>IFERROR(IF(VLOOKUP(A35,'Co-beneficiaries'!$A$9:$C$208,3,FALSE)=0,"",VLOOKUP(A35,'Co-beneficiaries'!$A$9:$C$208,3,FALSE)),0)</f>
        <v>0</v>
      </c>
      <c r="D35" s="60">
        <f t="shared" si="28"/>
        <v>0</v>
      </c>
      <c r="E35" s="61">
        <f t="shared" si="29"/>
        <v>0</v>
      </c>
      <c r="F35" s="62"/>
      <c r="G35" s="63" t="str">
        <f t="shared" si="30"/>
        <v/>
      </c>
      <c r="H35" s="136"/>
      <c r="I35" s="66"/>
      <c r="J35" s="62"/>
      <c r="K35" s="63" t="str">
        <f t="shared" si="31"/>
        <v/>
      </c>
      <c r="L35" s="136"/>
      <c r="M35" s="66"/>
      <c r="N35" s="62"/>
      <c r="O35" s="63" t="str">
        <f t="shared" si="32"/>
        <v/>
      </c>
      <c r="P35" s="136"/>
      <c r="Q35" s="66"/>
      <c r="R35" s="62"/>
      <c r="S35" s="63" t="str">
        <f t="shared" si="33"/>
        <v/>
      </c>
      <c r="T35" s="136"/>
      <c r="U35" s="51"/>
      <c r="V35" s="72" t="str">
        <f t="shared" si="4"/>
        <v/>
      </c>
      <c r="W35" s="72" t="str">
        <f t="shared" si="12"/>
        <v/>
      </c>
      <c r="X35" s="82" t="str">
        <f t="shared" si="13"/>
        <v/>
      </c>
      <c r="Y35" s="79" t="str">
        <f t="shared" si="5"/>
        <v/>
      </c>
      <c r="Z35" s="72" t="str">
        <f t="shared" si="6"/>
        <v/>
      </c>
      <c r="AA35" s="72" t="str">
        <f t="shared" si="14"/>
        <v/>
      </c>
      <c r="AB35" s="82" t="str">
        <f t="shared" si="15"/>
        <v/>
      </c>
      <c r="AC35" s="79" t="str">
        <f t="shared" si="7"/>
        <v/>
      </c>
      <c r="AD35" s="72" t="str">
        <f t="shared" si="8"/>
        <v/>
      </c>
      <c r="AE35" s="72" t="str">
        <f t="shared" si="16"/>
        <v/>
      </c>
      <c r="AF35" s="82" t="str">
        <f t="shared" si="17"/>
        <v/>
      </c>
      <c r="AG35" s="80" t="str">
        <f t="shared" si="9"/>
        <v/>
      </c>
      <c r="AH35" s="72" t="str">
        <f t="shared" si="10"/>
        <v/>
      </c>
      <c r="AI35" s="72" t="str">
        <f t="shared" si="18"/>
        <v/>
      </c>
      <c r="AJ35" s="72" t="str">
        <f t="shared" si="19"/>
        <v/>
      </c>
      <c r="AK35" s="79" t="str">
        <f t="shared" si="11"/>
        <v/>
      </c>
      <c r="AL35" s="59"/>
    </row>
    <row r="36" spans="1:38" x14ac:dyDescent="0.2">
      <c r="A36" s="164"/>
      <c r="B36" s="348"/>
      <c r="C36" s="246">
        <f>IFERROR(IF(VLOOKUP(A36,'Co-beneficiaries'!$A$9:$C$208,3,FALSE)=0,"",VLOOKUP(A36,'Co-beneficiaries'!$A$9:$C$208,3,FALSE)),0)</f>
        <v>0</v>
      </c>
      <c r="D36" s="60">
        <f t="shared" si="28"/>
        <v>0</v>
      </c>
      <c r="E36" s="61">
        <f t="shared" si="29"/>
        <v>0</v>
      </c>
      <c r="F36" s="62"/>
      <c r="G36" s="63" t="str">
        <f t="shared" si="30"/>
        <v/>
      </c>
      <c r="H36" s="136"/>
      <c r="I36" s="66"/>
      <c r="J36" s="62"/>
      <c r="K36" s="63" t="str">
        <f t="shared" si="31"/>
        <v/>
      </c>
      <c r="L36" s="136"/>
      <c r="M36" s="66"/>
      <c r="N36" s="62"/>
      <c r="O36" s="63" t="str">
        <f t="shared" si="32"/>
        <v/>
      </c>
      <c r="P36" s="136"/>
      <c r="Q36" s="66"/>
      <c r="R36" s="62"/>
      <c r="S36" s="63" t="str">
        <f t="shared" si="33"/>
        <v/>
      </c>
      <c r="T36" s="136"/>
      <c r="U36" s="51"/>
      <c r="V36" s="72" t="str">
        <f t="shared" si="4"/>
        <v/>
      </c>
      <c r="W36" s="72" t="str">
        <f t="shared" si="12"/>
        <v/>
      </c>
      <c r="X36" s="82" t="str">
        <f t="shared" si="13"/>
        <v/>
      </c>
      <c r="Y36" s="79" t="str">
        <f t="shared" si="5"/>
        <v/>
      </c>
      <c r="Z36" s="72" t="str">
        <f t="shared" si="6"/>
        <v/>
      </c>
      <c r="AA36" s="72" t="str">
        <f t="shared" si="14"/>
        <v/>
      </c>
      <c r="AB36" s="82" t="str">
        <f t="shared" si="15"/>
        <v/>
      </c>
      <c r="AC36" s="79" t="str">
        <f t="shared" si="7"/>
        <v/>
      </c>
      <c r="AD36" s="72" t="str">
        <f t="shared" si="8"/>
        <v/>
      </c>
      <c r="AE36" s="72" t="str">
        <f t="shared" si="16"/>
        <v/>
      </c>
      <c r="AF36" s="82" t="str">
        <f t="shared" si="17"/>
        <v/>
      </c>
      <c r="AG36" s="80" t="str">
        <f t="shared" si="9"/>
        <v/>
      </c>
      <c r="AH36" s="72" t="str">
        <f t="shared" si="10"/>
        <v/>
      </c>
      <c r="AI36" s="72" t="str">
        <f t="shared" si="18"/>
        <v/>
      </c>
      <c r="AJ36" s="72" t="str">
        <f t="shared" si="19"/>
        <v/>
      </c>
      <c r="AK36" s="79" t="str">
        <f t="shared" si="11"/>
        <v/>
      </c>
      <c r="AL36" s="59"/>
    </row>
    <row r="37" spans="1:38" x14ac:dyDescent="0.2">
      <c r="A37" s="164"/>
      <c r="B37" s="348"/>
      <c r="C37" s="246">
        <f>IFERROR(IF(VLOOKUP(A37,'Co-beneficiaries'!$A$9:$C$208,3,FALSE)=0,"",VLOOKUP(A37,'Co-beneficiaries'!$A$9:$C$208,3,FALSE)),0)</f>
        <v>0</v>
      </c>
      <c r="D37" s="60">
        <f t="shared" si="28"/>
        <v>0</v>
      </c>
      <c r="E37" s="61">
        <f t="shared" si="29"/>
        <v>0</v>
      </c>
      <c r="F37" s="62"/>
      <c r="G37" s="63" t="str">
        <f t="shared" si="30"/>
        <v/>
      </c>
      <c r="H37" s="136"/>
      <c r="I37" s="66"/>
      <c r="J37" s="62"/>
      <c r="K37" s="63" t="str">
        <f t="shared" si="31"/>
        <v/>
      </c>
      <c r="L37" s="136"/>
      <c r="M37" s="66"/>
      <c r="N37" s="62"/>
      <c r="O37" s="63" t="str">
        <f t="shared" si="32"/>
        <v/>
      </c>
      <c r="P37" s="136"/>
      <c r="Q37" s="66"/>
      <c r="R37" s="62"/>
      <c r="S37" s="63" t="str">
        <f t="shared" si="33"/>
        <v/>
      </c>
      <c r="T37" s="136"/>
      <c r="U37" s="51"/>
      <c r="V37" s="72" t="str">
        <f t="shared" si="4"/>
        <v/>
      </c>
      <c r="W37" s="72" t="str">
        <f t="shared" si="12"/>
        <v/>
      </c>
      <c r="X37" s="82" t="str">
        <f t="shared" si="13"/>
        <v/>
      </c>
      <c r="Y37" s="79" t="str">
        <f t="shared" si="5"/>
        <v/>
      </c>
      <c r="Z37" s="72" t="str">
        <f t="shared" si="6"/>
        <v/>
      </c>
      <c r="AA37" s="72" t="str">
        <f t="shared" si="14"/>
        <v/>
      </c>
      <c r="AB37" s="82" t="str">
        <f t="shared" si="15"/>
        <v/>
      </c>
      <c r="AC37" s="79" t="str">
        <f t="shared" si="7"/>
        <v/>
      </c>
      <c r="AD37" s="72" t="str">
        <f t="shared" si="8"/>
        <v/>
      </c>
      <c r="AE37" s="72" t="str">
        <f t="shared" si="16"/>
        <v/>
      </c>
      <c r="AF37" s="82" t="str">
        <f t="shared" si="17"/>
        <v/>
      </c>
      <c r="AG37" s="80" t="str">
        <f t="shared" si="9"/>
        <v/>
      </c>
      <c r="AH37" s="72" t="str">
        <f t="shared" si="10"/>
        <v/>
      </c>
      <c r="AI37" s="72" t="str">
        <f t="shared" si="18"/>
        <v/>
      </c>
      <c r="AJ37" s="72" t="str">
        <f t="shared" si="19"/>
        <v/>
      </c>
      <c r="AK37" s="79" t="str">
        <f t="shared" si="11"/>
        <v/>
      </c>
      <c r="AL37" s="59"/>
    </row>
    <row r="38" spans="1:38" x14ac:dyDescent="0.2">
      <c r="A38" s="164"/>
      <c r="B38" s="348"/>
      <c r="C38" s="246">
        <f>IFERROR(IF(VLOOKUP(A38,'Co-beneficiaries'!$A$9:$C$208,3,FALSE)=0,"",VLOOKUP(A38,'Co-beneficiaries'!$A$9:$C$208,3,FALSE)),0)</f>
        <v>0</v>
      </c>
      <c r="D38" s="60">
        <f t="shared" si="28"/>
        <v>0</v>
      </c>
      <c r="E38" s="61">
        <f t="shared" si="29"/>
        <v>0</v>
      </c>
      <c r="F38" s="62"/>
      <c r="G38" s="63" t="str">
        <f t="shared" si="30"/>
        <v/>
      </c>
      <c r="H38" s="136"/>
      <c r="I38" s="66"/>
      <c r="J38" s="62"/>
      <c r="K38" s="63" t="str">
        <f t="shared" si="31"/>
        <v/>
      </c>
      <c r="L38" s="136"/>
      <c r="M38" s="66"/>
      <c r="N38" s="62"/>
      <c r="O38" s="63" t="str">
        <f t="shared" si="32"/>
        <v/>
      </c>
      <c r="P38" s="136"/>
      <c r="Q38" s="66"/>
      <c r="R38" s="62"/>
      <c r="S38" s="63" t="str">
        <f t="shared" si="33"/>
        <v/>
      </c>
      <c r="T38" s="136"/>
      <c r="U38" s="51"/>
      <c r="V38" s="72" t="str">
        <f t="shared" si="4"/>
        <v/>
      </c>
      <c r="W38" s="72" t="str">
        <f t="shared" si="12"/>
        <v/>
      </c>
      <c r="X38" s="82" t="str">
        <f t="shared" si="13"/>
        <v/>
      </c>
      <c r="Y38" s="79" t="str">
        <f t="shared" si="5"/>
        <v/>
      </c>
      <c r="Z38" s="72" t="str">
        <f t="shared" si="6"/>
        <v/>
      </c>
      <c r="AA38" s="72" t="str">
        <f t="shared" si="14"/>
        <v/>
      </c>
      <c r="AB38" s="82" t="str">
        <f t="shared" si="15"/>
        <v/>
      </c>
      <c r="AC38" s="79" t="str">
        <f t="shared" si="7"/>
        <v/>
      </c>
      <c r="AD38" s="72" t="str">
        <f t="shared" si="8"/>
        <v/>
      </c>
      <c r="AE38" s="72" t="str">
        <f t="shared" si="16"/>
        <v/>
      </c>
      <c r="AF38" s="82" t="str">
        <f t="shared" si="17"/>
        <v/>
      </c>
      <c r="AG38" s="80" t="str">
        <f t="shared" si="9"/>
        <v/>
      </c>
      <c r="AH38" s="72" t="str">
        <f t="shared" si="10"/>
        <v/>
      </c>
      <c r="AI38" s="72" t="str">
        <f t="shared" si="18"/>
        <v/>
      </c>
      <c r="AJ38" s="72" t="str">
        <f t="shared" si="19"/>
        <v/>
      </c>
      <c r="AK38" s="79" t="str">
        <f t="shared" si="11"/>
        <v/>
      </c>
      <c r="AL38" s="59"/>
    </row>
    <row r="39" spans="1:38" x14ac:dyDescent="0.2">
      <c r="A39" s="164"/>
      <c r="B39" s="348"/>
      <c r="C39" s="246">
        <f>IFERROR(IF(VLOOKUP(A39,'Co-beneficiaries'!$A$9:$C$208,3,FALSE)=0,"",VLOOKUP(A39,'Co-beneficiaries'!$A$9:$C$208,3,FALSE)),0)</f>
        <v>0</v>
      </c>
      <c r="D39" s="60">
        <f t="shared" si="28"/>
        <v>0</v>
      </c>
      <c r="E39" s="61">
        <f t="shared" si="29"/>
        <v>0</v>
      </c>
      <c r="F39" s="62"/>
      <c r="G39" s="63" t="str">
        <f t="shared" si="30"/>
        <v/>
      </c>
      <c r="H39" s="136"/>
      <c r="I39" s="66"/>
      <c r="J39" s="62"/>
      <c r="K39" s="63" t="str">
        <f t="shared" si="31"/>
        <v/>
      </c>
      <c r="L39" s="136"/>
      <c r="M39" s="66"/>
      <c r="N39" s="62"/>
      <c r="O39" s="63" t="str">
        <f t="shared" si="32"/>
        <v/>
      </c>
      <c r="P39" s="136"/>
      <c r="Q39" s="66"/>
      <c r="R39" s="62"/>
      <c r="S39" s="63" t="str">
        <f t="shared" si="33"/>
        <v/>
      </c>
      <c r="T39" s="136"/>
      <c r="U39" s="51"/>
      <c r="V39" s="72" t="str">
        <f t="shared" si="4"/>
        <v/>
      </c>
      <c r="W39" s="72" t="str">
        <f t="shared" si="12"/>
        <v/>
      </c>
      <c r="X39" s="82" t="str">
        <f t="shared" si="13"/>
        <v/>
      </c>
      <c r="Y39" s="79" t="str">
        <f t="shared" si="5"/>
        <v/>
      </c>
      <c r="Z39" s="72" t="str">
        <f t="shared" si="6"/>
        <v/>
      </c>
      <c r="AA39" s="72" t="str">
        <f t="shared" si="14"/>
        <v/>
      </c>
      <c r="AB39" s="82" t="str">
        <f t="shared" si="15"/>
        <v/>
      </c>
      <c r="AC39" s="79" t="str">
        <f t="shared" si="7"/>
        <v/>
      </c>
      <c r="AD39" s="72" t="str">
        <f t="shared" si="8"/>
        <v/>
      </c>
      <c r="AE39" s="72" t="str">
        <f t="shared" si="16"/>
        <v/>
      </c>
      <c r="AF39" s="82" t="str">
        <f t="shared" si="17"/>
        <v/>
      </c>
      <c r="AG39" s="80" t="str">
        <f t="shared" si="9"/>
        <v/>
      </c>
      <c r="AH39" s="72" t="str">
        <f t="shared" si="10"/>
        <v/>
      </c>
      <c r="AI39" s="72" t="str">
        <f t="shared" si="18"/>
        <v/>
      </c>
      <c r="AJ39" s="72" t="str">
        <f t="shared" si="19"/>
        <v/>
      </c>
      <c r="AK39" s="79" t="str">
        <f t="shared" si="11"/>
        <v/>
      </c>
      <c r="AL39" s="59"/>
    </row>
    <row r="40" spans="1:38" x14ac:dyDescent="0.2">
      <c r="A40" s="164"/>
      <c r="B40" s="348"/>
      <c r="C40" s="246">
        <f>IFERROR(IF(VLOOKUP(A40,'Co-beneficiaries'!$A$9:$C$208,3,FALSE)=0,"",VLOOKUP(A40,'Co-beneficiaries'!$A$9:$C$208,3,FALSE)),0)</f>
        <v>0</v>
      </c>
      <c r="D40" s="60">
        <f t="shared" si="28"/>
        <v>0</v>
      </c>
      <c r="E40" s="61">
        <f t="shared" si="29"/>
        <v>0</v>
      </c>
      <c r="F40" s="62"/>
      <c r="G40" s="63" t="str">
        <f t="shared" si="30"/>
        <v/>
      </c>
      <c r="H40" s="136"/>
      <c r="I40" s="66"/>
      <c r="J40" s="62"/>
      <c r="K40" s="63" t="str">
        <f t="shared" si="31"/>
        <v/>
      </c>
      <c r="L40" s="136"/>
      <c r="M40" s="66"/>
      <c r="N40" s="62"/>
      <c r="O40" s="63" t="str">
        <f t="shared" si="32"/>
        <v/>
      </c>
      <c r="P40" s="136"/>
      <c r="Q40" s="66"/>
      <c r="R40" s="62"/>
      <c r="S40" s="63" t="str">
        <f t="shared" si="33"/>
        <v/>
      </c>
      <c r="T40" s="136"/>
      <c r="U40" s="51"/>
      <c r="V40" s="72" t="str">
        <f t="shared" si="4"/>
        <v/>
      </c>
      <c r="W40" s="72" t="str">
        <f t="shared" si="12"/>
        <v/>
      </c>
      <c r="X40" s="82" t="str">
        <f t="shared" si="13"/>
        <v/>
      </c>
      <c r="Y40" s="79" t="str">
        <f t="shared" si="5"/>
        <v/>
      </c>
      <c r="Z40" s="72" t="str">
        <f t="shared" si="6"/>
        <v/>
      </c>
      <c r="AA40" s="72" t="str">
        <f t="shared" si="14"/>
        <v/>
      </c>
      <c r="AB40" s="82" t="str">
        <f t="shared" si="15"/>
        <v/>
      </c>
      <c r="AC40" s="79" t="str">
        <f t="shared" si="7"/>
        <v/>
      </c>
      <c r="AD40" s="72" t="str">
        <f t="shared" si="8"/>
        <v/>
      </c>
      <c r="AE40" s="72" t="str">
        <f t="shared" si="16"/>
        <v/>
      </c>
      <c r="AF40" s="82" t="str">
        <f t="shared" si="17"/>
        <v/>
      </c>
      <c r="AG40" s="80" t="str">
        <f t="shared" si="9"/>
        <v/>
      </c>
      <c r="AH40" s="72" t="str">
        <f t="shared" si="10"/>
        <v/>
      </c>
      <c r="AI40" s="72" t="str">
        <f t="shared" si="18"/>
        <v/>
      </c>
      <c r="AJ40" s="72" t="str">
        <f t="shared" si="19"/>
        <v/>
      </c>
      <c r="AK40" s="79" t="str">
        <f t="shared" si="11"/>
        <v/>
      </c>
      <c r="AL40" s="59"/>
    </row>
    <row r="41" spans="1:38" x14ac:dyDescent="0.2">
      <c r="A41" s="164"/>
      <c r="B41" s="348"/>
      <c r="C41" s="246">
        <f>IFERROR(IF(VLOOKUP(A41,'Co-beneficiaries'!$A$9:$C$208,3,FALSE)=0,"",VLOOKUP(A41,'Co-beneficiaries'!$A$9:$C$208,3,FALSE)),0)</f>
        <v>0</v>
      </c>
      <c r="D41" s="60">
        <f t="shared" si="28"/>
        <v>0</v>
      </c>
      <c r="E41" s="61">
        <f t="shared" si="29"/>
        <v>0</v>
      </c>
      <c r="F41" s="62"/>
      <c r="G41" s="63" t="str">
        <f t="shared" si="30"/>
        <v/>
      </c>
      <c r="H41" s="136"/>
      <c r="I41" s="66"/>
      <c r="J41" s="62"/>
      <c r="K41" s="63" t="str">
        <f t="shared" si="31"/>
        <v/>
      </c>
      <c r="L41" s="136"/>
      <c r="M41" s="66"/>
      <c r="N41" s="62"/>
      <c r="O41" s="63" t="str">
        <f t="shared" si="32"/>
        <v/>
      </c>
      <c r="P41" s="136"/>
      <c r="Q41" s="66"/>
      <c r="R41" s="62"/>
      <c r="S41" s="63" t="str">
        <f t="shared" si="33"/>
        <v/>
      </c>
      <c r="T41" s="136"/>
      <c r="U41" s="51"/>
      <c r="V41" s="72" t="str">
        <f t="shared" ref="V41:V72" si="34">IF(F41="","",F41)</f>
        <v/>
      </c>
      <c r="W41" s="72" t="str">
        <f t="shared" si="12"/>
        <v/>
      </c>
      <c r="X41" s="82" t="str">
        <f t="shared" si="13"/>
        <v/>
      </c>
      <c r="Y41" s="79" t="str">
        <f t="shared" ref="Y41:Y72" si="35">IF(F41="","",IF(H41&gt;X41,H41-X41,0))</f>
        <v/>
      </c>
      <c r="Z41" s="72" t="str">
        <f t="shared" ref="Z41:Z72" si="36">IF(J41="","",J41)</f>
        <v/>
      </c>
      <c r="AA41" s="72" t="str">
        <f t="shared" si="14"/>
        <v/>
      </c>
      <c r="AB41" s="82" t="str">
        <f t="shared" si="15"/>
        <v/>
      </c>
      <c r="AC41" s="79" t="str">
        <f t="shared" ref="AC41:AC72" si="37">IF(J41="","",IF(L41&gt;AB41,L41-AB41,0))</f>
        <v/>
      </c>
      <c r="AD41" s="72" t="str">
        <f t="shared" ref="AD41:AD72" si="38">IF(N41="","",N41)</f>
        <v/>
      </c>
      <c r="AE41" s="72" t="str">
        <f t="shared" si="16"/>
        <v/>
      </c>
      <c r="AF41" s="82" t="str">
        <f t="shared" si="17"/>
        <v/>
      </c>
      <c r="AG41" s="80" t="str">
        <f t="shared" ref="AG41:AG72" si="39">IF(N41="","",IF(P41&gt;AF41,P41-AF41,0))</f>
        <v/>
      </c>
      <c r="AH41" s="72" t="str">
        <f t="shared" ref="AH41:AH72" si="40">IF(R41="","",R41)</f>
        <v/>
      </c>
      <c r="AI41" s="72" t="str">
        <f t="shared" si="18"/>
        <v/>
      </c>
      <c r="AJ41" s="72" t="str">
        <f t="shared" si="19"/>
        <v/>
      </c>
      <c r="AK41" s="79" t="str">
        <f t="shared" si="11"/>
        <v/>
      </c>
      <c r="AL41" s="59"/>
    </row>
    <row r="42" spans="1:38" x14ac:dyDescent="0.2">
      <c r="A42" s="164"/>
      <c r="B42" s="348"/>
      <c r="C42" s="246">
        <f>IFERROR(IF(VLOOKUP(A42,'Co-beneficiaries'!$A$9:$C$208,3,FALSE)=0,"",VLOOKUP(A42,'Co-beneficiaries'!$A$9:$C$208,3,FALSE)),0)</f>
        <v>0</v>
      </c>
      <c r="D42" s="60">
        <f t="shared" si="28"/>
        <v>0</v>
      </c>
      <c r="E42" s="61">
        <f t="shared" si="29"/>
        <v>0</v>
      </c>
      <c r="F42" s="62"/>
      <c r="G42" s="63" t="str">
        <f t="shared" si="30"/>
        <v/>
      </c>
      <c r="H42" s="136"/>
      <c r="I42" s="66"/>
      <c r="J42" s="62"/>
      <c r="K42" s="63" t="str">
        <f t="shared" si="31"/>
        <v/>
      </c>
      <c r="L42" s="136"/>
      <c r="M42" s="66"/>
      <c r="N42" s="62"/>
      <c r="O42" s="63" t="str">
        <f t="shared" si="32"/>
        <v/>
      </c>
      <c r="P42" s="136"/>
      <c r="Q42" s="66"/>
      <c r="R42" s="62"/>
      <c r="S42" s="63" t="str">
        <f t="shared" si="33"/>
        <v/>
      </c>
      <c r="T42" s="136"/>
      <c r="U42" s="51"/>
      <c r="V42" s="72" t="str">
        <f t="shared" si="34"/>
        <v/>
      </c>
      <c r="W42" s="72" t="str">
        <f t="shared" si="12"/>
        <v/>
      </c>
      <c r="X42" s="82" t="str">
        <f t="shared" si="13"/>
        <v/>
      </c>
      <c r="Y42" s="79" t="str">
        <f t="shared" si="35"/>
        <v/>
      </c>
      <c r="Z42" s="72" t="str">
        <f t="shared" si="36"/>
        <v/>
      </c>
      <c r="AA42" s="72" t="str">
        <f t="shared" si="14"/>
        <v/>
      </c>
      <c r="AB42" s="82" t="str">
        <f t="shared" si="15"/>
        <v/>
      </c>
      <c r="AC42" s="79" t="str">
        <f t="shared" si="37"/>
        <v/>
      </c>
      <c r="AD42" s="72" t="str">
        <f t="shared" si="38"/>
        <v/>
      </c>
      <c r="AE42" s="72" t="str">
        <f t="shared" si="16"/>
        <v/>
      </c>
      <c r="AF42" s="82" t="str">
        <f t="shared" si="17"/>
        <v/>
      </c>
      <c r="AG42" s="80" t="str">
        <f t="shared" si="39"/>
        <v/>
      </c>
      <c r="AH42" s="72" t="str">
        <f t="shared" si="40"/>
        <v/>
      </c>
      <c r="AI42" s="72" t="str">
        <f t="shared" si="18"/>
        <v/>
      </c>
      <c r="AJ42" s="72" t="str">
        <f t="shared" si="19"/>
        <v/>
      </c>
      <c r="AK42" s="79" t="str">
        <f t="shared" si="11"/>
        <v/>
      </c>
      <c r="AL42" s="59"/>
    </row>
    <row r="43" spans="1:38" x14ac:dyDescent="0.2">
      <c r="A43" s="164"/>
      <c r="B43" s="348"/>
      <c r="C43" s="246">
        <f>IFERROR(IF(VLOOKUP(A43,'Co-beneficiaries'!$A$9:$C$208,3,FALSE)=0,"",VLOOKUP(A43,'Co-beneficiaries'!$A$9:$C$208,3,FALSE)),0)</f>
        <v>0</v>
      </c>
      <c r="D43" s="60">
        <f t="shared" si="28"/>
        <v>0</v>
      </c>
      <c r="E43" s="61">
        <f t="shared" si="29"/>
        <v>0</v>
      </c>
      <c r="F43" s="62"/>
      <c r="G43" s="63" t="str">
        <f t="shared" si="30"/>
        <v/>
      </c>
      <c r="H43" s="136"/>
      <c r="I43" s="66"/>
      <c r="J43" s="62"/>
      <c r="K43" s="63" t="str">
        <f t="shared" si="31"/>
        <v/>
      </c>
      <c r="L43" s="136"/>
      <c r="M43" s="66"/>
      <c r="N43" s="62"/>
      <c r="O43" s="63" t="str">
        <f t="shared" si="32"/>
        <v/>
      </c>
      <c r="P43" s="136"/>
      <c r="Q43" s="66"/>
      <c r="R43" s="62"/>
      <c r="S43" s="63" t="str">
        <f t="shared" si="33"/>
        <v/>
      </c>
      <c r="T43" s="136"/>
      <c r="U43" s="51"/>
      <c r="V43" s="72" t="str">
        <f t="shared" si="34"/>
        <v/>
      </c>
      <c r="W43" s="72" t="str">
        <f t="shared" si="12"/>
        <v/>
      </c>
      <c r="X43" s="82" t="str">
        <f t="shared" si="13"/>
        <v/>
      </c>
      <c r="Y43" s="79" t="str">
        <f t="shared" si="35"/>
        <v/>
      </c>
      <c r="Z43" s="72" t="str">
        <f t="shared" si="36"/>
        <v/>
      </c>
      <c r="AA43" s="72" t="str">
        <f t="shared" si="14"/>
        <v/>
      </c>
      <c r="AB43" s="82" t="str">
        <f t="shared" si="15"/>
        <v/>
      </c>
      <c r="AC43" s="79" t="str">
        <f t="shared" si="37"/>
        <v/>
      </c>
      <c r="AD43" s="72" t="str">
        <f t="shared" si="38"/>
        <v/>
      </c>
      <c r="AE43" s="72" t="str">
        <f t="shared" si="16"/>
        <v/>
      </c>
      <c r="AF43" s="82" t="str">
        <f t="shared" si="17"/>
        <v/>
      </c>
      <c r="AG43" s="80" t="str">
        <f t="shared" si="39"/>
        <v/>
      </c>
      <c r="AH43" s="72" t="str">
        <f t="shared" si="40"/>
        <v/>
      </c>
      <c r="AI43" s="72" t="str">
        <f t="shared" si="18"/>
        <v/>
      </c>
      <c r="AJ43" s="72" t="str">
        <f t="shared" si="19"/>
        <v/>
      </c>
      <c r="AK43" s="79" t="str">
        <f t="shared" si="11"/>
        <v/>
      </c>
      <c r="AL43" s="59"/>
    </row>
    <row r="44" spans="1:38" x14ac:dyDescent="0.2">
      <c r="A44" s="164"/>
      <c r="B44" s="348"/>
      <c r="C44" s="246">
        <f>IFERROR(IF(VLOOKUP(A44,'Co-beneficiaries'!$A$9:$C$208,3,FALSE)=0,"",VLOOKUP(A44,'Co-beneficiaries'!$A$9:$C$208,3,FALSE)),0)</f>
        <v>0</v>
      </c>
      <c r="D44" s="60">
        <f t="shared" si="28"/>
        <v>0</v>
      </c>
      <c r="E44" s="61">
        <f t="shared" si="29"/>
        <v>0</v>
      </c>
      <c r="F44" s="62"/>
      <c r="G44" s="63" t="str">
        <f t="shared" si="30"/>
        <v/>
      </c>
      <c r="H44" s="136"/>
      <c r="I44" s="66"/>
      <c r="J44" s="62"/>
      <c r="K44" s="63" t="str">
        <f t="shared" si="31"/>
        <v/>
      </c>
      <c r="L44" s="136"/>
      <c r="M44" s="66"/>
      <c r="N44" s="62"/>
      <c r="O44" s="63" t="str">
        <f t="shared" si="32"/>
        <v/>
      </c>
      <c r="P44" s="136"/>
      <c r="Q44" s="66"/>
      <c r="R44" s="62"/>
      <c r="S44" s="63" t="str">
        <f t="shared" si="33"/>
        <v/>
      </c>
      <c r="T44" s="136"/>
      <c r="U44" s="51"/>
      <c r="V44" s="72" t="str">
        <f t="shared" si="34"/>
        <v/>
      </c>
      <c r="W44" s="72" t="str">
        <f t="shared" si="12"/>
        <v/>
      </c>
      <c r="X44" s="82" t="str">
        <f t="shared" si="13"/>
        <v/>
      </c>
      <c r="Y44" s="79" t="str">
        <f t="shared" si="35"/>
        <v/>
      </c>
      <c r="Z44" s="72" t="str">
        <f t="shared" si="36"/>
        <v/>
      </c>
      <c r="AA44" s="72" t="str">
        <f t="shared" si="14"/>
        <v/>
      </c>
      <c r="AB44" s="82" t="str">
        <f t="shared" si="15"/>
        <v/>
      </c>
      <c r="AC44" s="79" t="str">
        <f t="shared" si="37"/>
        <v/>
      </c>
      <c r="AD44" s="72" t="str">
        <f t="shared" si="38"/>
        <v/>
      </c>
      <c r="AE44" s="72" t="str">
        <f t="shared" si="16"/>
        <v/>
      </c>
      <c r="AF44" s="82" t="str">
        <f t="shared" si="17"/>
        <v/>
      </c>
      <c r="AG44" s="80" t="str">
        <f t="shared" si="39"/>
        <v/>
      </c>
      <c r="AH44" s="72" t="str">
        <f t="shared" si="40"/>
        <v/>
      </c>
      <c r="AI44" s="72" t="str">
        <f t="shared" si="18"/>
        <v/>
      </c>
      <c r="AJ44" s="72" t="str">
        <f t="shared" si="19"/>
        <v/>
      </c>
      <c r="AK44" s="79" t="str">
        <f t="shared" si="11"/>
        <v/>
      </c>
      <c r="AL44" s="59"/>
    </row>
    <row r="45" spans="1:38" x14ac:dyDescent="0.2">
      <c r="A45" s="164"/>
      <c r="B45" s="348"/>
      <c r="C45" s="246">
        <f>IFERROR(IF(VLOOKUP(A45,'Co-beneficiaries'!$A$9:$C$208,3,FALSE)=0,"",VLOOKUP(A45,'Co-beneficiaries'!$A$9:$C$208,3,FALSE)),0)</f>
        <v>0</v>
      </c>
      <c r="D45" s="60">
        <f t="shared" si="28"/>
        <v>0</v>
      </c>
      <c r="E45" s="61">
        <f t="shared" si="29"/>
        <v>0</v>
      </c>
      <c r="F45" s="62"/>
      <c r="G45" s="63" t="str">
        <f t="shared" si="30"/>
        <v/>
      </c>
      <c r="H45" s="136"/>
      <c r="I45" s="66"/>
      <c r="J45" s="62"/>
      <c r="K45" s="63" t="str">
        <f t="shared" si="31"/>
        <v/>
      </c>
      <c r="L45" s="136"/>
      <c r="M45" s="66"/>
      <c r="N45" s="62"/>
      <c r="O45" s="63" t="str">
        <f t="shared" si="32"/>
        <v/>
      </c>
      <c r="P45" s="136"/>
      <c r="Q45" s="66"/>
      <c r="R45" s="62"/>
      <c r="S45" s="63" t="str">
        <f t="shared" si="33"/>
        <v/>
      </c>
      <c r="T45" s="136"/>
      <c r="U45" s="51"/>
      <c r="V45" s="72" t="str">
        <f t="shared" si="34"/>
        <v/>
      </c>
      <c r="W45" s="72" t="str">
        <f t="shared" si="12"/>
        <v/>
      </c>
      <c r="X45" s="82" t="str">
        <f t="shared" si="13"/>
        <v/>
      </c>
      <c r="Y45" s="79" t="str">
        <f t="shared" si="35"/>
        <v/>
      </c>
      <c r="Z45" s="72" t="str">
        <f t="shared" si="36"/>
        <v/>
      </c>
      <c r="AA45" s="72" t="str">
        <f t="shared" si="14"/>
        <v/>
      </c>
      <c r="AB45" s="82" t="str">
        <f t="shared" si="15"/>
        <v/>
      </c>
      <c r="AC45" s="79" t="str">
        <f t="shared" si="37"/>
        <v/>
      </c>
      <c r="AD45" s="72" t="str">
        <f t="shared" si="38"/>
        <v/>
      </c>
      <c r="AE45" s="72" t="str">
        <f t="shared" si="16"/>
        <v/>
      </c>
      <c r="AF45" s="82" t="str">
        <f t="shared" si="17"/>
        <v/>
      </c>
      <c r="AG45" s="80" t="str">
        <f t="shared" si="39"/>
        <v/>
      </c>
      <c r="AH45" s="72" t="str">
        <f t="shared" si="40"/>
        <v/>
      </c>
      <c r="AI45" s="72" t="str">
        <f t="shared" si="18"/>
        <v/>
      </c>
      <c r="AJ45" s="72" t="str">
        <f t="shared" si="19"/>
        <v/>
      </c>
      <c r="AK45" s="79" t="str">
        <f t="shared" si="11"/>
        <v/>
      </c>
      <c r="AL45" s="59"/>
    </row>
    <row r="46" spans="1:38" x14ac:dyDescent="0.2">
      <c r="A46" s="164"/>
      <c r="B46" s="348"/>
      <c r="C46" s="246">
        <f>IFERROR(IF(VLOOKUP(A46,'Co-beneficiaries'!$A$9:$C$208,3,FALSE)=0,"",VLOOKUP(A46,'Co-beneficiaries'!$A$9:$C$208,3,FALSE)),0)</f>
        <v>0</v>
      </c>
      <c r="D46" s="60">
        <f t="shared" si="28"/>
        <v>0</v>
      </c>
      <c r="E46" s="61">
        <f t="shared" si="29"/>
        <v>0</v>
      </c>
      <c r="F46" s="62"/>
      <c r="G46" s="63" t="str">
        <f t="shared" si="30"/>
        <v/>
      </c>
      <c r="H46" s="136"/>
      <c r="I46" s="66"/>
      <c r="J46" s="62"/>
      <c r="K46" s="63" t="str">
        <f t="shared" si="31"/>
        <v/>
      </c>
      <c r="L46" s="136"/>
      <c r="M46" s="66"/>
      <c r="N46" s="62"/>
      <c r="O46" s="63" t="str">
        <f t="shared" si="32"/>
        <v/>
      </c>
      <c r="P46" s="136"/>
      <c r="Q46" s="66"/>
      <c r="R46" s="62"/>
      <c r="S46" s="63" t="str">
        <f t="shared" si="33"/>
        <v/>
      </c>
      <c r="T46" s="136"/>
      <c r="U46" s="51"/>
      <c r="V46" s="72" t="str">
        <f t="shared" si="34"/>
        <v/>
      </c>
      <c r="W46" s="72" t="str">
        <f t="shared" si="12"/>
        <v/>
      </c>
      <c r="X46" s="82" t="str">
        <f t="shared" si="13"/>
        <v/>
      </c>
      <c r="Y46" s="79" t="str">
        <f t="shared" si="35"/>
        <v/>
      </c>
      <c r="Z46" s="72" t="str">
        <f t="shared" si="36"/>
        <v/>
      </c>
      <c r="AA46" s="72" t="str">
        <f t="shared" si="14"/>
        <v/>
      </c>
      <c r="AB46" s="82" t="str">
        <f t="shared" si="15"/>
        <v/>
      </c>
      <c r="AC46" s="79" t="str">
        <f t="shared" si="37"/>
        <v/>
      </c>
      <c r="AD46" s="72" t="str">
        <f t="shared" si="38"/>
        <v/>
      </c>
      <c r="AE46" s="72" t="str">
        <f t="shared" si="16"/>
        <v/>
      </c>
      <c r="AF46" s="82" t="str">
        <f t="shared" si="17"/>
        <v/>
      </c>
      <c r="AG46" s="80" t="str">
        <f t="shared" si="39"/>
        <v/>
      </c>
      <c r="AH46" s="72" t="str">
        <f t="shared" si="40"/>
        <v/>
      </c>
      <c r="AI46" s="72" t="str">
        <f t="shared" si="18"/>
        <v/>
      </c>
      <c r="AJ46" s="72" t="str">
        <f t="shared" si="19"/>
        <v/>
      </c>
      <c r="AK46" s="79" t="str">
        <f t="shared" si="11"/>
        <v/>
      </c>
      <c r="AL46" s="59"/>
    </row>
    <row r="47" spans="1:38" x14ac:dyDescent="0.2">
      <c r="A47" s="164"/>
      <c r="B47" s="348"/>
      <c r="C47" s="246">
        <f>IFERROR(IF(VLOOKUP(A47,'Co-beneficiaries'!$A$9:$C$208,3,FALSE)=0,"",VLOOKUP(A47,'Co-beneficiaries'!$A$9:$C$208,3,FALSE)),0)</f>
        <v>0</v>
      </c>
      <c r="D47" s="60">
        <f t="shared" si="28"/>
        <v>0</v>
      </c>
      <c r="E47" s="61">
        <f t="shared" si="29"/>
        <v>0</v>
      </c>
      <c r="F47" s="62"/>
      <c r="G47" s="63" t="str">
        <f t="shared" si="30"/>
        <v/>
      </c>
      <c r="H47" s="136"/>
      <c r="I47" s="66"/>
      <c r="J47" s="62"/>
      <c r="K47" s="63" t="str">
        <f t="shared" si="31"/>
        <v/>
      </c>
      <c r="L47" s="136"/>
      <c r="M47" s="66"/>
      <c r="N47" s="62"/>
      <c r="O47" s="63" t="str">
        <f t="shared" si="32"/>
        <v/>
      </c>
      <c r="P47" s="136"/>
      <c r="Q47" s="66"/>
      <c r="R47" s="62"/>
      <c r="S47" s="63" t="str">
        <f t="shared" si="33"/>
        <v/>
      </c>
      <c r="T47" s="136"/>
      <c r="U47" s="51"/>
      <c r="V47" s="72" t="str">
        <f t="shared" si="34"/>
        <v/>
      </c>
      <c r="W47" s="72" t="str">
        <f t="shared" si="12"/>
        <v/>
      </c>
      <c r="X47" s="82" t="str">
        <f t="shared" si="13"/>
        <v/>
      </c>
      <c r="Y47" s="79" t="str">
        <f t="shared" si="35"/>
        <v/>
      </c>
      <c r="Z47" s="72" t="str">
        <f t="shared" si="36"/>
        <v/>
      </c>
      <c r="AA47" s="72" t="str">
        <f t="shared" si="14"/>
        <v/>
      </c>
      <c r="AB47" s="82" t="str">
        <f t="shared" si="15"/>
        <v/>
      </c>
      <c r="AC47" s="79" t="str">
        <f t="shared" si="37"/>
        <v/>
      </c>
      <c r="AD47" s="72" t="str">
        <f t="shared" si="38"/>
        <v/>
      </c>
      <c r="AE47" s="72" t="str">
        <f t="shared" si="16"/>
        <v/>
      </c>
      <c r="AF47" s="82" t="str">
        <f t="shared" si="17"/>
        <v/>
      </c>
      <c r="AG47" s="80" t="str">
        <f t="shared" si="39"/>
        <v/>
      </c>
      <c r="AH47" s="72" t="str">
        <f t="shared" si="40"/>
        <v/>
      </c>
      <c r="AI47" s="72" t="str">
        <f t="shared" si="18"/>
        <v/>
      </c>
      <c r="AJ47" s="72" t="str">
        <f t="shared" si="19"/>
        <v/>
      </c>
      <c r="AK47" s="79" t="str">
        <f t="shared" si="11"/>
        <v/>
      </c>
      <c r="AL47" s="59"/>
    </row>
    <row r="48" spans="1:38" x14ac:dyDescent="0.2">
      <c r="A48" s="164"/>
      <c r="B48" s="348"/>
      <c r="C48" s="246">
        <f>IFERROR(IF(VLOOKUP(A48,'Co-beneficiaries'!$A$9:$C$208,3,FALSE)=0,"",VLOOKUP(A48,'Co-beneficiaries'!$A$9:$C$208,3,FALSE)),0)</f>
        <v>0</v>
      </c>
      <c r="D48" s="60">
        <f t="shared" si="28"/>
        <v>0</v>
      </c>
      <c r="E48" s="61">
        <f t="shared" si="29"/>
        <v>0</v>
      </c>
      <c r="F48" s="62"/>
      <c r="G48" s="63" t="str">
        <f t="shared" si="30"/>
        <v/>
      </c>
      <c r="H48" s="136"/>
      <c r="I48" s="66"/>
      <c r="J48" s="62"/>
      <c r="K48" s="63" t="str">
        <f t="shared" si="31"/>
        <v/>
      </c>
      <c r="L48" s="136"/>
      <c r="M48" s="66"/>
      <c r="N48" s="62"/>
      <c r="O48" s="63" t="str">
        <f t="shared" si="32"/>
        <v/>
      </c>
      <c r="P48" s="136"/>
      <c r="Q48" s="66"/>
      <c r="R48" s="62"/>
      <c r="S48" s="63" t="str">
        <f t="shared" si="33"/>
        <v/>
      </c>
      <c r="T48" s="136"/>
      <c r="U48" s="51"/>
      <c r="V48" s="72" t="str">
        <f t="shared" si="34"/>
        <v/>
      </c>
      <c r="W48" s="72" t="str">
        <f t="shared" si="12"/>
        <v/>
      </c>
      <c r="X48" s="82" t="str">
        <f t="shared" si="13"/>
        <v/>
      </c>
      <c r="Y48" s="79" t="str">
        <f t="shared" si="35"/>
        <v/>
      </c>
      <c r="Z48" s="72" t="str">
        <f t="shared" si="36"/>
        <v/>
      </c>
      <c r="AA48" s="72" t="str">
        <f t="shared" si="14"/>
        <v/>
      </c>
      <c r="AB48" s="82" t="str">
        <f t="shared" si="15"/>
        <v/>
      </c>
      <c r="AC48" s="79" t="str">
        <f t="shared" si="37"/>
        <v/>
      </c>
      <c r="AD48" s="72" t="str">
        <f t="shared" si="38"/>
        <v/>
      </c>
      <c r="AE48" s="72" t="str">
        <f t="shared" si="16"/>
        <v/>
      </c>
      <c r="AF48" s="82" t="str">
        <f t="shared" si="17"/>
        <v/>
      </c>
      <c r="AG48" s="80" t="str">
        <f t="shared" si="39"/>
        <v/>
      </c>
      <c r="AH48" s="72" t="str">
        <f t="shared" si="40"/>
        <v/>
      </c>
      <c r="AI48" s="72" t="str">
        <f t="shared" si="18"/>
        <v/>
      </c>
      <c r="AJ48" s="72" t="str">
        <f t="shared" si="19"/>
        <v/>
      </c>
      <c r="AK48" s="79" t="str">
        <f t="shared" si="11"/>
        <v/>
      </c>
      <c r="AL48" s="59"/>
    </row>
    <row r="49" spans="1:38" x14ac:dyDescent="0.2">
      <c r="A49" s="164"/>
      <c r="B49" s="348"/>
      <c r="C49" s="246">
        <f>IFERROR(IF(VLOOKUP(A49,'Co-beneficiaries'!$A$9:$C$208,3,FALSE)=0,"",VLOOKUP(A49,'Co-beneficiaries'!$A$9:$C$208,3,FALSE)),0)</f>
        <v>0</v>
      </c>
      <c r="D49" s="60">
        <f t="shared" si="28"/>
        <v>0</v>
      </c>
      <c r="E49" s="61">
        <f t="shared" si="29"/>
        <v>0</v>
      </c>
      <c r="F49" s="62"/>
      <c r="G49" s="63" t="str">
        <f t="shared" si="30"/>
        <v/>
      </c>
      <c r="H49" s="136"/>
      <c r="I49" s="66"/>
      <c r="J49" s="62"/>
      <c r="K49" s="63" t="str">
        <f t="shared" si="31"/>
        <v/>
      </c>
      <c r="L49" s="136"/>
      <c r="M49" s="66"/>
      <c r="N49" s="62"/>
      <c r="O49" s="63" t="str">
        <f t="shared" si="32"/>
        <v/>
      </c>
      <c r="P49" s="136"/>
      <c r="Q49" s="66"/>
      <c r="R49" s="62"/>
      <c r="S49" s="63" t="str">
        <f t="shared" si="33"/>
        <v/>
      </c>
      <c r="T49" s="136"/>
      <c r="U49" s="51"/>
      <c r="V49" s="72" t="str">
        <f t="shared" si="34"/>
        <v/>
      </c>
      <c r="W49" s="72" t="str">
        <f t="shared" si="12"/>
        <v/>
      </c>
      <c r="X49" s="82" t="str">
        <f t="shared" si="13"/>
        <v/>
      </c>
      <c r="Y49" s="79" t="str">
        <f t="shared" si="35"/>
        <v/>
      </c>
      <c r="Z49" s="72" t="str">
        <f t="shared" si="36"/>
        <v/>
      </c>
      <c r="AA49" s="72" t="str">
        <f t="shared" si="14"/>
        <v/>
      </c>
      <c r="AB49" s="82" t="str">
        <f t="shared" si="15"/>
        <v/>
      </c>
      <c r="AC49" s="79" t="str">
        <f t="shared" si="37"/>
        <v/>
      </c>
      <c r="AD49" s="72" t="str">
        <f t="shared" si="38"/>
        <v/>
      </c>
      <c r="AE49" s="72" t="str">
        <f t="shared" si="16"/>
        <v/>
      </c>
      <c r="AF49" s="82" t="str">
        <f t="shared" si="17"/>
        <v/>
      </c>
      <c r="AG49" s="80" t="str">
        <f t="shared" si="39"/>
        <v/>
      </c>
      <c r="AH49" s="72" t="str">
        <f t="shared" si="40"/>
        <v/>
      </c>
      <c r="AI49" s="72" t="str">
        <f t="shared" si="18"/>
        <v/>
      </c>
      <c r="AJ49" s="72" t="str">
        <f t="shared" si="19"/>
        <v/>
      </c>
      <c r="AK49" s="79" t="str">
        <f t="shared" si="11"/>
        <v/>
      </c>
      <c r="AL49" s="59"/>
    </row>
    <row r="50" spans="1:38" x14ac:dyDescent="0.2">
      <c r="A50" s="164"/>
      <c r="B50" s="348"/>
      <c r="C50" s="246">
        <f>IFERROR(IF(VLOOKUP(A50,'Co-beneficiaries'!$A$9:$C$208,3,FALSE)=0,"",VLOOKUP(A50,'Co-beneficiaries'!$A$9:$C$208,3,FALSE)),0)</f>
        <v>0</v>
      </c>
      <c r="D50" s="60">
        <f t="shared" si="28"/>
        <v>0</v>
      </c>
      <c r="E50" s="61">
        <f t="shared" si="29"/>
        <v>0</v>
      </c>
      <c r="F50" s="62"/>
      <c r="G50" s="63" t="str">
        <f t="shared" si="30"/>
        <v/>
      </c>
      <c r="H50" s="136"/>
      <c r="I50" s="66"/>
      <c r="J50" s="62"/>
      <c r="K50" s="63" t="str">
        <f t="shared" si="31"/>
        <v/>
      </c>
      <c r="L50" s="136"/>
      <c r="M50" s="66"/>
      <c r="N50" s="62"/>
      <c r="O50" s="63" t="str">
        <f t="shared" si="32"/>
        <v/>
      </c>
      <c r="P50" s="136"/>
      <c r="Q50" s="66"/>
      <c r="R50" s="62"/>
      <c r="S50" s="63" t="str">
        <f t="shared" si="33"/>
        <v/>
      </c>
      <c r="T50" s="136"/>
      <c r="U50" s="51"/>
      <c r="V50" s="72" t="str">
        <f t="shared" si="34"/>
        <v/>
      </c>
      <c r="W50" s="72" t="str">
        <f t="shared" si="12"/>
        <v/>
      </c>
      <c r="X50" s="82" t="str">
        <f t="shared" si="13"/>
        <v/>
      </c>
      <c r="Y50" s="79" t="str">
        <f t="shared" si="35"/>
        <v/>
      </c>
      <c r="Z50" s="72" t="str">
        <f t="shared" si="36"/>
        <v/>
      </c>
      <c r="AA50" s="72" t="str">
        <f t="shared" si="14"/>
        <v/>
      </c>
      <c r="AB50" s="82" t="str">
        <f t="shared" si="15"/>
        <v/>
      </c>
      <c r="AC50" s="79" t="str">
        <f t="shared" si="37"/>
        <v/>
      </c>
      <c r="AD50" s="72" t="str">
        <f t="shared" si="38"/>
        <v/>
      </c>
      <c r="AE50" s="72" t="str">
        <f t="shared" si="16"/>
        <v/>
      </c>
      <c r="AF50" s="82" t="str">
        <f t="shared" si="17"/>
        <v/>
      </c>
      <c r="AG50" s="80" t="str">
        <f t="shared" si="39"/>
        <v/>
      </c>
      <c r="AH50" s="72" t="str">
        <f t="shared" si="40"/>
        <v/>
      </c>
      <c r="AI50" s="72" t="str">
        <f t="shared" si="18"/>
        <v/>
      </c>
      <c r="AJ50" s="72" t="str">
        <f t="shared" si="19"/>
        <v/>
      </c>
      <c r="AK50" s="79" t="str">
        <f t="shared" si="11"/>
        <v/>
      </c>
      <c r="AL50" s="59"/>
    </row>
    <row r="51" spans="1:38" x14ac:dyDescent="0.2">
      <c r="A51" s="164"/>
      <c r="B51" s="348"/>
      <c r="C51" s="246">
        <f>IFERROR(IF(VLOOKUP(A51,'Co-beneficiaries'!$A$9:$C$208,3,FALSE)=0,"",VLOOKUP(A51,'Co-beneficiaries'!$A$9:$C$208,3,FALSE)),0)</f>
        <v>0</v>
      </c>
      <c r="D51" s="60">
        <f t="shared" si="28"/>
        <v>0</v>
      </c>
      <c r="E51" s="61">
        <f t="shared" si="29"/>
        <v>0</v>
      </c>
      <c r="F51" s="62"/>
      <c r="G51" s="63" t="str">
        <f t="shared" si="30"/>
        <v/>
      </c>
      <c r="H51" s="136"/>
      <c r="I51" s="66"/>
      <c r="J51" s="62"/>
      <c r="K51" s="63" t="str">
        <f t="shared" si="31"/>
        <v/>
      </c>
      <c r="L51" s="136"/>
      <c r="M51" s="66"/>
      <c r="N51" s="62"/>
      <c r="O51" s="63" t="str">
        <f t="shared" si="32"/>
        <v/>
      </c>
      <c r="P51" s="136"/>
      <c r="Q51" s="66"/>
      <c r="R51" s="62"/>
      <c r="S51" s="63" t="str">
        <f t="shared" si="33"/>
        <v/>
      </c>
      <c r="T51" s="136"/>
      <c r="U51" s="51"/>
      <c r="V51" s="72" t="str">
        <f t="shared" si="34"/>
        <v/>
      </c>
      <c r="W51" s="72" t="str">
        <f t="shared" si="12"/>
        <v/>
      </c>
      <c r="X51" s="82" t="str">
        <f t="shared" si="13"/>
        <v/>
      </c>
      <c r="Y51" s="79" t="str">
        <f t="shared" si="35"/>
        <v/>
      </c>
      <c r="Z51" s="72" t="str">
        <f t="shared" si="36"/>
        <v/>
      </c>
      <c r="AA51" s="72" t="str">
        <f t="shared" si="14"/>
        <v/>
      </c>
      <c r="AB51" s="82" t="str">
        <f t="shared" si="15"/>
        <v/>
      </c>
      <c r="AC51" s="79" t="str">
        <f t="shared" si="37"/>
        <v/>
      </c>
      <c r="AD51" s="72" t="str">
        <f t="shared" si="38"/>
        <v/>
      </c>
      <c r="AE51" s="72" t="str">
        <f t="shared" si="16"/>
        <v/>
      </c>
      <c r="AF51" s="82" t="str">
        <f t="shared" si="17"/>
        <v/>
      </c>
      <c r="AG51" s="80" t="str">
        <f t="shared" si="39"/>
        <v/>
      </c>
      <c r="AH51" s="72" t="str">
        <f t="shared" si="40"/>
        <v/>
      </c>
      <c r="AI51" s="72" t="str">
        <f t="shared" si="18"/>
        <v/>
      </c>
      <c r="AJ51" s="72" t="str">
        <f t="shared" si="19"/>
        <v/>
      </c>
      <c r="AK51" s="79" t="str">
        <f t="shared" si="11"/>
        <v/>
      </c>
      <c r="AL51" s="59"/>
    </row>
    <row r="52" spans="1:38" x14ac:dyDescent="0.2">
      <c r="A52" s="164"/>
      <c r="B52" s="348"/>
      <c r="C52" s="246">
        <f>IFERROR(IF(VLOOKUP(A52,'Co-beneficiaries'!$A$9:$C$208,3,FALSE)=0,"",VLOOKUP(A52,'Co-beneficiaries'!$A$9:$C$208,3,FALSE)),0)</f>
        <v>0</v>
      </c>
      <c r="D52" s="60">
        <f t="shared" si="28"/>
        <v>0</v>
      </c>
      <c r="E52" s="61">
        <f t="shared" si="29"/>
        <v>0</v>
      </c>
      <c r="F52" s="62"/>
      <c r="G52" s="63" t="str">
        <f t="shared" si="30"/>
        <v/>
      </c>
      <c r="H52" s="136"/>
      <c r="I52" s="66"/>
      <c r="J52" s="62"/>
      <c r="K52" s="63" t="str">
        <f t="shared" si="31"/>
        <v/>
      </c>
      <c r="L52" s="136"/>
      <c r="M52" s="66"/>
      <c r="N52" s="62"/>
      <c r="O52" s="63" t="str">
        <f t="shared" si="32"/>
        <v/>
      </c>
      <c r="P52" s="136"/>
      <c r="Q52" s="66"/>
      <c r="R52" s="62"/>
      <c r="S52" s="63" t="str">
        <f t="shared" si="33"/>
        <v/>
      </c>
      <c r="T52" s="136"/>
      <c r="U52" s="51"/>
      <c r="V52" s="72" t="str">
        <f t="shared" si="34"/>
        <v/>
      </c>
      <c r="W52" s="72" t="str">
        <f t="shared" si="12"/>
        <v/>
      </c>
      <c r="X52" s="82" t="str">
        <f t="shared" si="13"/>
        <v/>
      </c>
      <c r="Y52" s="79" t="str">
        <f t="shared" si="35"/>
        <v/>
      </c>
      <c r="Z52" s="72" t="str">
        <f t="shared" si="36"/>
        <v/>
      </c>
      <c r="AA52" s="72" t="str">
        <f t="shared" si="14"/>
        <v/>
      </c>
      <c r="AB52" s="82" t="str">
        <f t="shared" si="15"/>
        <v/>
      </c>
      <c r="AC52" s="79" t="str">
        <f t="shared" si="37"/>
        <v/>
      </c>
      <c r="AD52" s="72" t="str">
        <f t="shared" si="38"/>
        <v/>
      </c>
      <c r="AE52" s="72" t="str">
        <f t="shared" si="16"/>
        <v/>
      </c>
      <c r="AF52" s="82" t="str">
        <f t="shared" si="17"/>
        <v/>
      </c>
      <c r="AG52" s="80" t="str">
        <f t="shared" si="39"/>
        <v/>
      </c>
      <c r="AH52" s="72" t="str">
        <f t="shared" si="40"/>
        <v/>
      </c>
      <c r="AI52" s="72" t="str">
        <f t="shared" si="18"/>
        <v/>
      </c>
      <c r="AJ52" s="72" t="str">
        <f t="shared" si="19"/>
        <v/>
      </c>
      <c r="AK52" s="79" t="str">
        <f t="shared" si="11"/>
        <v/>
      </c>
      <c r="AL52" s="59"/>
    </row>
    <row r="53" spans="1:38" x14ac:dyDescent="0.2">
      <c r="A53" s="164"/>
      <c r="B53" s="348"/>
      <c r="C53" s="246">
        <f>IFERROR(IF(VLOOKUP(A53,'Co-beneficiaries'!$A$9:$C$208,3,FALSE)=0,"",VLOOKUP(A53,'Co-beneficiaries'!$A$9:$C$208,3,FALSE)),0)</f>
        <v>0</v>
      </c>
      <c r="D53" s="60">
        <f t="shared" si="28"/>
        <v>0</v>
      </c>
      <c r="E53" s="61">
        <f t="shared" si="29"/>
        <v>0</v>
      </c>
      <c r="F53" s="62"/>
      <c r="G53" s="63" t="str">
        <f t="shared" si="30"/>
        <v/>
      </c>
      <c r="H53" s="136"/>
      <c r="I53" s="66"/>
      <c r="J53" s="62"/>
      <c r="K53" s="63" t="str">
        <f t="shared" si="31"/>
        <v/>
      </c>
      <c r="L53" s="136"/>
      <c r="M53" s="66"/>
      <c r="N53" s="62"/>
      <c r="O53" s="63" t="str">
        <f t="shared" si="32"/>
        <v/>
      </c>
      <c r="P53" s="136"/>
      <c r="Q53" s="66"/>
      <c r="R53" s="62"/>
      <c r="S53" s="63" t="str">
        <f t="shared" si="33"/>
        <v/>
      </c>
      <c r="T53" s="136"/>
      <c r="U53" s="51"/>
      <c r="V53" s="72" t="str">
        <f t="shared" si="34"/>
        <v/>
      </c>
      <c r="W53" s="72" t="str">
        <f t="shared" si="12"/>
        <v/>
      </c>
      <c r="X53" s="82" t="str">
        <f t="shared" si="13"/>
        <v/>
      </c>
      <c r="Y53" s="79" t="str">
        <f t="shared" si="35"/>
        <v/>
      </c>
      <c r="Z53" s="72" t="str">
        <f t="shared" si="36"/>
        <v/>
      </c>
      <c r="AA53" s="72" t="str">
        <f t="shared" si="14"/>
        <v/>
      </c>
      <c r="AB53" s="82" t="str">
        <f t="shared" si="15"/>
        <v/>
      </c>
      <c r="AC53" s="79" t="str">
        <f t="shared" si="37"/>
        <v/>
      </c>
      <c r="AD53" s="72" t="str">
        <f t="shared" si="38"/>
        <v/>
      </c>
      <c r="AE53" s="72" t="str">
        <f t="shared" si="16"/>
        <v/>
      </c>
      <c r="AF53" s="82" t="str">
        <f t="shared" si="17"/>
        <v/>
      </c>
      <c r="AG53" s="80" t="str">
        <f t="shared" si="39"/>
        <v/>
      </c>
      <c r="AH53" s="72" t="str">
        <f t="shared" si="40"/>
        <v/>
      </c>
      <c r="AI53" s="72" t="str">
        <f t="shared" si="18"/>
        <v/>
      </c>
      <c r="AJ53" s="72" t="str">
        <f t="shared" si="19"/>
        <v/>
      </c>
      <c r="AK53" s="79" t="str">
        <f t="shared" si="11"/>
        <v/>
      </c>
      <c r="AL53" s="59"/>
    </row>
    <row r="54" spans="1:38" x14ac:dyDescent="0.2">
      <c r="A54" s="164"/>
      <c r="B54" s="348"/>
      <c r="C54" s="246">
        <f>IFERROR(IF(VLOOKUP(A54,'Co-beneficiaries'!$A$9:$C$208,3,FALSE)=0,"",VLOOKUP(A54,'Co-beneficiaries'!$A$9:$C$208,3,FALSE)),0)</f>
        <v>0</v>
      </c>
      <c r="D54" s="60">
        <f t="shared" si="28"/>
        <v>0</v>
      </c>
      <c r="E54" s="61">
        <f t="shared" si="29"/>
        <v>0</v>
      </c>
      <c r="F54" s="62"/>
      <c r="G54" s="63" t="str">
        <f t="shared" si="30"/>
        <v/>
      </c>
      <c r="H54" s="136"/>
      <c r="I54" s="66"/>
      <c r="J54" s="62"/>
      <c r="K54" s="63" t="str">
        <f t="shared" si="31"/>
        <v/>
      </c>
      <c r="L54" s="136"/>
      <c r="M54" s="66"/>
      <c r="N54" s="62"/>
      <c r="O54" s="63" t="str">
        <f t="shared" si="32"/>
        <v/>
      </c>
      <c r="P54" s="136"/>
      <c r="Q54" s="66"/>
      <c r="R54" s="62"/>
      <c r="S54" s="63" t="str">
        <f t="shared" si="33"/>
        <v/>
      </c>
      <c r="T54" s="136"/>
      <c r="U54" s="51"/>
      <c r="V54" s="72" t="str">
        <f t="shared" si="34"/>
        <v/>
      </c>
      <c r="W54" s="72" t="str">
        <f t="shared" si="12"/>
        <v/>
      </c>
      <c r="X54" s="82" t="str">
        <f t="shared" si="13"/>
        <v/>
      </c>
      <c r="Y54" s="79" t="str">
        <f t="shared" si="35"/>
        <v/>
      </c>
      <c r="Z54" s="72" t="str">
        <f t="shared" si="36"/>
        <v/>
      </c>
      <c r="AA54" s="72" t="str">
        <f t="shared" si="14"/>
        <v/>
      </c>
      <c r="AB54" s="82" t="str">
        <f t="shared" si="15"/>
        <v/>
      </c>
      <c r="AC54" s="79" t="str">
        <f t="shared" si="37"/>
        <v/>
      </c>
      <c r="AD54" s="72" t="str">
        <f t="shared" si="38"/>
        <v/>
      </c>
      <c r="AE54" s="72" t="str">
        <f t="shared" si="16"/>
        <v/>
      </c>
      <c r="AF54" s="82" t="str">
        <f t="shared" si="17"/>
        <v/>
      </c>
      <c r="AG54" s="80" t="str">
        <f t="shared" si="39"/>
        <v/>
      </c>
      <c r="AH54" s="72" t="str">
        <f t="shared" si="40"/>
        <v/>
      </c>
      <c r="AI54" s="72" t="str">
        <f t="shared" si="18"/>
        <v/>
      </c>
      <c r="AJ54" s="72" t="str">
        <f t="shared" si="19"/>
        <v/>
      </c>
      <c r="AK54" s="79" t="str">
        <f t="shared" si="11"/>
        <v/>
      </c>
      <c r="AL54" s="59"/>
    </row>
    <row r="55" spans="1:38" x14ac:dyDescent="0.2">
      <c r="A55" s="164"/>
      <c r="B55" s="348"/>
      <c r="C55" s="246">
        <f>IFERROR(IF(VLOOKUP(A55,'Co-beneficiaries'!$A$9:$C$208,3,FALSE)=0,"",VLOOKUP(A55,'Co-beneficiaries'!$A$9:$C$208,3,FALSE)),0)</f>
        <v>0</v>
      </c>
      <c r="D55" s="60">
        <f t="shared" si="28"/>
        <v>0</v>
      </c>
      <c r="E55" s="61">
        <f t="shared" si="29"/>
        <v>0</v>
      </c>
      <c r="F55" s="62"/>
      <c r="G55" s="63" t="str">
        <f t="shared" si="30"/>
        <v/>
      </c>
      <c r="H55" s="136"/>
      <c r="I55" s="66"/>
      <c r="J55" s="62"/>
      <c r="K55" s="63" t="str">
        <f t="shared" si="31"/>
        <v/>
      </c>
      <c r="L55" s="136"/>
      <c r="M55" s="66"/>
      <c r="N55" s="62"/>
      <c r="O55" s="63" t="str">
        <f t="shared" si="32"/>
        <v/>
      </c>
      <c r="P55" s="136"/>
      <c r="Q55" s="66"/>
      <c r="R55" s="62"/>
      <c r="S55" s="63" t="str">
        <f t="shared" si="33"/>
        <v/>
      </c>
      <c r="T55" s="136"/>
      <c r="U55" s="51"/>
      <c r="V55" s="72" t="str">
        <f t="shared" si="34"/>
        <v/>
      </c>
      <c r="W55" s="72" t="str">
        <f t="shared" si="12"/>
        <v/>
      </c>
      <c r="X55" s="82" t="str">
        <f t="shared" si="13"/>
        <v/>
      </c>
      <c r="Y55" s="79" t="str">
        <f t="shared" si="35"/>
        <v/>
      </c>
      <c r="Z55" s="72" t="str">
        <f t="shared" si="36"/>
        <v/>
      </c>
      <c r="AA55" s="72" t="str">
        <f t="shared" si="14"/>
        <v/>
      </c>
      <c r="AB55" s="82" t="str">
        <f t="shared" si="15"/>
        <v/>
      </c>
      <c r="AC55" s="79" t="str">
        <f t="shared" si="37"/>
        <v/>
      </c>
      <c r="AD55" s="72" t="str">
        <f t="shared" si="38"/>
        <v/>
      </c>
      <c r="AE55" s="72" t="str">
        <f t="shared" si="16"/>
        <v/>
      </c>
      <c r="AF55" s="82" t="str">
        <f t="shared" si="17"/>
        <v/>
      </c>
      <c r="AG55" s="80" t="str">
        <f t="shared" si="39"/>
        <v/>
      </c>
      <c r="AH55" s="72" t="str">
        <f t="shared" si="40"/>
        <v/>
      </c>
      <c r="AI55" s="72" t="str">
        <f t="shared" si="18"/>
        <v/>
      </c>
      <c r="AJ55" s="72" t="str">
        <f t="shared" si="19"/>
        <v/>
      </c>
      <c r="AK55" s="79" t="str">
        <f t="shared" si="11"/>
        <v/>
      </c>
      <c r="AL55" s="59"/>
    </row>
    <row r="56" spans="1:38" x14ac:dyDescent="0.2">
      <c r="A56" s="164"/>
      <c r="B56" s="348"/>
      <c r="C56" s="246">
        <f>IFERROR(IF(VLOOKUP(A56,'Co-beneficiaries'!$A$9:$C$208,3,FALSE)=0,"",VLOOKUP(A56,'Co-beneficiaries'!$A$9:$C$208,3,FALSE)),0)</f>
        <v>0</v>
      </c>
      <c r="D56" s="60">
        <f t="shared" si="28"/>
        <v>0</v>
      </c>
      <c r="E56" s="61">
        <f t="shared" si="29"/>
        <v>0</v>
      </c>
      <c r="F56" s="62"/>
      <c r="G56" s="63" t="str">
        <f t="shared" si="30"/>
        <v/>
      </c>
      <c r="H56" s="136"/>
      <c r="I56" s="66"/>
      <c r="J56" s="62"/>
      <c r="K56" s="63" t="str">
        <f t="shared" si="31"/>
        <v/>
      </c>
      <c r="L56" s="136"/>
      <c r="M56" s="66"/>
      <c r="N56" s="62"/>
      <c r="O56" s="63" t="str">
        <f t="shared" si="32"/>
        <v/>
      </c>
      <c r="P56" s="136"/>
      <c r="Q56" s="66"/>
      <c r="R56" s="62"/>
      <c r="S56" s="63" t="str">
        <f t="shared" si="33"/>
        <v/>
      </c>
      <c r="T56" s="136"/>
      <c r="U56" s="51"/>
      <c r="V56" s="72" t="str">
        <f t="shared" si="34"/>
        <v/>
      </c>
      <c r="W56" s="72" t="str">
        <f t="shared" si="12"/>
        <v/>
      </c>
      <c r="X56" s="82" t="str">
        <f t="shared" si="13"/>
        <v/>
      </c>
      <c r="Y56" s="79" t="str">
        <f t="shared" si="35"/>
        <v/>
      </c>
      <c r="Z56" s="72" t="str">
        <f t="shared" si="36"/>
        <v/>
      </c>
      <c r="AA56" s="72" t="str">
        <f t="shared" si="14"/>
        <v/>
      </c>
      <c r="AB56" s="82" t="str">
        <f t="shared" si="15"/>
        <v/>
      </c>
      <c r="AC56" s="79" t="str">
        <f t="shared" si="37"/>
        <v/>
      </c>
      <c r="AD56" s="72" t="str">
        <f t="shared" si="38"/>
        <v/>
      </c>
      <c r="AE56" s="72" t="str">
        <f t="shared" si="16"/>
        <v/>
      </c>
      <c r="AF56" s="82" t="str">
        <f t="shared" si="17"/>
        <v/>
      </c>
      <c r="AG56" s="80" t="str">
        <f t="shared" si="39"/>
        <v/>
      </c>
      <c r="AH56" s="72" t="str">
        <f t="shared" si="40"/>
        <v/>
      </c>
      <c r="AI56" s="72" t="str">
        <f t="shared" si="18"/>
        <v/>
      </c>
      <c r="AJ56" s="72" t="str">
        <f t="shared" si="19"/>
        <v/>
      </c>
      <c r="AK56" s="79" t="str">
        <f t="shared" si="11"/>
        <v/>
      </c>
      <c r="AL56" s="59"/>
    </row>
    <row r="57" spans="1:38" x14ac:dyDescent="0.2">
      <c r="A57" s="164"/>
      <c r="B57" s="348"/>
      <c r="C57" s="246">
        <f>IFERROR(IF(VLOOKUP(A57,'Co-beneficiaries'!$A$9:$C$208,3,FALSE)=0,"",VLOOKUP(A57,'Co-beneficiaries'!$A$9:$C$208,3,FALSE)),0)</f>
        <v>0</v>
      </c>
      <c r="D57" s="60">
        <f t="shared" si="28"/>
        <v>0</v>
      </c>
      <c r="E57" s="61">
        <f t="shared" si="29"/>
        <v>0</v>
      </c>
      <c r="F57" s="62"/>
      <c r="G57" s="63" t="str">
        <f t="shared" si="30"/>
        <v/>
      </c>
      <c r="H57" s="136"/>
      <c r="I57" s="66"/>
      <c r="J57" s="62"/>
      <c r="K57" s="63" t="str">
        <f t="shared" si="31"/>
        <v/>
      </c>
      <c r="L57" s="136"/>
      <c r="M57" s="66"/>
      <c r="N57" s="62"/>
      <c r="O57" s="63" t="str">
        <f t="shared" si="32"/>
        <v/>
      </c>
      <c r="P57" s="136"/>
      <c r="Q57" s="66"/>
      <c r="R57" s="62"/>
      <c r="S57" s="63" t="str">
        <f t="shared" si="33"/>
        <v/>
      </c>
      <c r="T57" s="136"/>
      <c r="U57" s="51"/>
      <c r="V57" s="72" t="str">
        <f t="shared" si="34"/>
        <v/>
      </c>
      <c r="W57" s="72" t="str">
        <f t="shared" si="12"/>
        <v/>
      </c>
      <c r="X57" s="82" t="str">
        <f t="shared" si="13"/>
        <v/>
      </c>
      <c r="Y57" s="79" t="str">
        <f t="shared" si="35"/>
        <v/>
      </c>
      <c r="Z57" s="72" t="str">
        <f t="shared" si="36"/>
        <v/>
      </c>
      <c r="AA57" s="72" t="str">
        <f t="shared" si="14"/>
        <v/>
      </c>
      <c r="AB57" s="82" t="str">
        <f t="shared" si="15"/>
        <v/>
      </c>
      <c r="AC57" s="79" t="str">
        <f t="shared" si="37"/>
        <v/>
      </c>
      <c r="AD57" s="72" t="str">
        <f t="shared" si="38"/>
        <v/>
      </c>
      <c r="AE57" s="72" t="str">
        <f t="shared" si="16"/>
        <v/>
      </c>
      <c r="AF57" s="82" t="str">
        <f t="shared" si="17"/>
        <v/>
      </c>
      <c r="AG57" s="80" t="str">
        <f t="shared" si="39"/>
        <v/>
      </c>
      <c r="AH57" s="72" t="str">
        <f t="shared" si="40"/>
        <v/>
      </c>
      <c r="AI57" s="72" t="str">
        <f t="shared" si="18"/>
        <v/>
      </c>
      <c r="AJ57" s="72" t="str">
        <f t="shared" si="19"/>
        <v/>
      </c>
      <c r="AK57" s="79" t="str">
        <f t="shared" si="11"/>
        <v/>
      </c>
      <c r="AL57" s="59"/>
    </row>
    <row r="58" spans="1:38" x14ac:dyDescent="0.2">
      <c r="A58" s="164"/>
      <c r="B58" s="348"/>
      <c r="C58" s="246">
        <f>IFERROR(IF(VLOOKUP(A58,'Co-beneficiaries'!$A$9:$C$208,3,FALSE)=0,"",VLOOKUP(A58,'Co-beneficiaries'!$A$9:$C$208,3,FALSE)),0)</f>
        <v>0</v>
      </c>
      <c r="D58" s="60">
        <f t="shared" si="28"/>
        <v>0</v>
      </c>
      <c r="E58" s="61">
        <f t="shared" si="29"/>
        <v>0</v>
      </c>
      <c r="F58" s="62"/>
      <c r="G58" s="63" t="str">
        <f t="shared" si="30"/>
        <v/>
      </c>
      <c r="H58" s="136"/>
      <c r="I58" s="66"/>
      <c r="J58" s="62"/>
      <c r="K58" s="63" t="str">
        <f t="shared" si="31"/>
        <v/>
      </c>
      <c r="L58" s="136"/>
      <c r="M58" s="66"/>
      <c r="N58" s="62"/>
      <c r="O58" s="63" t="str">
        <f t="shared" si="32"/>
        <v/>
      </c>
      <c r="P58" s="136"/>
      <c r="Q58" s="66"/>
      <c r="R58" s="62"/>
      <c r="S58" s="63" t="str">
        <f t="shared" si="33"/>
        <v/>
      </c>
      <c r="T58" s="136"/>
      <c r="U58" s="51"/>
      <c r="V58" s="72" t="str">
        <f t="shared" si="34"/>
        <v/>
      </c>
      <c r="W58" s="72" t="str">
        <f t="shared" si="12"/>
        <v/>
      </c>
      <c r="X58" s="82" t="str">
        <f t="shared" si="13"/>
        <v/>
      </c>
      <c r="Y58" s="79" t="str">
        <f t="shared" si="35"/>
        <v/>
      </c>
      <c r="Z58" s="72" t="str">
        <f t="shared" si="36"/>
        <v/>
      </c>
      <c r="AA58" s="72" t="str">
        <f t="shared" si="14"/>
        <v/>
      </c>
      <c r="AB58" s="82" t="str">
        <f t="shared" si="15"/>
        <v/>
      </c>
      <c r="AC58" s="79" t="str">
        <f t="shared" si="37"/>
        <v/>
      </c>
      <c r="AD58" s="72" t="str">
        <f t="shared" si="38"/>
        <v/>
      </c>
      <c r="AE58" s="72" t="str">
        <f t="shared" si="16"/>
        <v/>
      </c>
      <c r="AF58" s="82" t="str">
        <f t="shared" si="17"/>
        <v/>
      </c>
      <c r="AG58" s="80" t="str">
        <f t="shared" si="39"/>
        <v/>
      </c>
      <c r="AH58" s="72" t="str">
        <f t="shared" si="40"/>
        <v/>
      </c>
      <c r="AI58" s="72" t="str">
        <f t="shared" si="18"/>
        <v/>
      </c>
      <c r="AJ58" s="72" t="str">
        <f t="shared" si="19"/>
        <v/>
      </c>
      <c r="AK58" s="79" t="str">
        <f t="shared" si="11"/>
        <v/>
      </c>
      <c r="AL58" s="59"/>
    </row>
    <row r="59" spans="1:38" x14ac:dyDescent="0.2">
      <c r="A59" s="164"/>
      <c r="B59" s="348"/>
      <c r="C59" s="246">
        <f>IFERROR(IF(VLOOKUP(A59,'Co-beneficiaries'!$A$9:$C$208,3,FALSE)=0,"",VLOOKUP(A59,'Co-beneficiaries'!$A$9:$C$208,3,FALSE)),0)</f>
        <v>0</v>
      </c>
      <c r="D59" s="60">
        <f t="shared" si="28"/>
        <v>0</v>
      </c>
      <c r="E59" s="61">
        <f t="shared" si="29"/>
        <v>0</v>
      </c>
      <c r="F59" s="62"/>
      <c r="G59" s="63" t="str">
        <f t="shared" si="30"/>
        <v/>
      </c>
      <c r="H59" s="136"/>
      <c r="I59" s="66"/>
      <c r="J59" s="62"/>
      <c r="K59" s="63" t="str">
        <f t="shared" si="31"/>
        <v/>
      </c>
      <c r="L59" s="136"/>
      <c r="M59" s="66"/>
      <c r="N59" s="62"/>
      <c r="O59" s="63" t="str">
        <f t="shared" si="32"/>
        <v/>
      </c>
      <c r="P59" s="136"/>
      <c r="Q59" s="66"/>
      <c r="R59" s="62"/>
      <c r="S59" s="63" t="str">
        <f t="shared" si="33"/>
        <v/>
      </c>
      <c r="T59" s="136"/>
      <c r="U59" s="51"/>
      <c r="V59" s="72" t="str">
        <f t="shared" si="34"/>
        <v/>
      </c>
      <c r="W59" s="72" t="str">
        <f t="shared" si="12"/>
        <v/>
      </c>
      <c r="X59" s="82" t="str">
        <f t="shared" si="13"/>
        <v/>
      </c>
      <c r="Y59" s="79" t="str">
        <f t="shared" si="35"/>
        <v/>
      </c>
      <c r="Z59" s="72" t="str">
        <f t="shared" si="36"/>
        <v/>
      </c>
      <c r="AA59" s="72" t="str">
        <f t="shared" si="14"/>
        <v/>
      </c>
      <c r="AB59" s="82" t="str">
        <f t="shared" si="15"/>
        <v/>
      </c>
      <c r="AC59" s="79" t="str">
        <f t="shared" si="37"/>
        <v/>
      </c>
      <c r="AD59" s="72" t="str">
        <f t="shared" si="38"/>
        <v/>
      </c>
      <c r="AE59" s="72" t="str">
        <f t="shared" si="16"/>
        <v/>
      </c>
      <c r="AF59" s="82" t="str">
        <f t="shared" si="17"/>
        <v/>
      </c>
      <c r="AG59" s="80" t="str">
        <f t="shared" si="39"/>
        <v/>
      </c>
      <c r="AH59" s="72" t="str">
        <f t="shared" si="40"/>
        <v/>
      </c>
      <c r="AI59" s="72" t="str">
        <f t="shared" si="18"/>
        <v/>
      </c>
      <c r="AJ59" s="72" t="str">
        <f t="shared" si="19"/>
        <v/>
      </c>
      <c r="AK59" s="79" t="str">
        <f t="shared" si="11"/>
        <v/>
      </c>
      <c r="AL59" s="59"/>
    </row>
    <row r="60" spans="1:38" x14ac:dyDescent="0.2">
      <c r="A60" s="164"/>
      <c r="B60" s="348"/>
      <c r="C60" s="246">
        <f>IFERROR(IF(VLOOKUP(A60,'Co-beneficiaries'!$A$9:$C$208,3,FALSE)=0,"",VLOOKUP(A60,'Co-beneficiaries'!$A$9:$C$208,3,FALSE)),0)</f>
        <v>0</v>
      </c>
      <c r="D60" s="60">
        <f t="shared" si="28"/>
        <v>0</v>
      </c>
      <c r="E60" s="61">
        <f t="shared" si="29"/>
        <v>0</v>
      </c>
      <c r="F60" s="62"/>
      <c r="G60" s="63" t="str">
        <f t="shared" si="30"/>
        <v/>
      </c>
      <c r="H60" s="136"/>
      <c r="I60" s="66"/>
      <c r="J60" s="62"/>
      <c r="K60" s="63" t="str">
        <f t="shared" si="31"/>
        <v/>
      </c>
      <c r="L60" s="136"/>
      <c r="M60" s="66"/>
      <c r="N60" s="62"/>
      <c r="O60" s="63" t="str">
        <f t="shared" si="32"/>
        <v/>
      </c>
      <c r="P60" s="136"/>
      <c r="Q60" s="66"/>
      <c r="R60" s="62"/>
      <c r="S60" s="63" t="str">
        <f t="shared" si="33"/>
        <v/>
      </c>
      <c r="T60" s="136"/>
      <c r="U60" s="51"/>
      <c r="V60" s="72" t="str">
        <f t="shared" si="34"/>
        <v/>
      </c>
      <c r="W60" s="72" t="str">
        <f t="shared" si="12"/>
        <v/>
      </c>
      <c r="X60" s="82" t="str">
        <f t="shared" si="13"/>
        <v/>
      </c>
      <c r="Y60" s="79" t="str">
        <f t="shared" si="35"/>
        <v/>
      </c>
      <c r="Z60" s="72" t="str">
        <f t="shared" si="36"/>
        <v/>
      </c>
      <c r="AA60" s="72" t="str">
        <f t="shared" si="14"/>
        <v/>
      </c>
      <c r="AB60" s="82" t="str">
        <f t="shared" si="15"/>
        <v/>
      </c>
      <c r="AC60" s="79" t="str">
        <f t="shared" si="37"/>
        <v/>
      </c>
      <c r="AD60" s="72" t="str">
        <f t="shared" si="38"/>
        <v/>
      </c>
      <c r="AE60" s="72" t="str">
        <f t="shared" si="16"/>
        <v/>
      </c>
      <c r="AF60" s="82" t="str">
        <f t="shared" si="17"/>
        <v/>
      </c>
      <c r="AG60" s="80" t="str">
        <f t="shared" si="39"/>
        <v/>
      </c>
      <c r="AH60" s="72" t="str">
        <f t="shared" si="40"/>
        <v/>
      </c>
      <c r="AI60" s="72" t="str">
        <f t="shared" si="18"/>
        <v/>
      </c>
      <c r="AJ60" s="72" t="str">
        <f t="shared" si="19"/>
        <v/>
      </c>
      <c r="AK60" s="79" t="str">
        <f t="shared" si="11"/>
        <v/>
      </c>
      <c r="AL60" s="59"/>
    </row>
    <row r="61" spans="1:38" x14ac:dyDescent="0.2">
      <c r="A61" s="164"/>
      <c r="B61" s="348"/>
      <c r="C61" s="246">
        <f>IFERROR(IF(VLOOKUP(A61,'Co-beneficiaries'!$A$9:$C$208,3,FALSE)=0,"",VLOOKUP(A61,'Co-beneficiaries'!$A$9:$C$208,3,FALSE)),0)</f>
        <v>0</v>
      </c>
      <c r="D61" s="60">
        <f t="shared" si="28"/>
        <v>0</v>
      </c>
      <c r="E61" s="61">
        <f t="shared" si="29"/>
        <v>0</v>
      </c>
      <c r="F61" s="62"/>
      <c r="G61" s="63" t="str">
        <f t="shared" si="30"/>
        <v/>
      </c>
      <c r="H61" s="136"/>
      <c r="I61" s="66"/>
      <c r="J61" s="62"/>
      <c r="K61" s="63" t="str">
        <f t="shared" si="31"/>
        <v/>
      </c>
      <c r="L61" s="136"/>
      <c r="M61" s="66"/>
      <c r="N61" s="62"/>
      <c r="O61" s="63" t="str">
        <f t="shared" si="32"/>
        <v/>
      </c>
      <c r="P61" s="136"/>
      <c r="Q61" s="66"/>
      <c r="R61" s="62"/>
      <c r="S61" s="63" t="str">
        <f t="shared" si="33"/>
        <v/>
      </c>
      <c r="T61" s="136"/>
      <c r="U61" s="51"/>
      <c r="V61" s="72" t="str">
        <f t="shared" si="34"/>
        <v/>
      </c>
      <c r="W61" s="72" t="str">
        <f t="shared" si="12"/>
        <v/>
      </c>
      <c r="X61" s="82" t="str">
        <f t="shared" si="13"/>
        <v/>
      </c>
      <c r="Y61" s="79" t="str">
        <f t="shared" si="35"/>
        <v/>
      </c>
      <c r="Z61" s="72" t="str">
        <f t="shared" si="36"/>
        <v/>
      </c>
      <c r="AA61" s="72" t="str">
        <f t="shared" si="14"/>
        <v/>
      </c>
      <c r="AB61" s="82" t="str">
        <f t="shared" si="15"/>
        <v/>
      </c>
      <c r="AC61" s="79" t="str">
        <f t="shared" si="37"/>
        <v/>
      </c>
      <c r="AD61" s="72" t="str">
        <f t="shared" si="38"/>
        <v/>
      </c>
      <c r="AE61" s="72" t="str">
        <f t="shared" si="16"/>
        <v/>
      </c>
      <c r="AF61" s="82" t="str">
        <f t="shared" si="17"/>
        <v/>
      </c>
      <c r="AG61" s="80" t="str">
        <f t="shared" si="39"/>
        <v/>
      </c>
      <c r="AH61" s="72" t="str">
        <f t="shared" si="40"/>
        <v/>
      </c>
      <c r="AI61" s="72" t="str">
        <f t="shared" si="18"/>
        <v/>
      </c>
      <c r="AJ61" s="72" t="str">
        <f t="shared" si="19"/>
        <v/>
      </c>
      <c r="AK61" s="79" t="str">
        <f t="shared" si="11"/>
        <v/>
      </c>
      <c r="AL61" s="59"/>
    </row>
    <row r="62" spans="1:38" x14ac:dyDescent="0.2">
      <c r="A62" s="164"/>
      <c r="B62" s="348"/>
      <c r="C62" s="246">
        <f>IFERROR(IF(VLOOKUP(A62,'Co-beneficiaries'!$A$9:$C$208,3,FALSE)=0,"",VLOOKUP(A62,'Co-beneficiaries'!$A$9:$C$208,3,FALSE)),0)</f>
        <v>0</v>
      </c>
      <c r="D62" s="60">
        <f t="shared" si="28"/>
        <v>0</v>
      </c>
      <c r="E62" s="61">
        <f t="shared" si="29"/>
        <v>0</v>
      </c>
      <c r="F62" s="62"/>
      <c r="G62" s="63" t="str">
        <f t="shared" si="30"/>
        <v/>
      </c>
      <c r="H62" s="136"/>
      <c r="I62" s="66"/>
      <c r="J62" s="62"/>
      <c r="K62" s="63" t="str">
        <f t="shared" si="31"/>
        <v/>
      </c>
      <c r="L62" s="136"/>
      <c r="M62" s="66"/>
      <c r="N62" s="62"/>
      <c r="O62" s="63" t="str">
        <f t="shared" si="32"/>
        <v/>
      </c>
      <c r="P62" s="136"/>
      <c r="Q62" s="66"/>
      <c r="R62" s="62"/>
      <c r="S62" s="63" t="str">
        <f t="shared" si="33"/>
        <v/>
      </c>
      <c r="T62" s="136"/>
      <c r="U62" s="51"/>
      <c r="V62" s="72" t="str">
        <f t="shared" si="34"/>
        <v/>
      </c>
      <c r="W62" s="72" t="str">
        <f t="shared" si="12"/>
        <v/>
      </c>
      <c r="X62" s="82" t="str">
        <f t="shared" si="13"/>
        <v/>
      </c>
      <c r="Y62" s="79" t="str">
        <f t="shared" si="35"/>
        <v/>
      </c>
      <c r="Z62" s="72" t="str">
        <f t="shared" si="36"/>
        <v/>
      </c>
      <c r="AA62" s="72" t="str">
        <f t="shared" si="14"/>
        <v/>
      </c>
      <c r="AB62" s="82" t="str">
        <f t="shared" si="15"/>
        <v/>
      </c>
      <c r="AC62" s="79" t="str">
        <f t="shared" si="37"/>
        <v/>
      </c>
      <c r="AD62" s="72" t="str">
        <f t="shared" si="38"/>
        <v/>
      </c>
      <c r="AE62" s="72" t="str">
        <f t="shared" si="16"/>
        <v/>
      </c>
      <c r="AF62" s="82" t="str">
        <f t="shared" si="17"/>
        <v/>
      </c>
      <c r="AG62" s="80" t="str">
        <f t="shared" si="39"/>
        <v/>
      </c>
      <c r="AH62" s="72" t="str">
        <f t="shared" si="40"/>
        <v/>
      </c>
      <c r="AI62" s="72" t="str">
        <f t="shared" si="18"/>
        <v/>
      </c>
      <c r="AJ62" s="72" t="str">
        <f t="shared" si="19"/>
        <v/>
      </c>
      <c r="AK62" s="79" t="str">
        <f t="shared" si="11"/>
        <v/>
      </c>
      <c r="AL62" s="59"/>
    </row>
    <row r="63" spans="1:38" x14ac:dyDescent="0.2">
      <c r="A63" s="164"/>
      <c r="B63" s="348"/>
      <c r="C63" s="246">
        <f>IFERROR(IF(VLOOKUP(A63,'Co-beneficiaries'!$A$9:$C$208,3,FALSE)=0,"",VLOOKUP(A63,'Co-beneficiaries'!$A$9:$C$208,3,FALSE)),0)</f>
        <v>0</v>
      </c>
      <c r="D63" s="60">
        <f t="shared" si="28"/>
        <v>0</v>
      </c>
      <c r="E63" s="61">
        <f t="shared" si="29"/>
        <v>0</v>
      </c>
      <c r="F63" s="62"/>
      <c r="G63" s="63" t="str">
        <f t="shared" si="30"/>
        <v/>
      </c>
      <c r="H63" s="136"/>
      <c r="I63" s="66"/>
      <c r="J63" s="62"/>
      <c r="K63" s="63" t="str">
        <f t="shared" si="31"/>
        <v/>
      </c>
      <c r="L63" s="136"/>
      <c r="M63" s="66"/>
      <c r="N63" s="62"/>
      <c r="O63" s="63" t="str">
        <f t="shared" si="32"/>
        <v/>
      </c>
      <c r="P63" s="136"/>
      <c r="Q63" s="66"/>
      <c r="R63" s="62"/>
      <c r="S63" s="63" t="str">
        <f t="shared" si="33"/>
        <v/>
      </c>
      <c r="T63" s="136"/>
      <c r="U63" s="51"/>
      <c r="V63" s="72" t="str">
        <f t="shared" si="34"/>
        <v/>
      </c>
      <c r="W63" s="72" t="str">
        <f t="shared" si="12"/>
        <v/>
      </c>
      <c r="X63" s="82" t="str">
        <f t="shared" si="13"/>
        <v/>
      </c>
      <c r="Y63" s="79" t="str">
        <f t="shared" si="35"/>
        <v/>
      </c>
      <c r="Z63" s="72" t="str">
        <f t="shared" si="36"/>
        <v/>
      </c>
      <c r="AA63" s="72" t="str">
        <f t="shared" si="14"/>
        <v/>
      </c>
      <c r="AB63" s="82" t="str">
        <f t="shared" si="15"/>
        <v/>
      </c>
      <c r="AC63" s="79" t="str">
        <f t="shared" si="37"/>
        <v/>
      </c>
      <c r="AD63" s="72" t="str">
        <f t="shared" si="38"/>
        <v/>
      </c>
      <c r="AE63" s="72" t="str">
        <f t="shared" si="16"/>
        <v/>
      </c>
      <c r="AF63" s="82" t="str">
        <f t="shared" si="17"/>
        <v/>
      </c>
      <c r="AG63" s="80" t="str">
        <f t="shared" si="39"/>
        <v/>
      </c>
      <c r="AH63" s="72" t="str">
        <f t="shared" si="40"/>
        <v/>
      </c>
      <c r="AI63" s="72" t="str">
        <f t="shared" si="18"/>
        <v/>
      </c>
      <c r="AJ63" s="72" t="str">
        <f t="shared" si="19"/>
        <v/>
      </c>
      <c r="AK63" s="79" t="str">
        <f t="shared" si="11"/>
        <v/>
      </c>
      <c r="AL63" s="59"/>
    </row>
    <row r="64" spans="1:38" x14ac:dyDescent="0.2">
      <c r="A64" s="164"/>
      <c r="B64" s="348"/>
      <c r="C64" s="246">
        <f>IFERROR(IF(VLOOKUP(A64,'Co-beneficiaries'!$A$9:$C$208,3,FALSE)=0,"",VLOOKUP(A64,'Co-beneficiaries'!$A$9:$C$208,3,FALSE)),0)</f>
        <v>0</v>
      </c>
      <c r="D64" s="60">
        <f t="shared" si="28"/>
        <v>0</v>
      </c>
      <c r="E64" s="61">
        <f t="shared" si="29"/>
        <v>0</v>
      </c>
      <c r="F64" s="62"/>
      <c r="G64" s="63" t="str">
        <f t="shared" si="30"/>
        <v/>
      </c>
      <c r="H64" s="136"/>
      <c r="I64" s="66"/>
      <c r="J64" s="62"/>
      <c r="K64" s="63" t="str">
        <f t="shared" si="31"/>
        <v/>
      </c>
      <c r="L64" s="136"/>
      <c r="M64" s="66"/>
      <c r="N64" s="62"/>
      <c r="O64" s="63" t="str">
        <f t="shared" si="32"/>
        <v/>
      </c>
      <c r="P64" s="136"/>
      <c r="Q64" s="66"/>
      <c r="R64" s="62"/>
      <c r="S64" s="63" t="str">
        <f t="shared" si="33"/>
        <v/>
      </c>
      <c r="T64" s="136"/>
      <c r="U64" s="51"/>
      <c r="V64" s="72" t="str">
        <f t="shared" si="34"/>
        <v/>
      </c>
      <c r="W64" s="72" t="str">
        <f t="shared" si="12"/>
        <v/>
      </c>
      <c r="X64" s="82" t="str">
        <f t="shared" si="13"/>
        <v/>
      </c>
      <c r="Y64" s="79" t="str">
        <f t="shared" si="35"/>
        <v/>
      </c>
      <c r="Z64" s="72" t="str">
        <f t="shared" si="36"/>
        <v/>
      </c>
      <c r="AA64" s="72" t="str">
        <f t="shared" si="14"/>
        <v/>
      </c>
      <c r="AB64" s="82" t="str">
        <f t="shared" si="15"/>
        <v/>
      </c>
      <c r="AC64" s="79" t="str">
        <f t="shared" si="37"/>
        <v/>
      </c>
      <c r="AD64" s="72" t="str">
        <f t="shared" si="38"/>
        <v/>
      </c>
      <c r="AE64" s="72" t="str">
        <f t="shared" si="16"/>
        <v/>
      </c>
      <c r="AF64" s="82" t="str">
        <f t="shared" si="17"/>
        <v/>
      </c>
      <c r="AG64" s="80" t="str">
        <f t="shared" si="39"/>
        <v/>
      </c>
      <c r="AH64" s="72" t="str">
        <f t="shared" si="40"/>
        <v/>
      </c>
      <c r="AI64" s="72" t="str">
        <f t="shared" si="18"/>
        <v/>
      </c>
      <c r="AJ64" s="72" t="str">
        <f t="shared" si="19"/>
        <v/>
      </c>
      <c r="AK64" s="79" t="str">
        <f t="shared" si="11"/>
        <v/>
      </c>
      <c r="AL64" s="59"/>
    </row>
    <row r="65" spans="1:38" x14ac:dyDescent="0.2">
      <c r="A65" s="164"/>
      <c r="B65" s="348"/>
      <c r="C65" s="246">
        <f>IFERROR(IF(VLOOKUP(A65,'Co-beneficiaries'!$A$9:$C$208,3,FALSE)=0,"",VLOOKUP(A65,'Co-beneficiaries'!$A$9:$C$208,3,FALSE)),0)</f>
        <v>0</v>
      </c>
      <c r="D65" s="60">
        <f t="shared" si="28"/>
        <v>0</v>
      </c>
      <c r="E65" s="61">
        <f t="shared" si="29"/>
        <v>0</v>
      </c>
      <c r="F65" s="62"/>
      <c r="G65" s="63" t="str">
        <f t="shared" si="30"/>
        <v/>
      </c>
      <c r="H65" s="136"/>
      <c r="I65" s="66"/>
      <c r="J65" s="62"/>
      <c r="K65" s="63" t="str">
        <f t="shared" si="31"/>
        <v/>
      </c>
      <c r="L65" s="136"/>
      <c r="M65" s="66"/>
      <c r="N65" s="62"/>
      <c r="O65" s="63" t="str">
        <f t="shared" si="32"/>
        <v/>
      </c>
      <c r="P65" s="136"/>
      <c r="Q65" s="66"/>
      <c r="R65" s="62"/>
      <c r="S65" s="63" t="str">
        <f t="shared" si="33"/>
        <v/>
      </c>
      <c r="T65" s="136"/>
      <c r="U65" s="51"/>
      <c r="V65" s="72" t="str">
        <f t="shared" si="34"/>
        <v/>
      </c>
      <c r="W65" s="72" t="str">
        <f t="shared" si="12"/>
        <v/>
      </c>
      <c r="X65" s="82" t="str">
        <f t="shared" si="13"/>
        <v/>
      </c>
      <c r="Y65" s="79" t="str">
        <f t="shared" si="35"/>
        <v/>
      </c>
      <c r="Z65" s="72" t="str">
        <f t="shared" si="36"/>
        <v/>
      </c>
      <c r="AA65" s="72" t="str">
        <f t="shared" si="14"/>
        <v/>
      </c>
      <c r="AB65" s="82" t="str">
        <f t="shared" si="15"/>
        <v/>
      </c>
      <c r="AC65" s="79" t="str">
        <f t="shared" si="37"/>
        <v/>
      </c>
      <c r="AD65" s="72" t="str">
        <f t="shared" si="38"/>
        <v/>
      </c>
      <c r="AE65" s="72" t="str">
        <f t="shared" si="16"/>
        <v/>
      </c>
      <c r="AF65" s="82" t="str">
        <f t="shared" si="17"/>
        <v/>
      </c>
      <c r="AG65" s="80" t="str">
        <f t="shared" si="39"/>
        <v/>
      </c>
      <c r="AH65" s="72" t="str">
        <f t="shared" si="40"/>
        <v/>
      </c>
      <c r="AI65" s="72" t="str">
        <f t="shared" si="18"/>
        <v/>
      </c>
      <c r="AJ65" s="72" t="str">
        <f t="shared" si="19"/>
        <v/>
      </c>
      <c r="AK65" s="79" t="str">
        <f t="shared" si="11"/>
        <v/>
      </c>
      <c r="AL65" s="59"/>
    </row>
    <row r="66" spans="1:38" x14ac:dyDescent="0.2">
      <c r="A66" s="164"/>
      <c r="B66" s="348"/>
      <c r="C66" s="246">
        <f>IFERROR(IF(VLOOKUP(A66,'Co-beneficiaries'!$A$9:$C$208,3,FALSE)=0,"",VLOOKUP(A66,'Co-beneficiaries'!$A$9:$C$208,3,FALSE)),0)</f>
        <v>0</v>
      </c>
      <c r="D66" s="60">
        <f t="shared" si="28"/>
        <v>0</v>
      </c>
      <c r="E66" s="61">
        <f t="shared" si="29"/>
        <v>0</v>
      </c>
      <c r="F66" s="62"/>
      <c r="G66" s="63" t="str">
        <f t="shared" si="30"/>
        <v/>
      </c>
      <c r="H66" s="136"/>
      <c r="I66" s="66"/>
      <c r="J66" s="62"/>
      <c r="K66" s="63" t="str">
        <f t="shared" si="31"/>
        <v/>
      </c>
      <c r="L66" s="136"/>
      <c r="M66" s="66"/>
      <c r="N66" s="62"/>
      <c r="O66" s="63" t="str">
        <f t="shared" si="32"/>
        <v/>
      </c>
      <c r="P66" s="136"/>
      <c r="Q66" s="66"/>
      <c r="R66" s="62"/>
      <c r="S66" s="63" t="str">
        <f t="shared" si="33"/>
        <v/>
      </c>
      <c r="T66" s="136"/>
      <c r="U66" s="51"/>
      <c r="V66" s="72" t="str">
        <f t="shared" si="34"/>
        <v/>
      </c>
      <c r="W66" s="72" t="str">
        <f t="shared" si="12"/>
        <v/>
      </c>
      <c r="X66" s="82" t="str">
        <f t="shared" si="13"/>
        <v/>
      </c>
      <c r="Y66" s="79" t="str">
        <f t="shared" si="35"/>
        <v/>
      </c>
      <c r="Z66" s="72" t="str">
        <f t="shared" si="36"/>
        <v/>
      </c>
      <c r="AA66" s="72" t="str">
        <f t="shared" si="14"/>
        <v/>
      </c>
      <c r="AB66" s="82" t="str">
        <f t="shared" si="15"/>
        <v/>
      </c>
      <c r="AC66" s="79" t="str">
        <f t="shared" si="37"/>
        <v/>
      </c>
      <c r="AD66" s="72" t="str">
        <f t="shared" si="38"/>
        <v/>
      </c>
      <c r="AE66" s="72" t="str">
        <f t="shared" si="16"/>
        <v/>
      </c>
      <c r="AF66" s="82" t="str">
        <f t="shared" si="17"/>
        <v/>
      </c>
      <c r="AG66" s="80" t="str">
        <f t="shared" si="39"/>
        <v/>
      </c>
      <c r="AH66" s="72" t="str">
        <f t="shared" si="40"/>
        <v/>
      </c>
      <c r="AI66" s="72" t="str">
        <f t="shared" si="18"/>
        <v/>
      </c>
      <c r="AJ66" s="72" t="str">
        <f t="shared" si="19"/>
        <v/>
      </c>
      <c r="AK66" s="79" t="str">
        <f t="shared" si="11"/>
        <v/>
      </c>
      <c r="AL66" s="59"/>
    </row>
    <row r="67" spans="1:38" x14ac:dyDescent="0.2">
      <c r="A67" s="164"/>
      <c r="B67" s="348"/>
      <c r="C67" s="246">
        <f>IFERROR(IF(VLOOKUP(A67,'Co-beneficiaries'!$A$9:$C$208,3,FALSE)=0,"",VLOOKUP(A67,'Co-beneficiaries'!$A$9:$C$208,3,FALSE)),0)</f>
        <v>0</v>
      </c>
      <c r="D67" s="60">
        <f t="shared" si="28"/>
        <v>0</v>
      </c>
      <c r="E67" s="61">
        <f t="shared" si="29"/>
        <v>0</v>
      </c>
      <c r="F67" s="62"/>
      <c r="G67" s="63" t="str">
        <f t="shared" si="30"/>
        <v/>
      </c>
      <c r="H67" s="136"/>
      <c r="I67" s="66"/>
      <c r="J67" s="62"/>
      <c r="K67" s="63" t="str">
        <f t="shared" si="31"/>
        <v/>
      </c>
      <c r="L67" s="136"/>
      <c r="M67" s="66"/>
      <c r="N67" s="62"/>
      <c r="O67" s="63" t="str">
        <f t="shared" si="32"/>
        <v/>
      </c>
      <c r="P67" s="136"/>
      <c r="Q67" s="66"/>
      <c r="R67" s="62"/>
      <c r="S67" s="63" t="str">
        <f t="shared" si="33"/>
        <v/>
      </c>
      <c r="T67" s="136"/>
      <c r="U67" s="51"/>
      <c r="V67" s="72" t="str">
        <f t="shared" si="34"/>
        <v/>
      </c>
      <c r="W67" s="72" t="str">
        <f t="shared" si="12"/>
        <v/>
      </c>
      <c r="X67" s="82" t="str">
        <f t="shared" si="13"/>
        <v/>
      </c>
      <c r="Y67" s="79" t="str">
        <f t="shared" si="35"/>
        <v/>
      </c>
      <c r="Z67" s="72" t="str">
        <f t="shared" si="36"/>
        <v/>
      </c>
      <c r="AA67" s="72" t="str">
        <f t="shared" si="14"/>
        <v/>
      </c>
      <c r="AB67" s="82" t="str">
        <f t="shared" si="15"/>
        <v/>
      </c>
      <c r="AC67" s="79" t="str">
        <f t="shared" si="37"/>
        <v/>
      </c>
      <c r="AD67" s="72" t="str">
        <f t="shared" si="38"/>
        <v/>
      </c>
      <c r="AE67" s="72" t="str">
        <f t="shared" si="16"/>
        <v/>
      </c>
      <c r="AF67" s="82" t="str">
        <f t="shared" si="17"/>
        <v/>
      </c>
      <c r="AG67" s="80" t="str">
        <f t="shared" si="39"/>
        <v/>
      </c>
      <c r="AH67" s="72" t="str">
        <f t="shared" si="40"/>
        <v/>
      </c>
      <c r="AI67" s="72" t="str">
        <f t="shared" si="18"/>
        <v/>
      </c>
      <c r="AJ67" s="72" t="str">
        <f t="shared" si="19"/>
        <v/>
      </c>
      <c r="AK67" s="79" t="str">
        <f t="shared" si="11"/>
        <v/>
      </c>
      <c r="AL67" s="59"/>
    </row>
    <row r="68" spans="1:38" x14ac:dyDescent="0.2">
      <c r="A68" s="164"/>
      <c r="B68" s="348"/>
      <c r="C68" s="246">
        <f>IFERROR(IF(VLOOKUP(A68,'Co-beneficiaries'!$A$9:$C$208,3,FALSE)=0,"",VLOOKUP(A68,'Co-beneficiaries'!$A$9:$C$208,3,FALSE)),0)</f>
        <v>0</v>
      </c>
      <c r="D68" s="60">
        <f t="shared" si="28"/>
        <v>0</v>
      </c>
      <c r="E68" s="61">
        <f t="shared" si="29"/>
        <v>0</v>
      </c>
      <c r="F68" s="62"/>
      <c r="G68" s="63" t="str">
        <f t="shared" si="30"/>
        <v/>
      </c>
      <c r="H68" s="136"/>
      <c r="I68" s="66"/>
      <c r="J68" s="62"/>
      <c r="K68" s="63" t="str">
        <f t="shared" si="31"/>
        <v/>
      </c>
      <c r="L68" s="136"/>
      <c r="M68" s="66"/>
      <c r="N68" s="62"/>
      <c r="O68" s="63" t="str">
        <f t="shared" si="32"/>
        <v/>
      </c>
      <c r="P68" s="136"/>
      <c r="Q68" s="66"/>
      <c r="R68" s="62"/>
      <c r="S68" s="63" t="str">
        <f t="shared" si="33"/>
        <v/>
      </c>
      <c r="T68" s="136"/>
      <c r="U68" s="51"/>
      <c r="V68" s="72" t="str">
        <f t="shared" si="34"/>
        <v/>
      </c>
      <c r="W68" s="72" t="str">
        <f t="shared" si="12"/>
        <v/>
      </c>
      <c r="X68" s="82" t="str">
        <f t="shared" si="13"/>
        <v/>
      </c>
      <c r="Y68" s="79" t="str">
        <f t="shared" si="35"/>
        <v/>
      </c>
      <c r="Z68" s="72" t="str">
        <f t="shared" si="36"/>
        <v/>
      </c>
      <c r="AA68" s="72" t="str">
        <f t="shared" si="14"/>
        <v/>
      </c>
      <c r="AB68" s="82" t="str">
        <f t="shared" si="15"/>
        <v/>
      </c>
      <c r="AC68" s="79" t="str">
        <f t="shared" si="37"/>
        <v/>
      </c>
      <c r="AD68" s="72" t="str">
        <f t="shared" si="38"/>
        <v/>
      </c>
      <c r="AE68" s="72" t="str">
        <f t="shared" si="16"/>
        <v/>
      </c>
      <c r="AF68" s="82" t="str">
        <f t="shared" si="17"/>
        <v/>
      </c>
      <c r="AG68" s="80" t="str">
        <f t="shared" si="39"/>
        <v/>
      </c>
      <c r="AH68" s="72" t="str">
        <f t="shared" si="40"/>
        <v/>
      </c>
      <c r="AI68" s="72" t="str">
        <f t="shared" si="18"/>
        <v/>
      </c>
      <c r="AJ68" s="72" t="str">
        <f t="shared" si="19"/>
        <v/>
      </c>
      <c r="AK68" s="79" t="str">
        <f t="shared" si="11"/>
        <v/>
      </c>
      <c r="AL68" s="59"/>
    </row>
    <row r="69" spans="1:38" x14ac:dyDescent="0.2">
      <c r="A69" s="164"/>
      <c r="B69" s="348"/>
      <c r="C69" s="246">
        <f>IFERROR(IF(VLOOKUP(A69,'Co-beneficiaries'!$A$9:$C$208,3,FALSE)=0,"",VLOOKUP(A69,'Co-beneficiaries'!$A$9:$C$208,3,FALSE)),0)</f>
        <v>0</v>
      </c>
      <c r="D69" s="60">
        <f t="shared" si="28"/>
        <v>0</v>
      </c>
      <c r="E69" s="61">
        <f t="shared" si="29"/>
        <v>0</v>
      </c>
      <c r="F69" s="62"/>
      <c r="G69" s="63" t="str">
        <f t="shared" si="30"/>
        <v/>
      </c>
      <c r="H69" s="136"/>
      <c r="I69" s="66"/>
      <c r="J69" s="62"/>
      <c r="K69" s="63" t="str">
        <f t="shared" si="31"/>
        <v/>
      </c>
      <c r="L69" s="136"/>
      <c r="M69" s="66"/>
      <c r="N69" s="62"/>
      <c r="O69" s="63" t="str">
        <f t="shared" si="32"/>
        <v/>
      </c>
      <c r="P69" s="136"/>
      <c r="Q69" s="66"/>
      <c r="R69" s="62"/>
      <c r="S69" s="63" t="str">
        <f t="shared" si="33"/>
        <v/>
      </c>
      <c r="T69" s="136"/>
      <c r="U69" s="51"/>
      <c r="V69" s="72" t="str">
        <f t="shared" si="34"/>
        <v/>
      </c>
      <c r="W69" s="72" t="str">
        <f t="shared" si="12"/>
        <v/>
      </c>
      <c r="X69" s="82" t="str">
        <f t="shared" si="13"/>
        <v/>
      </c>
      <c r="Y69" s="79" t="str">
        <f t="shared" si="35"/>
        <v/>
      </c>
      <c r="Z69" s="72" t="str">
        <f t="shared" si="36"/>
        <v/>
      </c>
      <c r="AA69" s="72" t="str">
        <f t="shared" si="14"/>
        <v/>
      </c>
      <c r="AB69" s="82" t="str">
        <f t="shared" si="15"/>
        <v/>
      </c>
      <c r="AC69" s="79" t="str">
        <f t="shared" si="37"/>
        <v/>
      </c>
      <c r="AD69" s="72" t="str">
        <f t="shared" si="38"/>
        <v/>
      </c>
      <c r="AE69" s="72" t="str">
        <f t="shared" si="16"/>
        <v/>
      </c>
      <c r="AF69" s="82" t="str">
        <f t="shared" si="17"/>
        <v/>
      </c>
      <c r="AG69" s="80" t="str">
        <f t="shared" si="39"/>
        <v/>
      </c>
      <c r="AH69" s="72" t="str">
        <f t="shared" si="40"/>
        <v/>
      </c>
      <c r="AI69" s="72" t="str">
        <f t="shared" si="18"/>
        <v/>
      </c>
      <c r="AJ69" s="72" t="str">
        <f t="shared" si="19"/>
        <v/>
      </c>
      <c r="AK69" s="79" t="str">
        <f t="shared" si="11"/>
        <v/>
      </c>
      <c r="AL69" s="59"/>
    </row>
    <row r="70" spans="1:38" x14ac:dyDescent="0.2">
      <c r="A70" s="164"/>
      <c r="B70" s="348"/>
      <c r="C70" s="246">
        <f>IFERROR(IF(VLOOKUP(A70,'Co-beneficiaries'!$A$9:$C$208,3,FALSE)=0,"",VLOOKUP(A70,'Co-beneficiaries'!$A$9:$C$208,3,FALSE)),0)</f>
        <v>0</v>
      </c>
      <c r="D70" s="60">
        <f t="shared" si="28"/>
        <v>0</v>
      </c>
      <c r="E70" s="61">
        <f t="shared" si="29"/>
        <v>0</v>
      </c>
      <c r="F70" s="62"/>
      <c r="G70" s="63" t="str">
        <f t="shared" si="30"/>
        <v/>
      </c>
      <c r="H70" s="136"/>
      <c r="I70" s="66"/>
      <c r="J70" s="62"/>
      <c r="K70" s="63" t="str">
        <f t="shared" si="31"/>
        <v/>
      </c>
      <c r="L70" s="136"/>
      <c r="M70" s="66"/>
      <c r="N70" s="62"/>
      <c r="O70" s="63" t="str">
        <f t="shared" si="32"/>
        <v/>
      </c>
      <c r="P70" s="136"/>
      <c r="Q70" s="66"/>
      <c r="R70" s="62"/>
      <c r="S70" s="63" t="str">
        <f t="shared" si="33"/>
        <v/>
      </c>
      <c r="T70" s="136"/>
      <c r="U70" s="51"/>
      <c r="V70" s="72" t="str">
        <f t="shared" si="34"/>
        <v/>
      </c>
      <c r="W70" s="72" t="str">
        <f t="shared" si="12"/>
        <v/>
      </c>
      <c r="X70" s="82" t="str">
        <f t="shared" si="13"/>
        <v/>
      </c>
      <c r="Y70" s="79" t="str">
        <f t="shared" si="35"/>
        <v/>
      </c>
      <c r="Z70" s="72" t="str">
        <f t="shared" si="36"/>
        <v/>
      </c>
      <c r="AA70" s="72" t="str">
        <f t="shared" si="14"/>
        <v/>
      </c>
      <c r="AB70" s="82" t="str">
        <f t="shared" si="15"/>
        <v/>
      </c>
      <c r="AC70" s="79" t="str">
        <f t="shared" si="37"/>
        <v/>
      </c>
      <c r="AD70" s="72" t="str">
        <f t="shared" si="38"/>
        <v/>
      </c>
      <c r="AE70" s="72" t="str">
        <f t="shared" si="16"/>
        <v/>
      </c>
      <c r="AF70" s="82" t="str">
        <f t="shared" si="17"/>
        <v/>
      </c>
      <c r="AG70" s="80" t="str">
        <f t="shared" si="39"/>
        <v/>
      </c>
      <c r="AH70" s="72" t="str">
        <f t="shared" si="40"/>
        <v/>
      </c>
      <c r="AI70" s="72" t="str">
        <f t="shared" si="18"/>
        <v/>
      </c>
      <c r="AJ70" s="72" t="str">
        <f t="shared" si="19"/>
        <v/>
      </c>
      <c r="AK70" s="79" t="str">
        <f t="shared" si="11"/>
        <v/>
      </c>
      <c r="AL70" s="59"/>
    </row>
    <row r="71" spans="1:38" x14ac:dyDescent="0.2">
      <c r="A71" s="164"/>
      <c r="B71" s="348"/>
      <c r="C71" s="246">
        <f>IFERROR(IF(VLOOKUP(A71,'Co-beneficiaries'!$A$9:$C$208,3,FALSE)=0,"",VLOOKUP(A71,'Co-beneficiaries'!$A$9:$C$208,3,FALSE)),0)</f>
        <v>0</v>
      </c>
      <c r="D71" s="60">
        <f t="shared" si="28"/>
        <v>0</v>
      </c>
      <c r="E71" s="61">
        <f t="shared" si="29"/>
        <v>0</v>
      </c>
      <c r="F71" s="62"/>
      <c r="G71" s="63" t="str">
        <f t="shared" si="30"/>
        <v/>
      </c>
      <c r="H71" s="136"/>
      <c r="I71" s="66"/>
      <c r="J71" s="62"/>
      <c r="K71" s="63" t="str">
        <f t="shared" si="31"/>
        <v/>
      </c>
      <c r="L71" s="136"/>
      <c r="M71" s="66"/>
      <c r="N71" s="62"/>
      <c r="O71" s="63" t="str">
        <f t="shared" si="32"/>
        <v/>
      </c>
      <c r="P71" s="136"/>
      <c r="Q71" s="66"/>
      <c r="R71" s="62"/>
      <c r="S71" s="63" t="str">
        <f t="shared" si="33"/>
        <v/>
      </c>
      <c r="T71" s="136"/>
      <c r="U71" s="51"/>
      <c r="V71" s="72" t="str">
        <f t="shared" si="34"/>
        <v/>
      </c>
      <c r="W71" s="72" t="str">
        <f t="shared" si="12"/>
        <v/>
      </c>
      <c r="X71" s="82" t="str">
        <f t="shared" si="13"/>
        <v/>
      </c>
      <c r="Y71" s="79" t="str">
        <f t="shared" si="35"/>
        <v/>
      </c>
      <c r="Z71" s="72" t="str">
        <f t="shared" si="36"/>
        <v/>
      </c>
      <c r="AA71" s="72" t="str">
        <f t="shared" si="14"/>
        <v/>
      </c>
      <c r="AB71" s="82" t="str">
        <f t="shared" si="15"/>
        <v/>
      </c>
      <c r="AC71" s="79" t="str">
        <f t="shared" si="37"/>
        <v/>
      </c>
      <c r="AD71" s="72" t="str">
        <f t="shared" si="38"/>
        <v/>
      </c>
      <c r="AE71" s="72" t="str">
        <f t="shared" si="16"/>
        <v/>
      </c>
      <c r="AF71" s="82" t="str">
        <f t="shared" si="17"/>
        <v/>
      </c>
      <c r="AG71" s="80" t="str">
        <f t="shared" si="39"/>
        <v/>
      </c>
      <c r="AH71" s="72" t="str">
        <f t="shared" si="40"/>
        <v/>
      </c>
      <c r="AI71" s="72" t="str">
        <f t="shared" si="18"/>
        <v/>
      </c>
      <c r="AJ71" s="72" t="str">
        <f t="shared" si="19"/>
        <v/>
      </c>
      <c r="AK71" s="79" t="str">
        <f t="shared" si="11"/>
        <v/>
      </c>
      <c r="AL71" s="59"/>
    </row>
    <row r="72" spans="1:38" x14ac:dyDescent="0.2">
      <c r="A72" s="164"/>
      <c r="B72" s="348"/>
      <c r="C72" s="246">
        <f>IFERROR(IF(VLOOKUP(A72,'Co-beneficiaries'!$A$9:$C$208,3,FALSE)=0,"",VLOOKUP(A72,'Co-beneficiaries'!$A$9:$C$208,3,FALSE)),0)</f>
        <v>0</v>
      </c>
      <c r="D72" s="60">
        <f t="shared" si="28"/>
        <v>0</v>
      </c>
      <c r="E72" s="61">
        <f t="shared" si="29"/>
        <v>0</v>
      </c>
      <c r="F72" s="62"/>
      <c r="G72" s="63" t="str">
        <f t="shared" si="30"/>
        <v/>
      </c>
      <c r="H72" s="136"/>
      <c r="I72" s="66"/>
      <c r="J72" s="62"/>
      <c r="K72" s="63" t="str">
        <f t="shared" si="31"/>
        <v/>
      </c>
      <c r="L72" s="136"/>
      <c r="M72" s="66"/>
      <c r="N72" s="62"/>
      <c r="O72" s="63" t="str">
        <f t="shared" si="32"/>
        <v/>
      </c>
      <c r="P72" s="136"/>
      <c r="Q72" s="66"/>
      <c r="R72" s="62"/>
      <c r="S72" s="63" t="str">
        <f t="shared" si="33"/>
        <v/>
      </c>
      <c r="T72" s="136"/>
      <c r="U72" s="51"/>
      <c r="V72" s="72" t="str">
        <f t="shared" si="34"/>
        <v/>
      </c>
      <c r="W72" s="72" t="str">
        <f t="shared" si="12"/>
        <v/>
      </c>
      <c r="X72" s="82" t="str">
        <f t="shared" si="13"/>
        <v/>
      </c>
      <c r="Y72" s="79" t="str">
        <f t="shared" si="35"/>
        <v/>
      </c>
      <c r="Z72" s="72" t="str">
        <f t="shared" si="36"/>
        <v/>
      </c>
      <c r="AA72" s="72" t="str">
        <f t="shared" si="14"/>
        <v/>
      </c>
      <c r="AB72" s="82" t="str">
        <f t="shared" si="15"/>
        <v/>
      </c>
      <c r="AC72" s="79" t="str">
        <f t="shared" si="37"/>
        <v/>
      </c>
      <c r="AD72" s="72" t="str">
        <f t="shared" si="38"/>
        <v/>
      </c>
      <c r="AE72" s="72" t="str">
        <f t="shared" si="16"/>
        <v/>
      </c>
      <c r="AF72" s="82" t="str">
        <f t="shared" si="17"/>
        <v/>
      </c>
      <c r="AG72" s="80" t="str">
        <f t="shared" si="39"/>
        <v/>
      </c>
      <c r="AH72" s="72" t="str">
        <f t="shared" si="40"/>
        <v/>
      </c>
      <c r="AI72" s="72" t="str">
        <f t="shared" si="18"/>
        <v/>
      </c>
      <c r="AJ72" s="72" t="str">
        <f t="shared" si="19"/>
        <v/>
      </c>
      <c r="AK72" s="79" t="str">
        <f t="shared" si="11"/>
        <v/>
      </c>
      <c r="AL72" s="59"/>
    </row>
    <row r="73" spans="1:38" x14ac:dyDescent="0.2">
      <c r="A73" s="164"/>
      <c r="B73" s="348"/>
      <c r="C73" s="246">
        <f>IFERROR(IF(VLOOKUP(A73,'Co-beneficiaries'!$A$9:$C$208,3,FALSE)=0,"",VLOOKUP(A73,'Co-beneficiaries'!$A$9:$C$208,3,FALSE)),0)</f>
        <v>0</v>
      </c>
      <c r="D73" s="60">
        <f t="shared" si="28"/>
        <v>0</v>
      </c>
      <c r="E73" s="61">
        <f t="shared" si="29"/>
        <v>0</v>
      </c>
      <c r="F73" s="62"/>
      <c r="G73" s="63" t="str">
        <f t="shared" si="30"/>
        <v/>
      </c>
      <c r="H73" s="136"/>
      <c r="I73" s="66"/>
      <c r="J73" s="62"/>
      <c r="K73" s="63" t="str">
        <f t="shared" si="31"/>
        <v/>
      </c>
      <c r="L73" s="136"/>
      <c r="M73" s="66"/>
      <c r="N73" s="62"/>
      <c r="O73" s="63" t="str">
        <f t="shared" si="32"/>
        <v/>
      </c>
      <c r="P73" s="136"/>
      <c r="Q73" s="66"/>
      <c r="R73" s="62"/>
      <c r="S73" s="63" t="str">
        <f t="shared" si="33"/>
        <v/>
      </c>
      <c r="T73" s="136"/>
      <c r="U73" s="51"/>
      <c r="V73" s="72" t="str">
        <f t="shared" ref="V73:V100" si="41">IF(F73="","",F73)</f>
        <v/>
      </c>
      <c r="W73" s="72" t="str">
        <f t="shared" si="12"/>
        <v/>
      </c>
      <c r="X73" s="82" t="str">
        <f t="shared" si="13"/>
        <v/>
      </c>
      <c r="Y73" s="79" t="str">
        <f t="shared" ref="Y73:Y100" si="42">IF(F73="","",IF(H73&gt;X73,H73-X73,0))</f>
        <v/>
      </c>
      <c r="Z73" s="72" t="str">
        <f t="shared" ref="Z73:Z100" si="43">IF(J73="","",J73)</f>
        <v/>
      </c>
      <c r="AA73" s="72" t="str">
        <f t="shared" si="14"/>
        <v/>
      </c>
      <c r="AB73" s="82" t="str">
        <f t="shared" si="15"/>
        <v/>
      </c>
      <c r="AC73" s="79" t="str">
        <f t="shared" ref="AC73:AC100" si="44">IF(J73="","",IF(L73&gt;AB73,L73-AB73,0))</f>
        <v/>
      </c>
      <c r="AD73" s="72" t="str">
        <f t="shared" ref="AD73:AD100" si="45">IF(N73="","",N73)</f>
        <v/>
      </c>
      <c r="AE73" s="72" t="str">
        <f t="shared" si="16"/>
        <v/>
      </c>
      <c r="AF73" s="82" t="str">
        <f t="shared" si="17"/>
        <v/>
      </c>
      <c r="AG73" s="80" t="str">
        <f t="shared" ref="AG73:AG100" si="46">IF(N73="","",IF(P73&gt;AF73,P73-AF73,0))</f>
        <v/>
      </c>
      <c r="AH73" s="72" t="str">
        <f t="shared" ref="AH73:AH100" si="47">IF(R73="","",R73)</f>
        <v/>
      </c>
      <c r="AI73" s="72" t="str">
        <f t="shared" si="18"/>
        <v/>
      </c>
      <c r="AJ73" s="72" t="str">
        <f t="shared" si="19"/>
        <v/>
      </c>
      <c r="AK73" s="79" t="str">
        <f t="shared" ref="AK73:AK100" si="48">IF(R73="","",IF(T73&gt;AJ73,T73-AJ73,0))</f>
        <v/>
      </c>
      <c r="AL73" s="59"/>
    </row>
    <row r="74" spans="1:38" x14ac:dyDescent="0.2">
      <c r="A74" s="164"/>
      <c r="B74" s="348"/>
      <c r="C74" s="246">
        <f>IFERROR(IF(VLOOKUP(A74,'Co-beneficiaries'!$A$9:$C$208,3,FALSE)=0,"",VLOOKUP(A74,'Co-beneficiaries'!$A$9:$C$208,3,FALSE)),0)</f>
        <v>0</v>
      </c>
      <c r="D74" s="60">
        <f t="shared" si="28"/>
        <v>0</v>
      </c>
      <c r="E74" s="61">
        <f t="shared" si="29"/>
        <v>0</v>
      </c>
      <c r="F74" s="62"/>
      <c r="G74" s="63" t="str">
        <f t="shared" si="30"/>
        <v/>
      </c>
      <c r="H74" s="136"/>
      <c r="I74" s="66"/>
      <c r="J74" s="62"/>
      <c r="K74" s="63" t="str">
        <f t="shared" si="31"/>
        <v/>
      </c>
      <c r="L74" s="136"/>
      <c r="M74" s="66"/>
      <c r="N74" s="62"/>
      <c r="O74" s="63" t="str">
        <f t="shared" si="32"/>
        <v/>
      </c>
      <c r="P74" s="136"/>
      <c r="Q74" s="66"/>
      <c r="R74" s="62"/>
      <c r="S74" s="63" t="str">
        <f t="shared" si="33"/>
        <v/>
      </c>
      <c r="T74" s="136"/>
      <c r="U74" s="51"/>
      <c r="V74" s="72" t="str">
        <f t="shared" si="41"/>
        <v/>
      </c>
      <c r="W74" s="72" t="str">
        <f t="shared" ref="W74:W100" si="49">IF(F74="","",MIN(G74))</f>
        <v/>
      </c>
      <c r="X74" s="82" t="str">
        <f t="shared" ref="X74:X100" si="50">IF(F74="","",MIN(H74,V74*W74))</f>
        <v/>
      </c>
      <c r="Y74" s="79" t="str">
        <f t="shared" si="42"/>
        <v/>
      </c>
      <c r="Z74" s="72" t="str">
        <f t="shared" si="43"/>
        <v/>
      </c>
      <c r="AA74" s="72" t="str">
        <f t="shared" ref="AA74:AA99" si="51">IF(J74="","",MIN(K74))</f>
        <v/>
      </c>
      <c r="AB74" s="82" t="str">
        <f t="shared" ref="AB74:AB100" si="52">IF(J74="","",MIN(L74,AA74*Z74))</f>
        <v/>
      </c>
      <c r="AC74" s="79" t="str">
        <f t="shared" si="44"/>
        <v/>
      </c>
      <c r="AD74" s="72" t="str">
        <f t="shared" si="45"/>
        <v/>
      </c>
      <c r="AE74" s="72" t="str">
        <f t="shared" ref="AE74:AE100" si="53">IF(N74="","",MIN(O74))</f>
        <v/>
      </c>
      <c r="AF74" s="82" t="str">
        <f t="shared" ref="AF74:AF100" si="54">IF(N74="","",MIN(P74,AE74*AD74))</f>
        <v/>
      </c>
      <c r="AG74" s="80" t="str">
        <f t="shared" si="46"/>
        <v/>
      </c>
      <c r="AH74" s="72" t="str">
        <f t="shared" si="47"/>
        <v/>
      </c>
      <c r="AI74" s="72" t="str">
        <f t="shared" ref="AI74:AI100" si="55">IF(R74="","",MIN(S74))</f>
        <v/>
      </c>
      <c r="AJ74" s="72" t="str">
        <f t="shared" ref="AJ74:AJ100" si="56">IF(R74="","",MIN(T74,AH74*AI74))</f>
        <v/>
      </c>
      <c r="AK74" s="79" t="str">
        <f t="shared" si="48"/>
        <v/>
      </c>
      <c r="AL74" s="59"/>
    </row>
    <row r="75" spans="1:38" x14ac:dyDescent="0.2">
      <c r="A75" s="164"/>
      <c r="B75" s="348"/>
      <c r="C75" s="246">
        <f>IFERROR(IF(VLOOKUP(A75,'Co-beneficiaries'!$A$9:$C$208,3,FALSE)=0,"",VLOOKUP(A75,'Co-beneficiaries'!$A$9:$C$208,3,FALSE)),0)</f>
        <v>0</v>
      </c>
      <c r="D75" s="60">
        <f t="shared" si="28"/>
        <v>0</v>
      </c>
      <c r="E75" s="61">
        <f t="shared" si="29"/>
        <v>0</v>
      </c>
      <c r="F75" s="62"/>
      <c r="G75" s="63" t="str">
        <f t="shared" si="30"/>
        <v/>
      </c>
      <c r="H75" s="136"/>
      <c r="I75" s="66"/>
      <c r="J75" s="62"/>
      <c r="K75" s="63" t="str">
        <f t="shared" si="31"/>
        <v/>
      </c>
      <c r="L75" s="136"/>
      <c r="M75" s="66"/>
      <c r="N75" s="62"/>
      <c r="O75" s="63" t="str">
        <f t="shared" si="32"/>
        <v/>
      </c>
      <c r="P75" s="136"/>
      <c r="Q75" s="66"/>
      <c r="R75" s="62"/>
      <c r="S75" s="63" t="str">
        <f t="shared" si="33"/>
        <v/>
      </c>
      <c r="T75" s="136"/>
      <c r="U75" s="51"/>
      <c r="V75" s="72" t="str">
        <f t="shared" si="41"/>
        <v/>
      </c>
      <c r="W75" s="72" t="str">
        <f t="shared" si="49"/>
        <v/>
      </c>
      <c r="X75" s="82" t="str">
        <f t="shared" si="50"/>
        <v/>
      </c>
      <c r="Y75" s="79" t="str">
        <f t="shared" si="42"/>
        <v/>
      </c>
      <c r="Z75" s="72" t="str">
        <f t="shared" si="43"/>
        <v/>
      </c>
      <c r="AA75" s="72" t="str">
        <f t="shared" si="51"/>
        <v/>
      </c>
      <c r="AB75" s="82" t="str">
        <f t="shared" si="52"/>
        <v/>
      </c>
      <c r="AC75" s="79" t="str">
        <f t="shared" si="44"/>
        <v/>
      </c>
      <c r="AD75" s="72" t="str">
        <f t="shared" si="45"/>
        <v/>
      </c>
      <c r="AE75" s="72" t="str">
        <f t="shared" si="53"/>
        <v/>
      </c>
      <c r="AF75" s="82" t="str">
        <f t="shared" si="54"/>
        <v/>
      </c>
      <c r="AG75" s="80" t="str">
        <f t="shared" si="46"/>
        <v/>
      </c>
      <c r="AH75" s="72" t="str">
        <f t="shared" si="47"/>
        <v/>
      </c>
      <c r="AI75" s="72" t="str">
        <f t="shared" si="55"/>
        <v/>
      </c>
      <c r="AJ75" s="72" t="str">
        <f t="shared" si="56"/>
        <v/>
      </c>
      <c r="AK75" s="79" t="str">
        <f t="shared" si="48"/>
        <v/>
      </c>
      <c r="AL75" s="59"/>
    </row>
    <row r="76" spans="1:38" x14ac:dyDescent="0.2">
      <c r="A76" s="164"/>
      <c r="B76" s="348"/>
      <c r="C76" s="246">
        <f>IFERROR(IF(VLOOKUP(A76,'Co-beneficiaries'!$A$9:$C$208,3,FALSE)=0,"",VLOOKUP(A76,'Co-beneficiaries'!$A$9:$C$208,3,FALSE)),0)</f>
        <v>0</v>
      </c>
      <c r="D76" s="60">
        <f t="shared" si="28"/>
        <v>0</v>
      </c>
      <c r="E76" s="61">
        <f t="shared" si="29"/>
        <v>0</v>
      </c>
      <c r="F76" s="62"/>
      <c r="G76" s="63" t="str">
        <f t="shared" si="30"/>
        <v/>
      </c>
      <c r="H76" s="136"/>
      <c r="I76" s="66"/>
      <c r="J76" s="62"/>
      <c r="K76" s="63" t="str">
        <f t="shared" si="31"/>
        <v/>
      </c>
      <c r="L76" s="136"/>
      <c r="M76" s="66"/>
      <c r="N76" s="62"/>
      <c r="O76" s="63" t="str">
        <f t="shared" si="32"/>
        <v/>
      </c>
      <c r="P76" s="136"/>
      <c r="Q76" s="66"/>
      <c r="R76" s="62"/>
      <c r="S76" s="63" t="str">
        <f t="shared" si="33"/>
        <v/>
      </c>
      <c r="T76" s="136"/>
      <c r="U76" s="51"/>
      <c r="V76" s="72" t="str">
        <f t="shared" si="41"/>
        <v/>
      </c>
      <c r="W76" s="72" t="str">
        <f t="shared" si="49"/>
        <v/>
      </c>
      <c r="X76" s="82" t="str">
        <f t="shared" si="50"/>
        <v/>
      </c>
      <c r="Y76" s="79" t="str">
        <f t="shared" si="42"/>
        <v/>
      </c>
      <c r="Z76" s="72" t="str">
        <f t="shared" si="43"/>
        <v/>
      </c>
      <c r="AA76" s="72" t="str">
        <f t="shared" si="51"/>
        <v/>
      </c>
      <c r="AB76" s="82" t="str">
        <f t="shared" si="52"/>
        <v/>
      </c>
      <c r="AC76" s="79" t="str">
        <f t="shared" si="44"/>
        <v/>
      </c>
      <c r="AD76" s="72" t="str">
        <f t="shared" si="45"/>
        <v/>
      </c>
      <c r="AE76" s="72" t="str">
        <f t="shared" si="53"/>
        <v/>
      </c>
      <c r="AF76" s="82" t="str">
        <f t="shared" si="54"/>
        <v/>
      </c>
      <c r="AG76" s="80" t="str">
        <f t="shared" si="46"/>
        <v/>
      </c>
      <c r="AH76" s="72" t="str">
        <f t="shared" si="47"/>
        <v/>
      </c>
      <c r="AI76" s="72" t="str">
        <f t="shared" si="55"/>
        <v/>
      </c>
      <c r="AJ76" s="72" t="str">
        <f t="shared" si="56"/>
        <v/>
      </c>
      <c r="AK76" s="79" t="str">
        <f t="shared" si="48"/>
        <v/>
      </c>
      <c r="AL76" s="59"/>
    </row>
    <row r="77" spans="1:38" x14ac:dyDescent="0.2">
      <c r="A77" s="164"/>
      <c r="B77" s="348"/>
      <c r="C77" s="246">
        <f>IFERROR(IF(VLOOKUP(A77,'Co-beneficiaries'!$A$9:$C$208,3,FALSE)=0,"",VLOOKUP(A77,'Co-beneficiaries'!$A$9:$C$208,3,FALSE)),0)</f>
        <v>0</v>
      </c>
      <c r="D77" s="60">
        <f t="shared" si="28"/>
        <v>0</v>
      </c>
      <c r="E77" s="61">
        <f t="shared" si="29"/>
        <v>0</v>
      </c>
      <c r="F77" s="62"/>
      <c r="G77" s="63" t="str">
        <f t="shared" si="30"/>
        <v/>
      </c>
      <c r="H77" s="136"/>
      <c r="I77" s="66"/>
      <c r="J77" s="62"/>
      <c r="K77" s="63" t="str">
        <f t="shared" si="31"/>
        <v/>
      </c>
      <c r="L77" s="136"/>
      <c r="M77" s="66"/>
      <c r="N77" s="62"/>
      <c r="O77" s="63" t="str">
        <f t="shared" si="32"/>
        <v/>
      </c>
      <c r="P77" s="136"/>
      <c r="Q77" s="66"/>
      <c r="R77" s="62"/>
      <c r="S77" s="63" t="str">
        <f t="shared" si="33"/>
        <v/>
      </c>
      <c r="T77" s="136"/>
      <c r="U77" s="51"/>
      <c r="V77" s="72" t="str">
        <f t="shared" si="41"/>
        <v/>
      </c>
      <c r="W77" s="72" t="str">
        <f t="shared" si="49"/>
        <v/>
      </c>
      <c r="X77" s="82" t="str">
        <f t="shared" si="50"/>
        <v/>
      </c>
      <c r="Y77" s="79" t="str">
        <f t="shared" si="42"/>
        <v/>
      </c>
      <c r="Z77" s="72" t="str">
        <f t="shared" si="43"/>
        <v/>
      </c>
      <c r="AA77" s="72" t="str">
        <f t="shared" si="51"/>
        <v/>
      </c>
      <c r="AB77" s="82" t="str">
        <f t="shared" si="52"/>
        <v/>
      </c>
      <c r="AC77" s="79" t="str">
        <f t="shared" si="44"/>
        <v/>
      </c>
      <c r="AD77" s="72" t="str">
        <f t="shared" si="45"/>
        <v/>
      </c>
      <c r="AE77" s="72" t="str">
        <f t="shared" si="53"/>
        <v/>
      </c>
      <c r="AF77" s="82" t="str">
        <f t="shared" si="54"/>
        <v/>
      </c>
      <c r="AG77" s="80" t="str">
        <f t="shared" si="46"/>
        <v/>
      </c>
      <c r="AH77" s="72" t="str">
        <f t="shared" si="47"/>
        <v/>
      </c>
      <c r="AI77" s="72" t="str">
        <f t="shared" si="55"/>
        <v/>
      </c>
      <c r="AJ77" s="72" t="str">
        <f t="shared" si="56"/>
        <v/>
      </c>
      <c r="AK77" s="79" t="str">
        <f t="shared" si="48"/>
        <v/>
      </c>
      <c r="AL77" s="59"/>
    </row>
    <row r="78" spans="1:38" x14ac:dyDescent="0.2">
      <c r="A78" s="164"/>
      <c r="B78" s="348"/>
      <c r="C78" s="246">
        <f>IFERROR(IF(VLOOKUP(A78,'Co-beneficiaries'!$A$9:$C$208,3,FALSE)=0,"",VLOOKUP(A78,'Co-beneficiaries'!$A$9:$C$208,3,FALSE)),0)</f>
        <v>0</v>
      </c>
      <c r="D78" s="60">
        <f t="shared" si="28"/>
        <v>0</v>
      </c>
      <c r="E78" s="61">
        <f t="shared" si="29"/>
        <v>0</v>
      </c>
      <c r="F78" s="62"/>
      <c r="G78" s="63" t="str">
        <f t="shared" si="30"/>
        <v/>
      </c>
      <c r="H78" s="136"/>
      <c r="I78" s="66"/>
      <c r="J78" s="62"/>
      <c r="K78" s="63" t="str">
        <f t="shared" si="31"/>
        <v/>
      </c>
      <c r="L78" s="136"/>
      <c r="M78" s="66"/>
      <c r="N78" s="62"/>
      <c r="O78" s="63" t="str">
        <f t="shared" si="32"/>
        <v/>
      </c>
      <c r="P78" s="136"/>
      <c r="Q78" s="66"/>
      <c r="R78" s="62"/>
      <c r="S78" s="63" t="str">
        <f t="shared" si="33"/>
        <v/>
      </c>
      <c r="T78" s="136"/>
      <c r="U78" s="51"/>
      <c r="V78" s="72" t="str">
        <f t="shared" si="41"/>
        <v/>
      </c>
      <c r="W78" s="72" t="str">
        <f t="shared" si="49"/>
        <v/>
      </c>
      <c r="X78" s="82" t="str">
        <f t="shared" si="50"/>
        <v/>
      </c>
      <c r="Y78" s="79" t="str">
        <f t="shared" si="42"/>
        <v/>
      </c>
      <c r="Z78" s="72" t="str">
        <f t="shared" si="43"/>
        <v/>
      </c>
      <c r="AA78" s="72" t="str">
        <f t="shared" si="51"/>
        <v/>
      </c>
      <c r="AB78" s="82" t="str">
        <f t="shared" si="52"/>
        <v/>
      </c>
      <c r="AC78" s="79" t="str">
        <f t="shared" si="44"/>
        <v/>
      </c>
      <c r="AD78" s="72" t="str">
        <f t="shared" si="45"/>
        <v/>
      </c>
      <c r="AE78" s="72" t="str">
        <f t="shared" si="53"/>
        <v/>
      </c>
      <c r="AF78" s="82" t="str">
        <f t="shared" si="54"/>
        <v/>
      </c>
      <c r="AG78" s="80" t="str">
        <f t="shared" si="46"/>
        <v/>
      </c>
      <c r="AH78" s="72" t="str">
        <f t="shared" si="47"/>
        <v/>
      </c>
      <c r="AI78" s="72" t="str">
        <f t="shared" si="55"/>
        <v/>
      </c>
      <c r="AJ78" s="72" t="str">
        <f t="shared" si="56"/>
        <v/>
      </c>
      <c r="AK78" s="79" t="str">
        <f t="shared" si="48"/>
        <v/>
      </c>
      <c r="AL78" s="59"/>
    </row>
    <row r="79" spans="1:38" x14ac:dyDescent="0.2">
      <c r="A79" s="164"/>
      <c r="B79" s="348"/>
      <c r="C79" s="246">
        <f>IFERROR(IF(VLOOKUP(A79,'Co-beneficiaries'!$A$9:$C$208,3,FALSE)=0,"",VLOOKUP(A79,'Co-beneficiaries'!$A$9:$C$208,3,FALSE)),0)</f>
        <v>0</v>
      </c>
      <c r="D79" s="60">
        <f t="shared" si="28"/>
        <v>0</v>
      </c>
      <c r="E79" s="61">
        <f t="shared" si="29"/>
        <v>0</v>
      </c>
      <c r="F79" s="62"/>
      <c r="G79" s="63" t="str">
        <f t="shared" si="30"/>
        <v/>
      </c>
      <c r="H79" s="136"/>
      <c r="I79" s="66"/>
      <c r="J79" s="62"/>
      <c r="K79" s="63" t="str">
        <f t="shared" si="31"/>
        <v/>
      </c>
      <c r="L79" s="136"/>
      <c r="M79" s="66"/>
      <c r="N79" s="62"/>
      <c r="O79" s="63" t="str">
        <f t="shared" si="32"/>
        <v/>
      </c>
      <c r="P79" s="136"/>
      <c r="Q79" s="66"/>
      <c r="R79" s="62"/>
      <c r="S79" s="63" t="str">
        <f t="shared" si="33"/>
        <v/>
      </c>
      <c r="T79" s="136"/>
      <c r="U79" s="51"/>
      <c r="V79" s="72" t="str">
        <f t="shared" si="41"/>
        <v/>
      </c>
      <c r="W79" s="72" t="str">
        <f t="shared" si="49"/>
        <v/>
      </c>
      <c r="X79" s="82" t="str">
        <f t="shared" si="50"/>
        <v/>
      </c>
      <c r="Y79" s="79" t="str">
        <f t="shared" si="42"/>
        <v/>
      </c>
      <c r="Z79" s="72" t="str">
        <f t="shared" si="43"/>
        <v/>
      </c>
      <c r="AA79" s="72" t="str">
        <f t="shared" si="51"/>
        <v/>
      </c>
      <c r="AB79" s="82" t="str">
        <f t="shared" si="52"/>
        <v/>
      </c>
      <c r="AC79" s="79" t="str">
        <f t="shared" si="44"/>
        <v/>
      </c>
      <c r="AD79" s="72" t="str">
        <f t="shared" si="45"/>
        <v/>
      </c>
      <c r="AE79" s="72" t="str">
        <f t="shared" si="53"/>
        <v/>
      </c>
      <c r="AF79" s="82" t="str">
        <f t="shared" si="54"/>
        <v/>
      </c>
      <c r="AG79" s="80" t="str">
        <f t="shared" si="46"/>
        <v/>
      </c>
      <c r="AH79" s="72" t="str">
        <f t="shared" si="47"/>
        <v/>
      </c>
      <c r="AI79" s="72" t="str">
        <f t="shared" si="55"/>
        <v/>
      </c>
      <c r="AJ79" s="72" t="str">
        <f t="shared" si="56"/>
        <v/>
      </c>
      <c r="AK79" s="79" t="str">
        <f t="shared" si="48"/>
        <v/>
      </c>
      <c r="AL79" s="59"/>
    </row>
    <row r="80" spans="1:38" x14ac:dyDescent="0.2">
      <c r="A80" s="164"/>
      <c r="B80" s="348"/>
      <c r="C80" s="246">
        <f>IFERROR(IF(VLOOKUP(A80,'Co-beneficiaries'!$A$9:$C$208,3,FALSE)=0,"",VLOOKUP(A80,'Co-beneficiaries'!$A$9:$C$208,3,FALSE)),0)</f>
        <v>0</v>
      </c>
      <c r="D80" s="60">
        <f t="shared" si="28"/>
        <v>0</v>
      </c>
      <c r="E80" s="61">
        <f t="shared" si="29"/>
        <v>0</v>
      </c>
      <c r="F80" s="62"/>
      <c r="G80" s="63" t="str">
        <f t="shared" si="30"/>
        <v/>
      </c>
      <c r="H80" s="136"/>
      <c r="I80" s="66"/>
      <c r="J80" s="62"/>
      <c r="K80" s="63" t="str">
        <f t="shared" si="31"/>
        <v/>
      </c>
      <c r="L80" s="136"/>
      <c r="M80" s="66"/>
      <c r="N80" s="62"/>
      <c r="O80" s="63" t="str">
        <f t="shared" si="32"/>
        <v/>
      </c>
      <c r="P80" s="136"/>
      <c r="Q80" s="66"/>
      <c r="R80" s="62"/>
      <c r="S80" s="63" t="str">
        <f t="shared" si="33"/>
        <v/>
      </c>
      <c r="T80" s="136"/>
      <c r="U80" s="51"/>
      <c r="V80" s="72" t="str">
        <f t="shared" si="41"/>
        <v/>
      </c>
      <c r="W80" s="72" t="str">
        <f t="shared" si="49"/>
        <v/>
      </c>
      <c r="X80" s="82" t="str">
        <f t="shared" si="50"/>
        <v/>
      </c>
      <c r="Y80" s="79" t="str">
        <f t="shared" si="42"/>
        <v/>
      </c>
      <c r="Z80" s="72" t="str">
        <f t="shared" si="43"/>
        <v/>
      </c>
      <c r="AA80" s="72" t="str">
        <f t="shared" si="51"/>
        <v/>
      </c>
      <c r="AB80" s="82" t="str">
        <f t="shared" si="52"/>
        <v/>
      </c>
      <c r="AC80" s="79" t="str">
        <f t="shared" si="44"/>
        <v/>
      </c>
      <c r="AD80" s="72" t="str">
        <f t="shared" si="45"/>
        <v/>
      </c>
      <c r="AE80" s="72" t="str">
        <f t="shared" si="53"/>
        <v/>
      </c>
      <c r="AF80" s="82" t="str">
        <f t="shared" si="54"/>
        <v/>
      </c>
      <c r="AG80" s="80" t="str">
        <f t="shared" si="46"/>
        <v/>
      </c>
      <c r="AH80" s="72" t="str">
        <f t="shared" si="47"/>
        <v/>
      </c>
      <c r="AI80" s="72" t="str">
        <f t="shared" si="55"/>
        <v/>
      </c>
      <c r="AJ80" s="72" t="str">
        <f t="shared" si="56"/>
        <v/>
      </c>
      <c r="AK80" s="79" t="str">
        <f t="shared" si="48"/>
        <v/>
      </c>
      <c r="AL80" s="59"/>
    </row>
    <row r="81" spans="1:38" x14ac:dyDescent="0.2">
      <c r="A81" s="164"/>
      <c r="B81" s="348"/>
      <c r="C81" s="246">
        <f>IFERROR(IF(VLOOKUP(A81,'Co-beneficiaries'!$A$9:$C$208,3,FALSE)=0,"",VLOOKUP(A81,'Co-beneficiaries'!$A$9:$C$208,3,FALSE)),0)</f>
        <v>0</v>
      </c>
      <c r="D81" s="60">
        <f t="shared" ref="D81:D100" si="57">SUM(F81,J81,N81,R81)</f>
        <v>0</v>
      </c>
      <c r="E81" s="61">
        <f t="shared" ref="E81:E100" si="58">SUM(H81,L81,P81,T81)</f>
        <v>0</v>
      </c>
      <c r="F81" s="62"/>
      <c r="G81" s="63" t="str">
        <f t="shared" ref="G81:G100" si="59">IF(H81&gt;0,H81/F81,"")</f>
        <v/>
      </c>
      <c r="H81" s="136"/>
      <c r="I81" s="66"/>
      <c r="J81" s="62"/>
      <c r="K81" s="63" t="str">
        <f t="shared" ref="K81:K100" si="60">IF(L81&gt;0,L81/J81,"")</f>
        <v/>
      </c>
      <c r="L81" s="136"/>
      <c r="M81" s="66"/>
      <c r="N81" s="62"/>
      <c r="O81" s="63" t="str">
        <f t="shared" ref="O81:O100" si="61">IF(P81&gt;0,P81/N81,"")</f>
        <v/>
      </c>
      <c r="P81" s="136"/>
      <c r="Q81" s="66"/>
      <c r="R81" s="62"/>
      <c r="S81" s="63" t="str">
        <f t="shared" ref="S81:S100" si="62">IF(T81&gt;0,T81/R81,"")</f>
        <v/>
      </c>
      <c r="T81" s="136"/>
      <c r="U81" s="51"/>
      <c r="V81" s="72" t="str">
        <f t="shared" si="41"/>
        <v/>
      </c>
      <c r="W81" s="72" t="str">
        <f t="shared" si="49"/>
        <v/>
      </c>
      <c r="X81" s="82" t="str">
        <f t="shared" si="50"/>
        <v/>
      </c>
      <c r="Y81" s="79" t="str">
        <f t="shared" si="42"/>
        <v/>
      </c>
      <c r="Z81" s="72" t="str">
        <f t="shared" si="43"/>
        <v/>
      </c>
      <c r="AA81" s="72" t="str">
        <f t="shared" si="51"/>
        <v/>
      </c>
      <c r="AB81" s="82" t="str">
        <f t="shared" si="52"/>
        <v/>
      </c>
      <c r="AC81" s="79" t="str">
        <f t="shared" si="44"/>
        <v/>
      </c>
      <c r="AD81" s="72" t="str">
        <f t="shared" si="45"/>
        <v/>
      </c>
      <c r="AE81" s="72" t="str">
        <f t="shared" si="53"/>
        <v/>
      </c>
      <c r="AF81" s="82" t="str">
        <f t="shared" si="54"/>
        <v/>
      </c>
      <c r="AG81" s="80" t="str">
        <f t="shared" si="46"/>
        <v/>
      </c>
      <c r="AH81" s="72" t="str">
        <f t="shared" si="47"/>
        <v/>
      </c>
      <c r="AI81" s="72" t="str">
        <f t="shared" si="55"/>
        <v/>
      </c>
      <c r="AJ81" s="72" t="str">
        <f t="shared" si="56"/>
        <v/>
      </c>
      <c r="AK81" s="79" t="str">
        <f t="shared" si="48"/>
        <v/>
      </c>
      <c r="AL81" s="59"/>
    </row>
    <row r="82" spans="1:38" x14ac:dyDescent="0.2">
      <c r="A82" s="164"/>
      <c r="B82" s="348"/>
      <c r="C82" s="246">
        <f>IFERROR(IF(VLOOKUP(A82,'Co-beneficiaries'!$A$9:$C$208,3,FALSE)=0,"",VLOOKUP(A82,'Co-beneficiaries'!$A$9:$C$208,3,FALSE)),0)</f>
        <v>0</v>
      </c>
      <c r="D82" s="60">
        <f t="shared" si="57"/>
        <v>0</v>
      </c>
      <c r="E82" s="61">
        <f t="shared" si="58"/>
        <v>0</v>
      </c>
      <c r="F82" s="62"/>
      <c r="G82" s="63" t="str">
        <f t="shared" si="59"/>
        <v/>
      </c>
      <c r="H82" s="136"/>
      <c r="I82" s="66"/>
      <c r="J82" s="62"/>
      <c r="K82" s="63" t="str">
        <f t="shared" si="60"/>
        <v/>
      </c>
      <c r="L82" s="136"/>
      <c r="M82" s="66"/>
      <c r="N82" s="62"/>
      <c r="O82" s="63" t="str">
        <f t="shared" si="61"/>
        <v/>
      </c>
      <c r="P82" s="136"/>
      <c r="Q82" s="66"/>
      <c r="R82" s="62"/>
      <c r="S82" s="63" t="str">
        <f t="shared" si="62"/>
        <v/>
      </c>
      <c r="T82" s="136"/>
      <c r="U82" s="51"/>
      <c r="V82" s="72" t="str">
        <f t="shared" si="41"/>
        <v/>
      </c>
      <c r="W82" s="72" t="str">
        <f t="shared" si="49"/>
        <v/>
      </c>
      <c r="X82" s="82" t="str">
        <f t="shared" si="50"/>
        <v/>
      </c>
      <c r="Y82" s="79" t="str">
        <f t="shared" si="42"/>
        <v/>
      </c>
      <c r="Z82" s="72" t="str">
        <f t="shared" si="43"/>
        <v/>
      </c>
      <c r="AA82" s="72" t="str">
        <f t="shared" si="51"/>
        <v/>
      </c>
      <c r="AB82" s="82" t="str">
        <f t="shared" si="52"/>
        <v/>
      </c>
      <c r="AC82" s="79" t="str">
        <f t="shared" si="44"/>
        <v/>
      </c>
      <c r="AD82" s="72" t="str">
        <f t="shared" si="45"/>
        <v/>
      </c>
      <c r="AE82" s="72" t="str">
        <f t="shared" si="53"/>
        <v/>
      </c>
      <c r="AF82" s="82" t="str">
        <f t="shared" si="54"/>
        <v/>
      </c>
      <c r="AG82" s="80" t="str">
        <f t="shared" si="46"/>
        <v/>
      </c>
      <c r="AH82" s="72" t="str">
        <f t="shared" si="47"/>
        <v/>
      </c>
      <c r="AI82" s="72" t="str">
        <f t="shared" si="55"/>
        <v/>
      </c>
      <c r="AJ82" s="72" t="str">
        <f t="shared" si="56"/>
        <v/>
      </c>
      <c r="AK82" s="79" t="str">
        <f t="shared" si="48"/>
        <v/>
      </c>
      <c r="AL82" s="59"/>
    </row>
    <row r="83" spans="1:38" x14ac:dyDescent="0.2">
      <c r="A83" s="164"/>
      <c r="B83" s="348"/>
      <c r="C83" s="246">
        <f>IFERROR(IF(VLOOKUP(A83,'Co-beneficiaries'!$A$9:$C$208,3,FALSE)=0,"",VLOOKUP(A83,'Co-beneficiaries'!$A$9:$C$208,3,FALSE)),0)</f>
        <v>0</v>
      </c>
      <c r="D83" s="60">
        <f t="shared" si="57"/>
        <v>0</v>
      </c>
      <c r="E83" s="61">
        <f t="shared" si="58"/>
        <v>0</v>
      </c>
      <c r="F83" s="62"/>
      <c r="G83" s="63" t="str">
        <f t="shared" si="59"/>
        <v/>
      </c>
      <c r="H83" s="136"/>
      <c r="I83" s="66"/>
      <c r="J83" s="62"/>
      <c r="K83" s="63" t="str">
        <f t="shared" si="60"/>
        <v/>
      </c>
      <c r="L83" s="136"/>
      <c r="M83" s="66"/>
      <c r="N83" s="62"/>
      <c r="O83" s="63" t="str">
        <f t="shared" si="61"/>
        <v/>
      </c>
      <c r="P83" s="136"/>
      <c r="Q83" s="66"/>
      <c r="R83" s="62"/>
      <c r="S83" s="63" t="str">
        <f t="shared" si="62"/>
        <v/>
      </c>
      <c r="T83" s="136"/>
      <c r="U83" s="51"/>
      <c r="V83" s="72" t="str">
        <f t="shared" si="41"/>
        <v/>
      </c>
      <c r="W83" s="72" t="str">
        <f t="shared" si="49"/>
        <v/>
      </c>
      <c r="X83" s="82" t="str">
        <f t="shared" si="50"/>
        <v/>
      </c>
      <c r="Y83" s="79" t="str">
        <f t="shared" si="42"/>
        <v/>
      </c>
      <c r="Z83" s="72" t="str">
        <f t="shared" si="43"/>
        <v/>
      </c>
      <c r="AA83" s="72" t="str">
        <f t="shared" si="51"/>
        <v/>
      </c>
      <c r="AB83" s="82" t="str">
        <f t="shared" si="52"/>
        <v/>
      </c>
      <c r="AC83" s="79" t="str">
        <f t="shared" si="44"/>
        <v/>
      </c>
      <c r="AD83" s="72" t="str">
        <f t="shared" si="45"/>
        <v/>
      </c>
      <c r="AE83" s="72" t="str">
        <f t="shared" si="53"/>
        <v/>
      </c>
      <c r="AF83" s="82" t="str">
        <f t="shared" si="54"/>
        <v/>
      </c>
      <c r="AG83" s="80" t="str">
        <f t="shared" si="46"/>
        <v/>
      </c>
      <c r="AH83" s="72" t="str">
        <f t="shared" si="47"/>
        <v/>
      </c>
      <c r="AI83" s="72" t="str">
        <f t="shared" si="55"/>
        <v/>
      </c>
      <c r="AJ83" s="72" t="str">
        <f t="shared" si="56"/>
        <v/>
      </c>
      <c r="AK83" s="79" t="str">
        <f t="shared" si="48"/>
        <v/>
      </c>
      <c r="AL83" s="59"/>
    </row>
    <row r="84" spans="1:38" x14ac:dyDescent="0.2">
      <c r="A84" s="164"/>
      <c r="B84" s="348"/>
      <c r="C84" s="246">
        <f>IFERROR(IF(VLOOKUP(A84,'Co-beneficiaries'!$A$9:$C$208,3,FALSE)=0,"",VLOOKUP(A84,'Co-beneficiaries'!$A$9:$C$208,3,FALSE)),0)</f>
        <v>0</v>
      </c>
      <c r="D84" s="60">
        <f t="shared" si="57"/>
        <v>0</v>
      </c>
      <c r="E84" s="61">
        <f t="shared" si="58"/>
        <v>0</v>
      </c>
      <c r="F84" s="62"/>
      <c r="G84" s="63" t="str">
        <f t="shared" si="59"/>
        <v/>
      </c>
      <c r="H84" s="136"/>
      <c r="I84" s="66"/>
      <c r="J84" s="62"/>
      <c r="K84" s="63" t="str">
        <f t="shared" si="60"/>
        <v/>
      </c>
      <c r="L84" s="136"/>
      <c r="M84" s="66"/>
      <c r="N84" s="62"/>
      <c r="O84" s="63" t="str">
        <f t="shared" si="61"/>
        <v/>
      </c>
      <c r="P84" s="136"/>
      <c r="Q84" s="66"/>
      <c r="R84" s="62"/>
      <c r="S84" s="63" t="str">
        <f t="shared" si="62"/>
        <v/>
      </c>
      <c r="T84" s="136"/>
      <c r="U84" s="51"/>
      <c r="V84" s="72" t="str">
        <f t="shared" si="41"/>
        <v/>
      </c>
      <c r="W84" s="72" t="str">
        <f t="shared" si="49"/>
        <v/>
      </c>
      <c r="X84" s="82" t="str">
        <f t="shared" si="50"/>
        <v/>
      </c>
      <c r="Y84" s="79" t="str">
        <f t="shared" si="42"/>
        <v/>
      </c>
      <c r="Z84" s="72" t="str">
        <f t="shared" si="43"/>
        <v/>
      </c>
      <c r="AA84" s="72" t="str">
        <f t="shared" si="51"/>
        <v/>
      </c>
      <c r="AB84" s="82" t="str">
        <f t="shared" si="52"/>
        <v/>
      </c>
      <c r="AC84" s="79" t="str">
        <f t="shared" si="44"/>
        <v/>
      </c>
      <c r="AD84" s="72" t="str">
        <f t="shared" si="45"/>
        <v/>
      </c>
      <c r="AE84" s="72" t="str">
        <f t="shared" si="53"/>
        <v/>
      </c>
      <c r="AF84" s="82" t="str">
        <f t="shared" si="54"/>
        <v/>
      </c>
      <c r="AG84" s="80" t="str">
        <f t="shared" si="46"/>
        <v/>
      </c>
      <c r="AH84" s="72" t="str">
        <f t="shared" si="47"/>
        <v/>
      </c>
      <c r="AI84" s="72" t="str">
        <f t="shared" si="55"/>
        <v/>
      </c>
      <c r="AJ84" s="72" t="str">
        <f t="shared" si="56"/>
        <v/>
      </c>
      <c r="AK84" s="79" t="str">
        <f t="shared" si="48"/>
        <v/>
      </c>
      <c r="AL84" s="59"/>
    </row>
    <row r="85" spans="1:38" x14ac:dyDescent="0.2">
      <c r="A85" s="164"/>
      <c r="B85" s="348"/>
      <c r="C85" s="246">
        <f>IFERROR(IF(VLOOKUP(A85,'Co-beneficiaries'!$A$9:$C$208,3,FALSE)=0,"",VLOOKUP(A85,'Co-beneficiaries'!$A$9:$C$208,3,FALSE)),0)</f>
        <v>0</v>
      </c>
      <c r="D85" s="60">
        <f t="shared" si="57"/>
        <v>0</v>
      </c>
      <c r="E85" s="61">
        <f t="shared" si="58"/>
        <v>0</v>
      </c>
      <c r="F85" s="62"/>
      <c r="G85" s="63" t="str">
        <f t="shared" si="59"/>
        <v/>
      </c>
      <c r="H85" s="136"/>
      <c r="I85" s="66"/>
      <c r="J85" s="62"/>
      <c r="K85" s="63" t="str">
        <f t="shared" si="60"/>
        <v/>
      </c>
      <c r="L85" s="136"/>
      <c r="M85" s="66"/>
      <c r="N85" s="62"/>
      <c r="O85" s="63" t="str">
        <f t="shared" si="61"/>
        <v/>
      </c>
      <c r="P85" s="136"/>
      <c r="Q85" s="66"/>
      <c r="R85" s="62"/>
      <c r="S85" s="63" t="str">
        <f t="shared" si="62"/>
        <v/>
      </c>
      <c r="T85" s="136"/>
      <c r="U85" s="51"/>
      <c r="V85" s="72" t="str">
        <f t="shared" si="41"/>
        <v/>
      </c>
      <c r="W85" s="72" t="str">
        <f t="shared" si="49"/>
        <v/>
      </c>
      <c r="X85" s="82" t="str">
        <f t="shared" si="50"/>
        <v/>
      </c>
      <c r="Y85" s="79" t="str">
        <f t="shared" si="42"/>
        <v/>
      </c>
      <c r="Z85" s="72" t="str">
        <f t="shared" si="43"/>
        <v/>
      </c>
      <c r="AA85" s="72" t="str">
        <f t="shared" si="51"/>
        <v/>
      </c>
      <c r="AB85" s="82" t="str">
        <f t="shared" si="52"/>
        <v/>
      </c>
      <c r="AC85" s="79" t="str">
        <f t="shared" si="44"/>
        <v/>
      </c>
      <c r="AD85" s="72" t="str">
        <f t="shared" si="45"/>
        <v/>
      </c>
      <c r="AE85" s="72" t="str">
        <f t="shared" si="53"/>
        <v/>
      </c>
      <c r="AF85" s="82" t="str">
        <f t="shared" si="54"/>
        <v/>
      </c>
      <c r="AG85" s="80" t="str">
        <f t="shared" si="46"/>
        <v/>
      </c>
      <c r="AH85" s="72" t="str">
        <f t="shared" si="47"/>
        <v/>
      </c>
      <c r="AI85" s="72" t="str">
        <f t="shared" si="55"/>
        <v/>
      </c>
      <c r="AJ85" s="72" t="str">
        <f t="shared" si="56"/>
        <v/>
      </c>
      <c r="AK85" s="79" t="str">
        <f t="shared" si="48"/>
        <v/>
      </c>
      <c r="AL85" s="59"/>
    </row>
    <row r="86" spans="1:38" x14ac:dyDescent="0.2">
      <c r="A86" s="164"/>
      <c r="B86" s="348"/>
      <c r="C86" s="246">
        <f>IFERROR(IF(VLOOKUP(A86,'Co-beneficiaries'!$A$9:$C$208,3,FALSE)=0,"",VLOOKUP(A86,'Co-beneficiaries'!$A$9:$C$208,3,FALSE)),0)</f>
        <v>0</v>
      </c>
      <c r="D86" s="60">
        <f t="shared" si="57"/>
        <v>0</v>
      </c>
      <c r="E86" s="61">
        <f t="shared" si="58"/>
        <v>0</v>
      </c>
      <c r="F86" s="62"/>
      <c r="G86" s="63" t="str">
        <f t="shared" si="59"/>
        <v/>
      </c>
      <c r="H86" s="136"/>
      <c r="I86" s="66"/>
      <c r="J86" s="62"/>
      <c r="K86" s="63" t="str">
        <f t="shared" si="60"/>
        <v/>
      </c>
      <c r="L86" s="136"/>
      <c r="M86" s="66"/>
      <c r="N86" s="62"/>
      <c r="O86" s="63" t="str">
        <f t="shared" si="61"/>
        <v/>
      </c>
      <c r="P86" s="136"/>
      <c r="Q86" s="66"/>
      <c r="R86" s="62"/>
      <c r="S86" s="63" t="str">
        <f t="shared" si="62"/>
        <v/>
      </c>
      <c r="T86" s="136"/>
      <c r="U86" s="51"/>
      <c r="V86" s="72" t="str">
        <f t="shared" si="41"/>
        <v/>
      </c>
      <c r="W86" s="72" t="str">
        <f t="shared" si="49"/>
        <v/>
      </c>
      <c r="X86" s="82" t="str">
        <f t="shared" si="50"/>
        <v/>
      </c>
      <c r="Y86" s="79" t="str">
        <f t="shared" si="42"/>
        <v/>
      </c>
      <c r="Z86" s="72" t="str">
        <f t="shared" si="43"/>
        <v/>
      </c>
      <c r="AA86" s="72" t="str">
        <f t="shared" si="51"/>
        <v/>
      </c>
      <c r="AB86" s="82" t="str">
        <f t="shared" si="52"/>
        <v/>
      </c>
      <c r="AC86" s="79" t="str">
        <f t="shared" si="44"/>
        <v/>
      </c>
      <c r="AD86" s="72" t="str">
        <f t="shared" si="45"/>
        <v/>
      </c>
      <c r="AE86" s="72" t="str">
        <f t="shared" si="53"/>
        <v/>
      </c>
      <c r="AF86" s="82" t="str">
        <f t="shared" si="54"/>
        <v/>
      </c>
      <c r="AG86" s="80" t="str">
        <f t="shared" si="46"/>
        <v/>
      </c>
      <c r="AH86" s="72" t="str">
        <f t="shared" si="47"/>
        <v/>
      </c>
      <c r="AI86" s="72" t="str">
        <f t="shared" si="55"/>
        <v/>
      </c>
      <c r="AJ86" s="72" t="str">
        <f t="shared" si="56"/>
        <v/>
      </c>
      <c r="AK86" s="79" t="str">
        <f t="shared" si="48"/>
        <v/>
      </c>
      <c r="AL86" s="59"/>
    </row>
    <row r="87" spans="1:38" x14ac:dyDescent="0.2">
      <c r="A87" s="164"/>
      <c r="B87" s="348"/>
      <c r="C87" s="246">
        <f>IFERROR(IF(VLOOKUP(A87,'Co-beneficiaries'!$A$9:$C$208,3,FALSE)=0,"",VLOOKUP(A87,'Co-beneficiaries'!$A$9:$C$208,3,FALSE)),0)</f>
        <v>0</v>
      </c>
      <c r="D87" s="60">
        <f t="shared" si="57"/>
        <v>0</v>
      </c>
      <c r="E87" s="61">
        <f t="shared" si="58"/>
        <v>0</v>
      </c>
      <c r="F87" s="62"/>
      <c r="G87" s="63" t="str">
        <f t="shared" si="59"/>
        <v/>
      </c>
      <c r="H87" s="136"/>
      <c r="I87" s="66"/>
      <c r="J87" s="62"/>
      <c r="K87" s="63" t="str">
        <f t="shared" si="60"/>
        <v/>
      </c>
      <c r="L87" s="136"/>
      <c r="M87" s="66"/>
      <c r="N87" s="62"/>
      <c r="O87" s="63" t="str">
        <f t="shared" si="61"/>
        <v/>
      </c>
      <c r="P87" s="136"/>
      <c r="Q87" s="66"/>
      <c r="R87" s="62"/>
      <c r="S87" s="63" t="str">
        <f t="shared" si="62"/>
        <v/>
      </c>
      <c r="T87" s="136"/>
      <c r="U87" s="51"/>
      <c r="V87" s="72" t="str">
        <f t="shared" si="41"/>
        <v/>
      </c>
      <c r="W87" s="72" t="str">
        <f t="shared" si="49"/>
        <v/>
      </c>
      <c r="X87" s="82" t="str">
        <f t="shared" si="50"/>
        <v/>
      </c>
      <c r="Y87" s="79" t="str">
        <f t="shared" si="42"/>
        <v/>
      </c>
      <c r="Z87" s="72" t="str">
        <f t="shared" si="43"/>
        <v/>
      </c>
      <c r="AA87" s="72" t="str">
        <f t="shared" si="51"/>
        <v/>
      </c>
      <c r="AB87" s="82" t="str">
        <f t="shared" si="52"/>
        <v/>
      </c>
      <c r="AC87" s="79" t="str">
        <f t="shared" si="44"/>
        <v/>
      </c>
      <c r="AD87" s="72" t="str">
        <f t="shared" si="45"/>
        <v/>
      </c>
      <c r="AE87" s="72" t="str">
        <f t="shared" si="53"/>
        <v/>
      </c>
      <c r="AF87" s="82" t="str">
        <f t="shared" si="54"/>
        <v/>
      </c>
      <c r="AG87" s="80" t="str">
        <f t="shared" si="46"/>
        <v/>
      </c>
      <c r="AH87" s="72" t="str">
        <f t="shared" si="47"/>
        <v/>
      </c>
      <c r="AI87" s="72" t="str">
        <f t="shared" si="55"/>
        <v/>
      </c>
      <c r="AJ87" s="72" t="str">
        <f t="shared" si="56"/>
        <v/>
      </c>
      <c r="AK87" s="79" t="str">
        <f t="shared" si="48"/>
        <v/>
      </c>
      <c r="AL87" s="59"/>
    </row>
    <row r="88" spans="1:38" x14ac:dyDescent="0.2">
      <c r="A88" s="164"/>
      <c r="B88" s="348"/>
      <c r="C88" s="246">
        <f>IFERROR(IF(VLOOKUP(A88,'Co-beneficiaries'!$A$9:$C$208,3,FALSE)=0,"",VLOOKUP(A88,'Co-beneficiaries'!$A$9:$C$208,3,FALSE)),0)</f>
        <v>0</v>
      </c>
      <c r="D88" s="60">
        <f t="shared" si="57"/>
        <v>0</v>
      </c>
      <c r="E88" s="61">
        <f t="shared" si="58"/>
        <v>0</v>
      </c>
      <c r="F88" s="62"/>
      <c r="G88" s="63" t="str">
        <f t="shared" si="59"/>
        <v/>
      </c>
      <c r="H88" s="136"/>
      <c r="I88" s="66"/>
      <c r="J88" s="62"/>
      <c r="K88" s="63" t="str">
        <f t="shared" si="60"/>
        <v/>
      </c>
      <c r="L88" s="136"/>
      <c r="M88" s="66"/>
      <c r="N88" s="62"/>
      <c r="O88" s="63" t="str">
        <f t="shared" si="61"/>
        <v/>
      </c>
      <c r="P88" s="136"/>
      <c r="Q88" s="66"/>
      <c r="R88" s="62"/>
      <c r="S88" s="63" t="str">
        <f t="shared" si="62"/>
        <v/>
      </c>
      <c r="T88" s="136"/>
      <c r="U88" s="51"/>
      <c r="V88" s="72" t="str">
        <f t="shared" si="41"/>
        <v/>
      </c>
      <c r="W88" s="72" t="str">
        <f t="shared" si="49"/>
        <v/>
      </c>
      <c r="X88" s="82" t="str">
        <f t="shared" si="50"/>
        <v/>
      </c>
      <c r="Y88" s="79" t="str">
        <f t="shared" si="42"/>
        <v/>
      </c>
      <c r="Z88" s="72" t="str">
        <f t="shared" si="43"/>
        <v/>
      </c>
      <c r="AA88" s="72" t="str">
        <f t="shared" si="51"/>
        <v/>
      </c>
      <c r="AB88" s="82" t="str">
        <f t="shared" si="52"/>
        <v/>
      </c>
      <c r="AC88" s="79" t="str">
        <f t="shared" si="44"/>
        <v/>
      </c>
      <c r="AD88" s="72" t="str">
        <f t="shared" si="45"/>
        <v/>
      </c>
      <c r="AE88" s="72" t="str">
        <f t="shared" si="53"/>
        <v/>
      </c>
      <c r="AF88" s="82" t="str">
        <f t="shared" si="54"/>
        <v/>
      </c>
      <c r="AG88" s="80" t="str">
        <f t="shared" si="46"/>
        <v/>
      </c>
      <c r="AH88" s="72" t="str">
        <f t="shared" si="47"/>
        <v/>
      </c>
      <c r="AI88" s="72" t="str">
        <f t="shared" si="55"/>
        <v/>
      </c>
      <c r="AJ88" s="72" t="str">
        <f t="shared" si="56"/>
        <v/>
      </c>
      <c r="AK88" s="79" t="str">
        <f t="shared" si="48"/>
        <v/>
      </c>
      <c r="AL88" s="59"/>
    </row>
    <row r="89" spans="1:38" x14ac:dyDescent="0.2">
      <c r="A89" s="164"/>
      <c r="B89" s="348"/>
      <c r="C89" s="246">
        <f>IFERROR(IF(VLOOKUP(A89,'Co-beneficiaries'!$A$9:$C$208,3,FALSE)=0,"",VLOOKUP(A89,'Co-beneficiaries'!$A$9:$C$208,3,FALSE)),0)</f>
        <v>0</v>
      </c>
      <c r="D89" s="60">
        <f t="shared" si="57"/>
        <v>0</v>
      </c>
      <c r="E89" s="61">
        <f t="shared" si="58"/>
        <v>0</v>
      </c>
      <c r="F89" s="62"/>
      <c r="G89" s="63" t="str">
        <f t="shared" si="59"/>
        <v/>
      </c>
      <c r="H89" s="136"/>
      <c r="I89" s="66"/>
      <c r="J89" s="62"/>
      <c r="K89" s="63" t="str">
        <f t="shared" si="60"/>
        <v/>
      </c>
      <c r="L89" s="136"/>
      <c r="M89" s="66"/>
      <c r="N89" s="62"/>
      <c r="O89" s="63" t="str">
        <f t="shared" si="61"/>
        <v/>
      </c>
      <c r="P89" s="136"/>
      <c r="Q89" s="66"/>
      <c r="R89" s="62"/>
      <c r="S89" s="63" t="str">
        <f t="shared" si="62"/>
        <v/>
      </c>
      <c r="T89" s="136"/>
      <c r="U89" s="51"/>
      <c r="V89" s="72" t="str">
        <f t="shared" si="41"/>
        <v/>
      </c>
      <c r="W89" s="72" t="str">
        <f t="shared" si="49"/>
        <v/>
      </c>
      <c r="X89" s="82" t="str">
        <f t="shared" si="50"/>
        <v/>
      </c>
      <c r="Y89" s="79" t="str">
        <f t="shared" si="42"/>
        <v/>
      </c>
      <c r="Z89" s="72" t="str">
        <f t="shared" si="43"/>
        <v/>
      </c>
      <c r="AA89" s="72" t="str">
        <f t="shared" si="51"/>
        <v/>
      </c>
      <c r="AB89" s="82" t="str">
        <f t="shared" si="52"/>
        <v/>
      </c>
      <c r="AC89" s="79" t="str">
        <f t="shared" si="44"/>
        <v/>
      </c>
      <c r="AD89" s="72" t="str">
        <f t="shared" si="45"/>
        <v/>
      </c>
      <c r="AE89" s="72" t="str">
        <f t="shared" si="53"/>
        <v/>
      </c>
      <c r="AF89" s="82" t="str">
        <f t="shared" si="54"/>
        <v/>
      </c>
      <c r="AG89" s="80" t="str">
        <f t="shared" si="46"/>
        <v/>
      </c>
      <c r="AH89" s="72" t="str">
        <f t="shared" si="47"/>
        <v/>
      </c>
      <c r="AI89" s="72" t="str">
        <f t="shared" si="55"/>
        <v/>
      </c>
      <c r="AJ89" s="72" t="str">
        <f t="shared" si="56"/>
        <v/>
      </c>
      <c r="AK89" s="79" t="str">
        <f t="shared" si="48"/>
        <v/>
      </c>
      <c r="AL89" s="59"/>
    </row>
    <row r="90" spans="1:38" x14ac:dyDescent="0.2">
      <c r="A90" s="164"/>
      <c r="B90" s="348"/>
      <c r="C90" s="246">
        <f>IFERROR(IF(VLOOKUP(A90,'Co-beneficiaries'!$A$9:$C$208,3,FALSE)=0,"",VLOOKUP(A90,'Co-beneficiaries'!$A$9:$C$208,3,FALSE)),0)</f>
        <v>0</v>
      </c>
      <c r="D90" s="60">
        <f t="shared" si="57"/>
        <v>0</v>
      </c>
      <c r="E90" s="61">
        <f t="shared" si="58"/>
        <v>0</v>
      </c>
      <c r="F90" s="62"/>
      <c r="G90" s="63" t="str">
        <f t="shared" si="59"/>
        <v/>
      </c>
      <c r="H90" s="136"/>
      <c r="I90" s="66"/>
      <c r="J90" s="62"/>
      <c r="K90" s="63" t="str">
        <f t="shared" si="60"/>
        <v/>
      </c>
      <c r="L90" s="136"/>
      <c r="M90" s="66"/>
      <c r="N90" s="62"/>
      <c r="O90" s="63" t="str">
        <f t="shared" si="61"/>
        <v/>
      </c>
      <c r="P90" s="136"/>
      <c r="Q90" s="66"/>
      <c r="R90" s="62"/>
      <c r="S90" s="63" t="str">
        <f t="shared" si="62"/>
        <v/>
      </c>
      <c r="T90" s="136"/>
      <c r="U90" s="51"/>
      <c r="V90" s="72" t="str">
        <f t="shared" si="41"/>
        <v/>
      </c>
      <c r="W90" s="72" t="str">
        <f t="shared" si="49"/>
        <v/>
      </c>
      <c r="X90" s="82" t="str">
        <f t="shared" si="50"/>
        <v/>
      </c>
      <c r="Y90" s="79" t="str">
        <f t="shared" si="42"/>
        <v/>
      </c>
      <c r="Z90" s="72" t="str">
        <f t="shared" si="43"/>
        <v/>
      </c>
      <c r="AA90" s="72" t="str">
        <f t="shared" si="51"/>
        <v/>
      </c>
      <c r="AB90" s="82" t="str">
        <f t="shared" si="52"/>
        <v/>
      </c>
      <c r="AC90" s="79" t="str">
        <f t="shared" si="44"/>
        <v/>
      </c>
      <c r="AD90" s="72" t="str">
        <f t="shared" si="45"/>
        <v/>
      </c>
      <c r="AE90" s="72" t="str">
        <f t="shared" si="53"/>
        <v/>
      </c>
      <c r="AF90" s="82" t="str">
        <f t="shared" si="54"/>
        <v/>
      </c>
      <c r="AG90" s="80" t="str">
        <f t="shared" si="46"/>
        <v/>
      </c>
      <c r="AH90" s="72" t="str">
        <f t="shared" si="47"/>
        <v/>
      </c>
      <c r="AI90" s="72" t="str">
        <f t="shared" si="55"/>
        <v/>
      </c>
      <c r="AJ90" s="72" t="str">
        <f t="shared" si="56"/>
        <v/>
      </c>
      <c r="AK90" s="79" t="str">
        <f t="shared" si="48"/>
        <v/>
      </c>
      <c r="AL90" s="59"/>
    </row>
    <row r="91" spans="1:38" x14ac:dyDescent="0.2">
      <c r="A91" s="164"/>
      <c r="B91" s="348"/>
      <c r="C91" s="246">
        <f>IFERROR(IF(VLOOKUP(A91,'Co-beneficiaries'!$A$9:$C$208,3,FALSE)=0,"",VLOOKUP(A91,'Co-beneficiaries'!$A$9:$C$208,3,FALSE)),0)</f>
        <v>0</v>
      </c>
      <c r="D91" s="60">
        <f t="shared" si="57"/>
        <v>0</v>
      </c>
      <c r="E91" s="61">
        <f t="shared" si="58"/>
        <v>0</v>
      </c>
      <c r="F91" s="62"/>
      <c r="G91" s="63" t="str">
        <f t="shared" si="59"/>
        <v/>
      </c>
      <c r="H91" s="136"/>
      <c r="I91" s="66"/>
      <c r="J91" s="62"/>
      <c r="K91" s="63" t="str">
        <f t="shared" si="60"/>
        <v/>
      </c>
      <c r="L91" s="136"/>
      <c r="M91" s="66"/>
      <c r="N91" s="62"/>
      <c r="O91" s="63" t="str">
        <f t="shared" si="61"/>
        <v/>
      </c>
      <c r="P91" s="136"/>
      <c r="Q91" s="66"/>
      <c r="R91" s="62"/>
      <c r="S91" s="63" t="str">
        <f t="shared" si="62"/>
        <v/>
      </c>
      <c r="T91" s="136"/>
      <c r="U91" s="51"/>
      <c r="V91" s="72" t="str">
        <f t="shared" si="41"/>
        <v/>
      </c>
      <c r="W91" s="72" t="str">
        <f t="shared" si="49"/>
        <v/>
      </c>
      <c r="X91" s="82" t="str">
        <f t="shared" si="50"/>
        <v/>
      </c>
      <c r="Y91" s="79" t="str">
        <f t="shared" si="42"/>
        <v/>
      </c>
      <c r="Z91" s="72" t="str">
        <f t="shared" si="43"/>
        <v/>
      </c>
      <c r="AA91" s="72" t="str">
        <f t="shared" si="51"/>
        <v/>
      </c>
      <c r="AB91" s="82" t="str">
        <f t="shared" si="52"/>
        <v/>
      </c>
      <c r="AC91" s="79" t="str">
        <f t="shared" si="44"/>
        <v/>
      </c>
      <c r="AD91" s="72" t="str">
        <f t="shared" si="45"/>
        <v/>
      </c>
      <c r="AE91" s="72" t="str">
        <f t="shared" si="53"/>
        <v/>
      </c>
      <c r="AF91" s="82" t="str">
        <f t="shared" si="54"/>
        <v/>
      </c>
      <c r="AG91" s="80" t="str">
        <f t="shared" si="46"/>
        <v/>
      </c>
      <c r="AH91" s="72" t="str">
        <f t="shared" si="47"/>
        <v/>
      </c>
      <c r="AI91" s="72" t="str">
        <f t="shared" si="55"/>
        <v/>
      </c>
      <c r="AJ91" s="72" t="str">
        <f t="shared" si="56"/>
        <v/>
      </c>
      <c r="AK91" s="79" t="str">
        <f t="shared" si="48"/>
        <v/>
      </c>
      <c r="AL91" s="59"/>
    </row>
    <row r="92" spans="1:38" x14ac:dyDescent="0.2">
      <c r="A92" s="164"/>
      <c r="B92" s="348"/>
      <c r="C92" s="246">
        <f>IFERROR(IF(VLOOKUP(A92,'Co-beneficiaries'!$A$9:$C$208,3,FALSE)=0,"",VLOOKUP(A92,'Co-beneficiaries'!$A$9:$C$208,3,FALSE)),0)</f>
        <v>0</v>
      </c>
      <c r="D92" s="60">
        <f t="shared" si="57"/>
        <v>0</v>
      </c>
      <c r="E92" s="61">
        <f t="shared" si="58"/>
        <v>0</v>
      </c>
      <c r="F92" s="62"/>
      <c r="G92" s="63" t="str">
        <f t="shared" si="59"/>
        <v/>
      </c>
      <c r="H92" s="136"/>
      <c r="I92" s="66"/>
      <c r="J92" s="62"/>
      <c r="K92" s="63" t="str">
        <f t="shared" si="60"/>
        <v/>
      </c>
      <c r="L92" s="136"/>
      <c r="M92" s="66"/>
      <c r="N92" s="62"/>
      <c r="O92" s="63" t="str">
        <f t="shared" si="61"/>
        <v/>
      </c>
      <c r="P92" s="136"/>
      <c r="Q92" s="66"/>
      <c r="R92" s="62"/>
      <c r="S92" s="63" t="str">
        <f t="shared" si="62"/>
        <v/>
      </c>
      <c r="T92" s="136"/>
      <c r="U92" s="51"/>
      <c r="V92" s="72" t="str">
        <f t="shared" si="41"/>
        <v/>
      </c>
      <c r="W92" s="72" t="str">
        <f t="shared" si="49"/>
        <v/>
      </c>
      <c r="X92" s="82" t="str">
        <f t="shared" si="50"/>
        <v/>
      </c>
      <c r="Y92" s="79" t="str">
        <f t="shared" si="42"/>
        <v/>
      </c>
      <c r="Z92" s="72" t="str">
        <f t="shared" si="43"/>
        <v/>
      </c>
      <c r="AA92" s="72" t="str">
        <f t="shared" si="51"/>
        <v/>
      </c>
      <c r="AB92" s="82" t="str">
        <f t="shared" si="52"/>
        <v/>
      </c>
      <c r="AC92" s="79" t="str">
        <f t="shared" si="44"/>
        <v/>
      </c>
      <c r="AD92" s="72" t="str">
        <f t="shared" si="45"/>
        <v/>
      </c>
      <c r="AE92" s="72" t="str">
        <f t="shared" si="53"/>
        <v/>
      </c>
      <c r="AF92" s="82" t="str">
        <f t="shared" si="54"/>
        <v/>
      </c>
      <c r="AG92" s="80" t="str">
        <f t="shared" si="46"/>
        <v/>
      </c>
      <c r="AH92" s="72" t="str">
        <f t="shared" si="47"/>
        <v/>
      </c>
      <c r="AI92" s="72" t="str">
        <f t="shared" si="55"/>
        <v/>
      </c>
      <c r="AJ92" s="72" t="str">
        <f t="shared" si="56"/>
        <v/>
      </c>
      <c r="AK92" s="79" t="str">
        <f t="shared" si="48"/>
        <v/>
      </c>
      <c r="AL92" s="59"/>
    </row>
    <row r="93" spans="1:38" x14ac:dyDescent="0.2">
      <c r="A93" s="164"/>
      <c r="B93" s="348"/>
      <c r="C93" s="246">
        <f>IFERROR(IF(VLOOKUP(A93,'Co-beneficiaries'!$A$9:$C$208,3,FALSE)=0,"",VLOOKUP(A93,'Co-beneficiaries'!$A$9:$C$208,3,FALSE)),0)</f>
        <v>0</v>
      </c>
      <c r="D93" s="60">
        <f t="shared" si="57"/>
        <v>0</v>
      </c>
      <c r="E93" s="61">
        <f t="shared" si="58"/>
        <v>0</v>
      </c>
      <c r="F93" s="62"/>
      <c r="G93" s="63" t="str">
        <f t="shared" si="59"/>
        <v/>
      </c>
      <c r="H93" s="136"/>
      <c r="I93" s="66"/>
      <c r="J93" s="62"/>
      <c r="K93" s="63" t="str">
        <f t="shared" si="60"/>
        <v/>
      </c>
      <c r="L93" s="136"/>
      <c r="M93" s="66"/>
      <c r="N93" s="62"/>
      <c r="O93" s="63" t="str">
        <f t="shared" si="61"/>
        <v/>
      </c>
      <c r="P93" s="136"/>
      <c r="Q93" s="66"/>
      <c r="R93" s="62"/>
      <c r="S93" s="63" t="str">
        <f t="shared" si="62"/>
        <v/>
      </c>
      <c r="T93" s="136"/>
      <c r="U93" s="51"/>
      <c r="V93" s="72" t="str">
        <f t="shared" si="41"/>
        <v/>
      </c>
      <c r="W93" s="72" t="str">
        <f t="shared" si="49"/>
        <v/>
      </c>
      <c r="X93" s="82" t="str">
        <f t="shared" si="50"/>
        <v/>
      </c>
      <c r="Y93" s="79" t="str">
        <f t="shared" si="42"/>
        <v/>
      </c>
      <c r="Z93" s="72" t="str">
        <f t="shared" si="43"/>
        <v/>
      </c>
      <c r="AA93" s="72" t="str">
        <f t="shared" si="51"/>
        <v/>
      </c>
      <c r="AB93" s="82" t="str">
        <f t="shared" si="52"/>
        <v/>
      </c>
      <c r="AC93" s="79" t="str">
        <f t="shared" si="44"/>
        <v/>
      </c>
      <c r="AD93" s="72" t="str">
        <f t="shared" si="45"/>
        <v/>
      </c>
      <c r="AE93" s="72" t="str">
        <f t="shared" si="53"/>
        <v/>
      </c>
      <c r="AF93" s="82" t="str">
        <f t="shared" si="54"/>
        <v/>
      </c>
      <c r="AG93" s="80" t="str">
        <f t="shared" si="46"/>
        <v/>
      </c>
      <c r="AH93" s="72" t="str">
        <f t="shared" si="47"/>
        <v/>
      </c>
      <c r="AI93" s="72" t="str">
        <f t="shared" si="55"/>
        <v/>
      </c>
      <c r="AJ93" s="72" t="str">
        <f t="shared" si="56"/>
        <v/>
      </c>
      <c r="AK93" s="79" t="str">
        <f t="shared" si="48"/>
        <v/>
      </c>
      <c r="AL93" s="59"/>
    </row>
    <row r="94" spans="1:38" x14ac:dyDescent="0.2">
      <c r="A94" s="164"/>
      <c r="B94" s="348"/>
      <c r="C94" s="246">
        <f>IFERROR(IF(VLOOKUP(A94,'Co-beneficiaries'!$A$9:$C$208,3,FALSE)=0,"",VLOOKUP(A94,'Co-beneficiaries'!$A$9:$C$208,3,FALSE)),0)</f>
        <v>0</v>
      </c>
      <c r="D94" s="60">
        <f t="shared" si="57"/>
        <v>0</v>
      </c>
      <c r="E94" s="61">
        <f t="shared" si="58"/>
        <v>0</v>
      </c>
      <c r="F94" s="62"/>
      <c r="G94" s="63" t="str">
        <f t="shared" si="59"/>
        <v/>
      </c>
      <c r="H94" s="136"/>
      <c r="I94" s="66"/>
      <c r="J94" s="62"/>
      <c r="K94" s="63" t="str">
        <f t="shared" si="60"/>
        <v/>
      </c>
      <c r="L94" s="136"/>
      <c r="M94" s="66"/>
      <c r="N94" s="62"/>
      <c r="O94" s="63" t="str">
        <f t="shared" si="61"/>
        <v/>
      </c>
      <c r="P94" s="136"/>
      <c r="Q94" s="66"/>
      <c r="R94" s="62"/>
      <c r="S94" s="63" t="str">
        <f t="shared" si="62"/>
        <v/>
      </c>
      <c r="T94" s="136"/>
      <c r="U94" s="51"/>
      <c r="V94" s="72" t="str">
        <f t="shared" si="41"/>
        <v/>
      </c>
      <c r="W94" s="72" t="str">
        <f t="shared" si="49"/>
        <v/>
      </c>
      <c r="X94" s="82" t="str">
        <f t="shared" si="50"/>
        <v/>
      </c>
      <c r="Y94" s="79" t="str">
        <f t="shared" si="42"/>
        <v/>
      </c>
      <c r="Z94" s="72" t="str">
        <f t="shared" si="43"/>
        <v/>
      </c>
      <c r="AA94" s="72" t="str">
        <f t="shared" si="51"/>
        <v/>
      </c>
      <c r="AB94" s="82" t="str">
        <f t="shared" si="52"/>
        <v/>
      </c>
      <c r="AC94" s="79" t="str">
        <f t="shared" si="44"/>
        <v/>
      </c>
      <c r="AD94" s="72" t="str">
        <f t="shared" si="45"/>
        <v/>
      </c>
      <c r="AE94" s="72" t="str">
        <f t="shared" si="53"/>
        <v/>
      </c>
      <c r="AF94" s="82" t="str">
        <f t="shared" si="54"/>
        <v/>
      </c>
      <c r="AG94" s="80" t="str">
        <f t="shared" si="46"/>
        <v/>
      </c>
      <c r="AH94" s="72" t="str">
        <f t="shared" si="47"/>
        <v/>
      </c>
      <c r="AI94" s="72" t="str">
        <f t="shared" si="55"/>
        <v/>
      </c>
      <c r="AJ94" s="72" t="str">
        <f t="shared" si="56"/>
        <v/>
      </c>
      <c r="AK94" s="79" t="str">
        <f t="shared" si="48"/>
        <v/>
      </c>
      <c r="AL94" s="59"/>
    </row>
    <row r="95" spans="1:38" x14ac:dyDescent="0.2">
      <c r="A95" s="164"/>
      <c r="B95" s="348"/>
      <c r="C95" s="246">
        <f>IFERROR(IF(VLOOKUP(A95,'Co-beneficiaries'!$A$9:$C$208,3,FALSE)=0,"",VLOOKUP(A95,'Co-beneficiaries'!$A$9:$C$208,3,FALSE)),0)</f>
        <v>0</v>
      </c>
      <c r="D95" s="60">
        <f t="shared" si="57"/>
        <v>0</v>
      </c>
      <c r="E95" s="61">
        <f t="shared" si="58"/>
        <v>0</v>
      </c>
      <c r="F95" s="62"/>
      <c r="G95" s="63" t="str">
        <f t="shared" si="59"/>
        <v/>
      </c>
      <c r="H95" s="136"/>
      <c r="I95" s="66"/>
      <c r="J95" s="62"/>
      <c r="K95" s="63" t="str">
        <f t="shared" si="60"/>
        <v/>
      </c>
      <c r="L95" s="136"/>
      <c r="M95" s="66"/>
      <c r="N95" s="62"/>
      <c r="O95" s="63" t="str">
        <f t="shared" si="61"/>
        <v/>
      </c>
      <c r="P95" s="136"/>
      <c r="Q95" s="66"/>
      <c r="R95" s="62"/>
      <c r="S95" s="63" t="str">
        <f t="shared" si="62"/>
        <v/>
      </c>
      <c r="T95" s="136"/>
      <c r="U95" s="51"/>
      <c r="V95" s="72" t="str">
        <f t="shared" si="41"/>
        <v/>
      </c>
      <c r="W95" s="72" t="str">
        <f t="shared" si="49"/>
        <v/>
      </c>
      <c r="X95" s="82" t="str">
        <f t="shared" si="50"/>
        <v/>
      </c>
      <c r="Y95" s="79" t="str">
        <f t="shared" si="42"/>
        <v/>
      </c>
      <c r="Z95" s="72" t="str">
        <f t="shared" si="43"/>
        <v/>
      </c>
      <c r="AA95" s="72" t="str">
        <f t="shared" si="51"/>
        <v/>
      </c>
      <c r="AB95" s="82" t="str">
        <f t="shared" si="52"/>
        <v/>
      </c>
      <c r="AC95" s="79" t="str">
        <f t="shared" si="44"/>
        <v/>
      </c>
      <c r="AD95" s="72" t="str">
        <f t="shared" si="45"/>
        <v/>
      </c>
      <c r="AE95" s="72" t="str">
        <f t="shared" si="53"/>
        <v/>
      </c>
      <c r="AF95" s="82" t="str">
        <f t="shared" si="54"/>
        <v/>
      </c>
      <c r="AG95" s="80" t="str">
        <f t="shared" si="46"/>
        <v/>
      </c>
      <c r="AH95" s="72" t="str">
        <f t="shared" si="47"/>
        <v/>
      </c>
      <c r="AI95" s="72" t="str">
        <f t="shared" si="55"/>
        <v/>
      </c>
      <c r="AJ95" s="72" t="str">
        <f t="shared" si="56"/>
        <v/>
      </c>
      <c r="AK95" s="79" t="str">
        <f t="shared" si="48"/>
        <v/>
      </c>
      <c r="AL95" s="59"/>
    </row>
    <row r="96" spans="1:38" x14ac:dyDescent="0.2">
      <c r="A96" s="164"/>
      <c r="B96" s="348"/>
      <c r="C96" s="246">
        <f>IFERROR(IF(VLOOKUP(A96,'Co-beneficiaries'!$A$9:$C$208,3,FALSE)=0,"",VLOOKUP(A96,'Co-beneficiaries'!$A$9:$C$208,3,FALSE)),0)</f>
        <v>0</v>
      </c>
      <c r="D96" s="60">
        <f t="shared" si="57"/>
        <v>0</v>
      </c>
      <c r="E96" s="61">
        <f t="shared" si="58"/>
        <v>0</v>
      </c>
      <c r="F96" s="62"/>
      <c r="G96" s="63" t="str">
        <f t="shared" si="59"/>
        <v/>
      </c>
      <c r="H96" s="136"/>
      <c r="I96" s="66"/>
      <c r="J96" s="62"/>
      <c r="K96" s="63" t="str">
        <f t="shared" si="60"/>
        <v/>
      </c>
      <c r="L96" s="136"/>
      <c r="M96" s="66"/>
      <c r="N96" s="62"/>
      <c r="O96" s="63" t="str">
        <f t="shared" si="61"/>
        <v/>
      </c>
      <c r="P96" s="136"/>
      <c r="Q96" s="66"/>
      <c r="R96" s="62"/>
      <c r="S96" s="63" t="str">
        <f t="shared" si="62"/>
        <v/>
      </c>
      <c r="T96" s="136"/>
      <c r="U96" s="51"/>
      <c r="V96" s="72" t="str">
        <f t="shared" si="41"/>
        <v/>
      </c>
      <c r="W96" s="72" t="str">
        <f t="shared" si="49"/>
        <v/>
      </c>
      <c r="X96" s="82" t="str">
        <f t="shared" si="50"/>
        <v/>
      </c>
      <c r="Y96" s="79" t="str">
        <f t="shared" si="42"/>
        <v/>
      </c>
      <c r="Z96" s="72" t="str">
        <f t="shared" si="43"/>
        <v/>
      </c>
      <c r="AA96" s="72" t="str">
        <f t="shared" si="51"/>
        <v/>
      </c>
      <c r="AB96" s="82" t="str">
        <f t="shared" si="52"/>
        <v/>
      </c>
      <c r="AC96" s="79" t="str">
        <f t="shared" si="44"/>
        <v/>
      </c>
      <c r="AD96" s="72" t="str">
        <f t="shared" si="45"/>
        <v/>
      </c>
      <c r="AE96" s="72" t="str">
        <f t="shared" si="53"/>
        <v/>
      </c>
      <c r="AF96" s="82" t="str">
        <f t="shared" si="54"/>
        <v/>
      </c>
      <c r="AG96" s="80" t="str">
        <f t="shared" si="46"/>
        <v/>
      </c>
      <c r="AH96" s="72" t="str">
        <f t="shared" si="47"/>
        <v/>
      </c>
      <c r="AI96" s="72" t="str">
        <f t="shared" si="55"/>
        <v/>
      </c>
      <c r="AJ96" s="72" t="str">
        <f t="shared" si="56"/>
        <v/>
      </c>
      <c r="AK96" s="79" t="str">
        <f t="shared" si="48"/>
        <v/>
      </c>
      <c r="AL96" s="59"/>
    </row>
    <row r="97" spans="1:38" x14ac:dyDescent="0.2">
      <c r="A97" s="164"/>
      <c r="B97" s="348"/>
      <c r="C97" s="246">
        <f>IFERROR(IF(VLOOKUP(A97,'Co-beneficiaries'!$A$9:$C$208,3,FALSE)=0,"",VLOOKUP(A97,'Co-beneficiaries'!$A$9:$C$208,3,FALSE)),0)</f>
        <v>0</v>
      </c>
      <c r="D97" s="60">
        <f t="shared" si="57"/>
        <v>0</v>
      </c>
      <c r="E97" s="61">
        <f t="shared" si="58"/>
        <v>0</v>
      </c>
      <c r="F97" s="62"/>
      <c r="G97" s="63" t="str">
        <f t="shared" si="59"/>
        <v/>
      </c>
      <c r="H97" s="136"/>
      <c r="I97" s="66"/>
      <c r="J97" s="62"/>
      <c r="K97" s="63" t="str">
        <f t="shared" si="60"/>
        <v/>
      </c>
      <c r="L97" s="136"/>
      <c r="M97" s="66"/>
      <c r="N97" s="62"/>
      <c r="O97" s="63" t="str">
        <f t="shared" si="61"/>
        <v/>
      </c>
      <c r="P97" s="136"/>
      <c r="Q97" s="66"/>
      <c r="R97" s="62"/>
      <c r="S97" s="63" t="str">
        <f t="shared" si="62"/>
        <v/>
      </c>
      <c r="T97" s="136"/>
      <c r="U97" s="51"/>
      <c r="V97" s="72" t="str">
        <f t="shared" si="41"/>
        <v/>
      </c>
      <c r="W97" s="72" t="str">
        <f t="shared" si="49"/>
        <v/>
      </c>
      <c r="X97" s="82" t="str">
        <f t="shared" si="50"/>
        <v/>
      </c>
      <c r="Y97" s="79" t="str">
        <f t="shared" si="42"/>
        <v/>
      </c>
      <c r="Z97" s="72" t="str">
        <f t="shared" si="43"/>
        <v/>
      </c>
      <c r="AA97" s="72" t="str">
        <f t="shared" si="51"/>
        <v/>
      </c>
      <c r="AB97" s="82" t="str">
        <f t="shared" si="52"/>
        <v/>
      </c>
      <c r="AC97" s="79" t="str">
        <f t="shared" si="44"/>
        <v/>
      </c>
      <c r="AD97" s="72" t="str">
        <f t="shared" si="45"/>
        <v/>
      </c>
      <c r="AE97" s="72" t="str">
        <f t="shared" si="53"/>
        <v/>
      </c>
      <c r="AF97" s="82" t="str">
        <f t="shared" si="54"/>
        <v/>
      </c>
      <c r="AG97" s="80" t="str">
        <f t="shared" si="46"/>
        <v/>
      </c>
      <c r="AH97" s="72" t="str">
        <f t="shared" si="47"/>
        <v/>
      </c>
      <c r="AI97" s="72" t="str">
        <f t="shared" si="55"/>
        <v/>
      </c>
      <c r="AJ97" s="72" t="str">
        <f t="shared" si="56"/>
        <v/>
      </c>
      <c r="AK97" s="79" t="str">
        <f t="shared" si="48"/>
        <v/>
      </c>
      <c r="AL97" s="59"/>
    </row>
    <row r="98" spans="1:38" x14ac:dyDescent="0.2">
      <c r="A98" s="164"/>
      <c r="B98" s="348"/>
      <c r="C98" s="246">
        <f>IFERROR(IF(VLOOKUP(A98,'Co-beneficiaries'!$A$9:$C$208,3,FALSE)=0,"",VLOOKUP(A98,'Co-beneficiaries'!$A$9:$C$208,3,FALSE)),0)</f>
        <v>0</v>
      </c>
      <c r="D98" s="60">
        <f t="shared" si="57"/>
        <v>0</v>
      </c>
      <c r="E98" s="61">
        <f t="shared" si="58"/>
        <v>0</v>
      </c>
      <c r="F98" s="62"/>
      <c r="G98" s="63" t="str">
        <f t="shared" si="59"/>
        <v/>
      </c>
      <c r="H98" s="136"/>
      <c r="I98" s="66"/>
      <c r="J98" s="62"/>
      <c r="K98" s="63" t="str">
        <f t="shared" si="60"/>
        <v/>
      </c>
      <c r="L98" s="136"/>
      <c r="M98" s="66"/>
      <c r="N98" s="62"/>
      <c r="O98" s="63" t="str">
        <f t="shared" si="61"/>
        <v/>
      </c>
      <c r="P98" s="136"/>
      <c r="Q98" s="66"/>
      <c r="R98" s="62"/>
      <c r="S98" s="63" t="str">
        <f t="shared" si="62"/>
        <v/>
      </c>
      <c r="T98" s="136"/>
      <c r="U98" s="51"/>
      <c r="V98" s="72" t="str">
        <f t="shared" si="41"/>
        <v/>
      </c>
      <c r="W98" s="72" t="str">
        <f t="shared" si="49"/>
        <v/>
      </c>
      <c r="X98" s="82" t="str">
        <f t="shared" si="50"/>
        <v/>
      </c>
      <c r="Y98" s="79" t="str">
        <f t="shared" si="42"/>
        <v/>
      </c>
      <c r="Z98" s="72" t="str">
        <f t="shared" si="43"/>
        <v/>
      </c>
      <c r="AA98" s="72" t="str">
        <f t="shared" si="51"/>
        <v/>
      </c>
      <c r="AB98" s="82" t="str">
        <f t="shared" si="52"/>
        <v/>
      </c>
      <c r="AC98" s="79" t="str">
        <f t="shared" si="44"/>
        <v/>
      </c>
      <c r="AD98" s="72" t="str">
        <f t="shared" si="45"/>
        <v/>
      </c>
      <c r="AE98" s="72" t="str">
        <f t="shared" si="53"/>
        <v/>
      </c>
      <c r="AF98" s="82" t="str">
        <f t="shared" si="54"/>
        <v/>
      </c>
      <c r="AG98" s="80" t="str">
        <f t="shared" si="46"/>
        <v/>
      </c>
      <c r="AH98" s="72" t="str">
        <f t="shared" si="47"/>
        <v/>
      </c>
      <c r="AI98" s="72" t="str">
        <f t="shared" si="55"/>
        <v/>
      </c>
      <c r="AJ98" s="72" t="str">
        <f t="shared" si="56"/>
        <v/>
      </c>
      <c r="AK98" s="79" t="str">
        <f t="shared" si="48"/>
        <v/>
      </c>
      <c r="AL98" s="59"/>
    </row>
    <row r="99" spans="1:38" x14ac:dyDescent="0.2">
      <c r="A99" s="164"/>
      <c r="B99" s="348"/>
      <c r="C99" s="246">
        <f>IFERROR(IF(VLOOKUP(A99,'Co-beneficiaries'!$A$9:$C$208,3,FALSE)=0,"",VLOOKUP(A99,'Co-beneficiaries'!$A$9:$C$208,3,FALSE)),0)</f>
        <v>0</v>
      </c>
      <c r="D99" s="60">
        <f t="shared" si="57"/>
        <v>0</v>
      </c>
      <c r="E99" s="61">
        <f t="shared" si="58"/>
        <v>0</v>
      </c>
      <c r="F99" s="62"/>
      <c r="G99" s="63" t="str">
        <f t="shared" si="59"/>
        <v/>
      </c>
      <c r="H99" s="136"/>
      <c r="I99" s="66"/>
      <c r="J99" s="62"/>
      <c r="K99" s="63" t="str">
        <f t="shared" si="60"/>
        <v/>
      </c>
      <c r="L99" s="136"/>
      <c r="M99" s="66"/>
      <c r="N99" s="62"/>
      <c r="O99" s="63" t="str">
        <f t="shared" si="61"/>
        <v/>
      </c>
      <c r="P99" s="136"/>
      <c r="Q99" s="66"/>
      <c r="R99" s="62"/>
      <c r="S99" s="63" t="str">
        <f t="shared" si="62"/>
        <v/>
      </c>
      <c r="T99" s="136"/>
      <c r="U99" s="51"/>
      <c r="V99" s="72" t="str">
        <f t="shared" si="41"/>
        <v/>
      </c>
      <c r="W99" s="72" t="str">
        <f t="shared" si="49"/>
        <v/>
      </c>
      <c r="X99" s="82" t="str">
        <f t="shared" si="50"/>
        <v/>
      </c>
      <c r="Y99" s="79" t="str">
        <f t="shared" si="42"/>
        <v/>
      </c>
      <c r="Z99" s="72" t="str">
        <f t="shared" si="43"/>
        <v/>
      </c>
      <c r="AA99" s="72" t="str">
        <f t="shared" si="51"/>
        <v/>
      </c>
      <c r="AB99" s="82" t="str">
        <f t="shared" si="52"/>
        <v/>
      </c>
      <c r="AC99" s="79" t="str">
        <f t="shared" si="44"/>
        <v/>
      </c>
      <c r="AD99" s="72" t="str">
        <f t="shared" si="45"/>
        <v/>
      </c>
      <c r="AE99" s="72" t="str">
        <f t="shared" si="53"/>
        <v/>
      </c>
      <c r="AF99" s="82" t="str">
        <f t="shared" si="54"/>
        <v/>
      </c>
      <c r="AG99" s="80" t="str">
        <f t="shared" si="46"/>
        <v/>
      </c>
      <c r="AH99" s="72" t="str">
        <f t="shared" si="47"/>
        <v/>
      </c>
      <c r="AI99" s="72" t="str">
        <f t="shared" si="55"/>
        <v/>
      </c>
      <c r="AJ99" s="72" t="str">
        <f t="shared" si="56"/>
        <v/>
      </c>
      <c r="AK99" s="79" t="str">
        <f t="shared" si="48"/>
        <v/>
      </c>
      <c r="AL99" s="59"/>
    </row>
    <row r="100" spans="1:38" x14ac:dyDescent="0.2">
      <c r="A100" s="164"/>
      <c r="B100" s="348"/>
      <c r="C100" s="246">
        <f>IFERROR(IF(VLOOKUP(A100,'Co-beneficiaries'!$A$9:$C$208,3,FALSE)=0,"",VLOOKUP(A100,'Co-beneficiaries'!$A$9:$C$208,3,FALSE)),0)</f>
        <v>0</v>
      </c>
      <c r="D100" s="60">
        <f t="shared" si="57"/>
        <v>0</v>
      </c>
      <c r="E100" s="61">
        <f t="shared" si="58"/>
        <v>0</v>
      </c>
      <c r="F100" s="62"/>
      <c r="G100" s="63" t="str">
        <f t="shared" si="59"/>
        <v/>
      </c>
      <c r="H100" s="136"/>
      <c r="I100" s="66"/>
      <c r="J100" s="62"/>
      <c r="K100" s="63" t="str">
        <f t="shared" si="60"/>
        <v/>
      </c>
      <c r="L100" s="136"/>
      <c r="M100" s="66"/>
      <c r="N100" s="62"/>
      <c r="O100" s="63" t="str">
        <f t="shared" si="61"/>
        <v/>
      </c>
      <c r="P100" s="136"/>
      <c r="Q100" s="66"/>
      <c r="R100" s="62"/>
      <c r="S100" s="63" t="str">
        <f t="shared" si="62"/>
        <v/>
      </c>
      <c r="T100" s="136"/>
      <c r="U100" s="51"/>
      <c r="V100" s="72" t="str">
        <f t="shared" si="41"/>
        <v/>
      </c>
      <c r="W100" s="72" t="str">
        <f t="shared" si="49"/>
        <v/>
      </c>
      <c r="X100" s="82" t="str">
        <f t="shared" si="50"/>
        <v/>
      </c>
      <c r="Y100" s="79" t="str">
        <f t="shared" si="42"/>
        <v/>
      </c>
      <c r="Z100" s="72" t="str">
        <f t="shared" si="43"/>
        <v/>
      </c>
      <c r="AA100" s="72" t="str">
        <f t="shared" ref="AA100" si="63">IF(J100="","",MIN(K100))</f>
        <v/>
      </c>
      <c r="AB100" s="82" t="str">
        <f t="shared" si="52"/>
        <v/>
      </c>
      <c r="AC100" s="79" t="str">
        <f t="shared" si="44"/>
        <v/>
      </c>
      <c r="AD100" s="72" t="str">
        <f t="shared" si="45"/>
        <v/>
      </c>
      <c r="AE100" s="72" t="str">
        <f t="shared" si="53"/>
        <v/>
      </c>
      <c r="AF100" s="82" t="str">
        <f t="shared" si="54"/>
        <v/>
      </c>
      <c r="AG100" s="80" t="str">
        <f t="shared" si="46"/>
        <v/>
      </c>
      <c r="AH100" s="72" t="str">
        <f t="shared" si="47"/>
        <v/>
      </c>
      <c r="AI100" s="72" t="str">
        <f t="shared" si="55"/>
        <v/>
      </c>
      <c r="AJ100" s="72" t="str">
        <f t="shared" si="56"/>
        <v/>
      </c>
      <c r="AK100" s="79" t="str">
        <f t="shared" si="48"/>
        <v/>
      </c>
      <c r="AL100" s="59"/>
    </row>
  </sheetData>
  <sheetProtection password="CAF5" sheet="1" objects="1" scenarios="1" selectLockedCells="1"/>
  <mergeCells count="15">
    <mergeCell ref="A7:A8"/>
    <mergeCell ref="B7:B8"/>
    <mergeCell ref="F4:T4"/>
    <mergeCell ref="C5:C6"/>
    <mergeCell ref="R5:T5"/>
    <mergeCell ref="D5:D6"/>
    <mergeCell ref="E5:E6"/>
    <mergeCell ref="F5:H5"/>
    <mergeCell ref="J5:L5"/>
    <mergeCell ref="N5:P5"/>
    <mergeCell ref="AL5:AL8"/>
    <mergeCell ref="V5:Y5"/>
    <mergeCell ref="Z5:AC5"/>
    <mergeCell ref="AD5:AG5"/>
    <mergeCell ref="AH5:AK5"/>
  </mergeCells>
  <phoneticPr fontId="9" type="noConversion"/>
  <conditionalFormatting sqref="V9:V12 V17:V100">
    <cfRule type="cellIs" dxfId="47" priority="21" stopIfTrue="1" operator="notEqual">
      <formula>$F9</formula>
    </cfRule>
  </conditionalFormatting>
  <conditionalFormatting sqref="W9:W100">
    <cfRule type="cellIs" dxfId="46" priority="22" stopIfTrue="1" operator="notEqual">
      <formula>$G9</formula>
    </cfRule>
  </conditionalFormatting>
  <conditionalFormatting sqref="AA9:AA100">
    <cfRule type="cellIs" dxfId="45" priority="23" stopIfTrue="1" operator="notEqual">
      <formula>$K9</formula>
    </cfRule>
  </conditionalFormatting>
  <conditionalFormatting sqref="Z9:Z12 Z17:Z100">
    <cfRule type="cellIs" dxfId="44" priority="24" stopIfTrue="1" operator="notEqual">
      <formula>$J9</formula>
    </cfRule>
  </conditionalFormatting>
  <conditionalFormatting sqref="AD9:AD12 AD17:AD100">
    <cfRule type="cellIs" dxfId="43" priority="25" stopIfTrue="1" operator="notEqual">
      <formula>$N9</formula>
    </cfRule>
  </conditionalFormatting>
  <conditionalFormatting sqref="AE9:AE100">
    <cfRule type="cellIs" dxfId="42" priority="26" stopIfTrue="1" operator="notEqual">
      <formula>$O9</formula>
    </cfRule>
  </conditionalFormatting>
  <conditionalFormatting sqref="AH9:AH12 AH17:AH100">
    <cfRule type="cellIs" dxfId="41" priority="27" stopIfTrue="1" operator="notEqual">
      <formula>$R9</formula>
    </cfRule>
  </conditionalFormatting>
  <conditionalFormatting sqref="AI9:AI100">
    <cfRule type="cellIs" dxfId="40" priority="28" stopIfTrue="1" operator="notEqual">
      <formula>$S9</formula>
    </cfRule>
  </conditionalFormatting>
  <conditionalFormatting sqref="U9:U12">
    <cfRule type="cellIs" dxfId="39" priority="29" stopIfTrue="1" operator="equal">
      <formula>"ERROR : country is mandatory"</formula>
    </cfRule>
  </conditionalFormatting>
  <conditionalFormatting sqref="O2:T3 F3:N3">
    <cfRule type="cellIs" dxfId="38" priority="30" stopIfTrue="1" operator="notEqual">
      <formula>""</formula>
    </cfRule>
  </conditionalFormatting>
  <conditionalFormatting sqref="AG9:AG12 AC9:AC12 Y9:Y12 AK9:AK100">
    <cfRule type="cellIs" dxfId="37" priority="31" stopIfTrue="1" operator="between">
      <formula>0.1</formula>
      <formula>9999999</formula>
    </cfRule>
  </conditionalFormatting>
  <conditionalFormatting sqref="V13:V16">
    <cfRule type="cellIs" dxfId="36" priority="11" stopIfTrue="1" operator="notEqual">
      <formula>$F13</formula>
    </cfRule>
  </conditionalFormatting>
  <conditionalFormatting sqref="Z13:Z16">
    <cfRule type="cellIs" dxfId="35" priority="14" stopIfTrue="1" operator="notEqual">
      <formula>$J13</formula>
    </cfRule>
  </conditionalFormatting>
  <conditionalFormatting sqref="AD13:AD16">
    <cfRule type="cellIs" dxfId="34" priority="15" stopIfTrue="1" operator="notEqual">
      <formula>$N13</formula>
    </cfRule>
  </conditionalFormatting>
  <conditionalFormatting sqref="AH13:AH16">
    <cfRule type="cellIs" dxfId="33" priority="17" stopIfTrue="1" operator="notEqual">
      <formula>$R13</formula>
    </cfRule>
  </conditionalFormatting>
  <conditionalFormatting sqref="U13:U16">
    <cfRule type="cellIs" dxfId="32" priority="19" stopIfTrue="1" operator="equal">
      <formula>"ERROR : country is mandatory"</formula>
    </cfRule>
  </conditionalFormatting>
  <conditionalFormatting sqref="AG13:AG16 AC13:AC16 Y13:Y16">
    <cfRule type="cellIs" dxfId="31" priority="20" stopIfTrue="1" operator="between">
      <formula>0.1</formula>
      <formula>9999999</formula>
    </cfRule>
  </conditionalFormatting>
  <conditionalFormatting sqref="U17:U100">
    <cfRule type="cellIs" dxfId="30" priority="9" stopIfTrue="1" operator="equal">
      <formula>"ERROR : country is mandatory"</formula>
    </cfRule>
  </conditionalFormatting>
  <conditionalFormatting sqref="AG17:AG100 AC17:AC100 Y17:Y100">
    <cfRule type="cellIs" dxfId="29" priority="10" stopIfTrue="1" operator="between">
      <formula>0.1</formula>
      <formula>9999999</formula>
    </cfRule>
  </conditionalFormatting>
  <dataValidations count="2">
    <dataValidation allowBlank="1" showInputMessage="1" errorTitle="Warning: Max Ceilings exceeded" error="Please be aware that this exceed the &quot;Ceilings&quot; for the maximum amounts for staff cost by country" sqref="S9:S100 O9:O100 K9:K100 G9:G100"/>
    <dataValidation type="list" allowBlank="1" showInputMessage="1" showErrorMessage="1" sqref="A9:A100">
      <formula1>partners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3" fitToHeight="0" orientation="landscape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301"/>
  <sheetViews>
    <sheetView zoomScale="93" workbookViewId="0">
      <selection activeCell="B22" sqref="B22"/>
    </sheetView>
  </sheetViews>
  <sheetFormatPr defaultColWidth="9.140625" defaultRowHeight="12.75" x14ac:dyDescent="0.2"/>
  <cols>
    <col min="1" max="1" width="6" style="15" customWidth="1"/>
    <col min="2" max="2" width="10.28515625" style="15" customWidth="1"/>
    <col min="3" max="3" width="8.7109375" style="21" customWidth="1"/>
    <col min="4" max="4" width="32.85546875" style="15" customWidth="1"/>
    <col min="5" max="5" width="27.28515625" style="15" customWidth="1"/>
    <col min="6" max="6" width="14.5703125" style="15" customWidth="1"/>
    <col min="7" max="7" width="5.42578125" style="15" customWidth="1"/>
    <col min="8" max="8" width="14.5703125" style="15" customWidth="1"/>
    <col min="9" max="9" width="5.42578125" style="15" customWidth="1"/>
    <col min="10" max="10" width="10.28515625" style="15" customWidth="1"/>
    <col min="11" max="11" width="10.7109375" style="15" customWidth="1"/>
    <col min="12" max="12" width="12.28515625" style="15" customWidth="1"/>
    <col min="13" max="13" width="11.7109375" style="15" bestFit="1" customWidth="1"/>
    <col min="14" max="14" width="12.5703125" style="15" customWidth="1"/>
    <col min="15" max="15" width="6.28515625" style="9" customWidth="1"/>
    <col min="16" max="16" width="18.5703125" style="15" hidden="1" customWidth="1"/>
    <col min="17" max="17" width="9.140625" style="15" hidden="1" customWidth="1"/>
    <col min="18" max="18" width="9.7109375" style="15" hidden="1" customWidth="1"/>
    <col min="19" max="20" width="9.140625" style="15" hidden="1" customWidth="1"/>
    <col min="21" max="21" width="53.28515625" style="15" hidden="1" customWidth="1"/>
    <col min="22" max="16384" width="9.140625" style="15"/>
  </cols>
  <sheetData>
    <row r="1" spans="1:21" ht="16.5" thickBot="1" x14ac:dyDescent="0.3">
      <c r="A1" s="97" t="s">
        <v>198</v>
      </c>
      <c r="B1" s="97"/>
      <c r="E1" s="35"/>
      <c r="F1" s="35"/>
      <c r="G1" s="35"/>
      <c r="H1" s="35"/>
      <c r="I1" s="35"/>
      <c r="J1" s="110">
        <f>Summary!H9</f>
        <v>0</v>
      </c>
      <c r="K1" s="110">
        <f>Summary!K9</f>
        <v>0</v>
      </c>
      <c r="N1" s="177" t="str">
        <f>IF(Summary!$C$9&gt;"",Summary!$C$9,"")</f>
        <v>XXX</v>
      </c>
      <c r="P1" s="482" t="s">
        <v>152</v>
      </c>
      <c r="Q1" s="482"/>
      <c r="R1" s="482"/>
      <c r="S1" s="482"/>
      <c r="T1" s="482"/>
      <c r="U1" s="482"/>
    </row>
    <row r="2" spans="1:21" ht="15.75" x14ac:dyDescent="0.2">
      <c r="A2" s="92" t="s">
        <v>3</v>
      </c>
      <c r="B2" s="92"/>
      <c r="E2" s="36"/>
      <c r="F2" s="36"/>
      <c r="G2" s="36"/>
      <c r="H2" s="36"/>
      <c r="I2" s="36"/>
      <c r="J2" s="36"/>
      <c r="K2" s="36"/>
      <c r="Q2" s="107" t="s">
        <v>147</v>
      </c>
      <c r="R2" s="108">
        <f>SUM(S6:S300)</f>
        <v>0</v>
      </c>
    </row>
    <row r="3" spans="1:21" ht="16.5" thickBot="1" x14ac:dyDescent="0.3">
      <c r="A3" s="533"/>
      <c r="B3" s="533"/>
      <c r="C3" s="533"/>
      <c r="D3" s="36"/>
      <c r="E3" s="36"/>
      <c r="F3" s="36"/>
      <c r="G3" s="36"/>
      <c r="H3" s="36"/>
      <c r="I3" s="36"/>
      <c r="J3" s="36"/>
      <c r="K3" s="36"/>
      <c r="L3" s="95"/>
      <c r="M3" s="96"/>
      <c r="Q3" s="109" t="s">
        <v>131</v>
      </c>
      <c r="R3" s="275">
        <f>SUM(T6:T300)</f>
        <v>0</v>
      </c>
    </row>
    <row r="4" spans="1:21" s="20" customFormat="1" ht="18" customHeight="1" thickBot="1" x14ac:dyDescent="0.25">
      <c r="A4" s="535" t="s">
        <v>159</v>
      </c>
      <c r="B4" s="545" t="s">
        <v>790</v>
      </c>
      <c r="C4" s="537" t="s">
        <v>416</v>
      </c>
      <c r="D4" s="539" t="s">
        <v>157</v>
      </c>
      <c r="E4" s="539" t="s">
        <v>158</v>
      </c>
      <c r="F4" s="541" t="s">
        <v>183</v>
      </c>
      <c r="G4" s="542"/>
      <c r="H4" s="541" t="s">
        <v>160</v>
      </c>
      <c r="I4" s="542"/>
      <c r="J4" s="537" t="s">
        <v>199</v>
      </c>
      <c r="K4" s="537" t="s">
        <v>200</v>
      </c>
      <c r="L4" s="537" t="s">
        <v>161</v>
      </c>
      <c r="M4" s="537" t="s">
        <v>162</v>
      </c>
      <c r="N4" s="7" t="s">
        <v>47</v>
      </c>
      <c r="O4" s="33"/>
      <c r="P4" s="20" t="s">
        <v>222</v>
      </c>
      <c r="Q4" s="531" t="s">
        <v>163</v>
      </c>
      <c r="R4" s="531" t="s">
        <v>794</v>
      </c>
      <c r="S4" s="530" t="s">
        <v>165</v>
      </c>
      <c r="T4" s="530" t="s">
        <v>166</v>
      </c>
      <c r="U4" s="529" t="s">
        <v>182</v>
      </c>
    </row>
    <row r="5" spans="1:21" s="20" customFormat="1" ht="24" customHeight="1" thickBot="1" x14ac:dyDescent="0.25">
      <c r="A5" s="536"/>
      <c r="B5" s="546"/>
      <c r="C5" s="538"/>
      <c r="D5" s="540"/>
      <c r="E5" s="540"/>
      <c r="F5" s="543"/>
      <c r="G5" s="544"/>
      <c r="H5" s="543"/>
      <c r="I5" s="544"/>
      <c r="J5" s="538"/>
      <c r="K5" s="538"/>
      <c r="L5" s="538"/>
      <c r="M5" s="538"/>
      <c r="N5" s="104">
        <f>SUM(N6:N301)</f>
        <v>0</v>
      </c>
      <c r="O5" s="111"/>
      <c r="Q5" s="534"/>
      <c r="R5" s="532"/>
      <c r="S5" s="530"/>
      <c r="T5" s="530"/>
      <c r="U5" s="529"/>
    </row>
    <row r="6" spans="1:21" ht="12.75" customHeight="1" x14ac:dyDescent="0.2">
      <c r="A6" s="93">
        <v>1</v>
      </c>
      <c r="B6" s="349"/>
      <c r="C6" s="164"/>
      <c r="D6" s="89"/>
      <c r="E6" s="88"/>
      <c r="F6" s="88"/>
      <c r="G6" s="49"/>
      <c r="H6" s="88"/>
      <c r="I6" s="49"/>
      <c r="J6" s="91"/>
      <c r="K6" s="91"/>
      <c r="L6" s="98"/>
      <c r="M6" s="99"/>
      <c r="N6" s="100">
        <f>IF(C6="",0,(IF(OR(D6="",E6="",H6="",G6="",I6="",J6="",K6=""),"FILL ALL FIELDS",L6+M6)))</f>
        <v>0</v>
      </c>
      <c r="O6" s="112"/>
      <c r="P6" s="21" t="str">
        <f>IF(C6="","",(IF(OR(J6=K6, F6=H6),"CHECK DATES or CITY","")))</f>
        <v/>
      </c>
      <c r="Q6" s="105">
        <f>IF(OR(G6="IN", G6=""), 0, IF(OR(I6="IN", I6=""), 0, L6))</f>
        <v>0</v>
      </c>
      <c r="R6" s="105">
        <f>MIN(M6)</f>
        <v>0</v>
      </c>
      <c r="S6" s="117">
        <f>+R6+Q6</f>
        <v>0</v>
      </c>
      <c r="T6" s="118">
        <f t="shared" ref="T6:T69" si="0">IF(N6&gt;S6,N6-S6,0)</f>
        <v>0</v>
      </c>
      <c r="U6" s="182"/>
    </row>
    <row r="7" spans="1:21" ht="12.75" customHeight="1" x14ac:dyDescent="0.2">
      <c r="A7" s="90">
        <v>2</v>
      </c>
      <c r="B7" s="350"/>
      <c r="C7" s="165"/>
      <c r="D7" s="89"/>
      <c r="E7" s="88"/>
      <c r="F7" s="88"/>
      <c r="G7" s="49"/>
      <c r="H7" s="88"/>
      <c r="I7" s="49"/>
      <c r="J7" s="91"/>
      <c r="K7" s="91"/>
      <c r="L7" s="98"/>
      <c r="M7" s="99"/>
      <c r="N7" s="100">
        <f t="shared" ref="N7:N70" si="1">IF(C7="",0,(IF(OR(D7="",E7="",H7="",G7="",I7="",J7="",K7=""),"FILL ALL FIELDS",L7+M7)))</f>
        <v>0</v>
      </c>
      <c r="O7" s="112"/>
      <c r="P7" s="21" t="str">
        <f t="shared" ref="P7:P70" si="2">IF(C7="","",(IF(OR(J7&lt;$J$1,J7&gt;$K$1,K7&lt;$J$1,K7&gt;$K$1, F7=H7),"CHECK DATES or CITY","")))</f>
        <v/>
      </c>
      <c r="Q7" s="105">
        <f t="shared" ref="Q7:Q70" si="3">IF(OR(G7="IN", G7=""), 0, IF(OR(I7="IN", I7=""), 0, L7))</f>
        <v>0</v>
      </c>
      <c r="R7" s="105">
        <f>MIN(M7)</f>
        <v>0</v>
      </c>
      <c r="S7" s="117">
        <f t="shared" ref="S7:S70" si="4">+R7+Q7</f>
        <v>0</v>
      </c>
      <c r="T7" s="118">
        <f t="shared" si="0"/>
        <v>0</v>
      </c>
      <c r="U7" s="182"/>
    </row>
    <row r="8" spans="1:21" ht="12.75" customHeight="1" x14ac:dyDescent="0.2">
      <c r="A8" s="90">
        <v>3</v>
      </c>
      <c r="B8" s="350"/>
      <c r="C8" s="165"/>
      <c r="D8" s="89"/>
      <c r="E8" s="88"/>
      <c r="F8" s="88"/>
      <c r="G8" s="49"/>
      <c r="H8" s="88"/>
      <c r="I8" s="49"/>
      <c r="J8" s="91"/>
      <c r="K8" s="91"/>
      <c r="L8" s="98"/>
      <c r="M8" s="99"/>
      <c r="N8" s="100">
        <f t="shared" si="1"/>
        <v>0</v>
      </c>
      <c r="O8" s="112"/>
      <c r="P8" s="21" t="str">
        <f t="shared" si="2"/>
        <v/>
      </c>
      <c r="Q8" s="105">
        <f t="shared" si="3"/>
        <v>0</v>
      </c>
      <c r="R8" s="105">
        <f>MIN(M8)</f>
        <v>0</v>
      </c>
      <c r="S8" s="117">
        <f t="shared" si="4"/>
        <v>0</v>
      </c>
      <c r="T8" s="118">
        <f t="shared" si="0"/>
        <v>0</v>
      </c>
      <c r="U8" s="182"/>
    </row>
    <row r="9" spans="1:21" ht="12.75" customHeight="1" x14ac:dyDescent="0.2">
      <c r="A9" s="90">
        <v>4</v>
      </c>
      <c r="B9" s="350"/>
      <c r="C9" s="165"/>
      <c r="D9" s="94"/>
      <c r="E9" s="88"/>
      <c r="F9" s="88"/>
      <c r="G9" s="49"/>
      <c r="H9" s="88"/>
      <c r="I9" s="49"/>
      <c r="J9" s="91"/>
      <c r="K9" s="91"/>
      <c r="L9" s="98"/>
      <c r="M9" s="99"/>
      <c r="N9" s="100">
        <f t="shared" si="1"/>
        <v>0</v>
      </c>
      <c r="O9" s="112"/>
      <c r="P9" s="21" t="str">
        <f t="shared" si="2"/>
        <v/>
      </c>
      <c r="Q9" s="105">
        <f t="shared" si="3"/>
        <v>0</v>
      </c>
      <c r="R9" s="105">
        <f t="shared" ref="R9:R72" si="5">MIN(M9)</f>
        <v>0</v>
      </c>
      <c r="S9" s="117">
        <f t="shared" si="4"/>
        <v>0</v>
      </c>
      <c r="T9" s="118">
        <f t="shared" si="0"/>
        <v>0</v>
      </c>
      <c r="U9" s="182"/>
    </row>
    <row r="10" spans="1:21" ht="12.75" customHeight="1" x14ac:dyDescent="0.2">
      <c r="A10" s="90">
        <v>5</v>
      </c>
      <c r="B10" s="349"/>
      <c r="C10" s="164"/>
      <c r="D10" s="89"/>
      <c r="E10" s="88"/>
      <c r="F10" s="88"/>
      <c r="G10" s="49"/>
      <c r="H10" s="88"/>
      <c r="I10" s="49"/>
      <c r="J10" s="91"/>
      <c r="K10" s="91"/>
      <c r="L10" s="98"/>
      <c r="M10" s="99"/>
      <c r="N10" s="100">
        <f t="shared" si="1"/>
        <v>0</v>
      </c>
      <c r="O10" s="112"/>
      <c r="P10" s="21" t="str">
        <f t="shared" si="2"/>
        <v/>
      </c>
      <c r="Q10" s="105">
        <f t="shared" si="3"/>
        <v>0</v>
      </c>
      <c r="R10" s="105">
        <f t="shared" si="5"/>
        <v>0</v>
      </c>
      <c r="S10" s="117">
        <f t="shared" si="4"/>
        <v>0</v>
      </c>
      <c r="T10" s="118">
        <f t="shared" si="0"/>
        <v>0</v>
      </c>
      <c r="U10" s="182"/>
    </row>
    <row r="11" spans="1:21" ht="12.75" customHeight="1" x14ac:dyDescent="0.2">
      <c r="A11" s="90">
        <v>6</v>
      </c>
      <c r="B11" s="350"/>
      <c r="C11" s="165"/>
      <c r="D11" s="89"/>
      <c r="E11" s="88"/>
      <c r="F11" s="88"/>
      <c r="G11" s="49"/>
      <c r="H11" s="88"/>
      <c r="I11" s="49"/>
      <c r="J11" s="91"/>
      <c r="K11" s="91"/>
      <c r="L11" s="98"/>
      <c r="M11" s="99"/>
      <c r="N11" s="100">
        <f t="shared" si="1"/>
        <v>0</v>
      </c>
      <c r="O11" s="112"/>
      <c r="P11" s="21" t="str">
        <f t="shared" si="2"/>
        <v/>
      </c>
      <c r="Q11" s="105">
        <f t="shared" si="3"/>
        <v>0</v>
      </c>
      <c r="R11" s="105">
        <f t="shared" si="5"/>
        <v>0</v>
      </c>
      <c r="S11" s="117">
        <f t="shared" si="4"/>
        <v>0</v>
      </c>
      <c r="T11" s="118">
        <f t="shared" si="0"/>
        <v>0</v>
      </c>
      <c r="U11" s="182"/>
    </row>
    <row r="12" spans="1:21" ht="12.75" customHeight="1" x14ac:dyDescent="0.2">
      <c r="A12" s="90">
        <v>7</v>
      </c>
      <c r="B12" s="350"/>
      <c r="C12" s="165"/>
      <c r="D12" s="89"/>
      <c r="E12" s="88"/>
      <c r="F12" s="88"/>
      <c r="G12" s="49"/>
      <c r="H12" s="88"/>
      <c r="I12" s="49"/>
      <c r="J12" s="91"/>
      <c r="K12" s="91"/>
      <c r="L12" s="98"/>
      <c r="M12" s="99"/>
      <c r="N12" s="100">
        <f t="shared" si="1"/>
        <v>0</v>
      </c>
      <c r="O12" s="112"/>
      <c r="P12" s="21" t="str">
        <f t="shared" si="2"/>
        <v/>
      </c>
      <c r="Q12" s="105">
        <f t="shared" si="3"/>
        <v>0</v>
      </c>
      <c r="R12" s="105">
        <f t="shared" si="5"/>
        <v>0</v>
      </c>
      <c r="S12" s="117">
        <f t="shared" si="4"/>
        <v>0</v>
      </c>
      <c r="T12" s="118">
        <f t="shared" si="0"/>
        <v>0</v>
      </c>
      <c r="U12" s="182"/>
    </row>
    <row r="13" spans="1:21" ht="12.75" customHeight="1" x14ac:dyDescent="0.2">
      <c r="A13" s="90">
        <v>8</v>
      </c>
      <c r="B13" s="350"/>
      <c r="C13" s="165"/>
      <c r="D13" s="89"/>
      <c r="E13" s="88"/>
      <c r="F13" s="88"/>
      <c r="G13" s="49"/>
      <c r="H13" s="88"/>
      <c r="I13" s="49"/>
      <c r="J13" s="91"/>
      <c r="K13" s="91"/>
      <c r="L13" s="98"/>
      <c r="M13" s="99"/>
      <c r="N13" s="100">
        <f t="shared" si="1"/>
        <v>0</v>
      </c>
      <c r="O13" s="112"/>
      <c r="P13" s="21" t="str">
        <f t="shared" si="2"/>
        <v/>
      </c>
      <c r="Q13" s="105">
        <f t="shared" si="3"/>
        <v>0</v>
      </c>
      <c r="R13" s="105">
        <f t="shared" si="5"/>
        <v>0</v>
      </c>
      <c r="S13" s="117">
        <f t="shared" si="4"/>
        <v>0</v>
      </c>
      <c r="T13" s="118">
        <f t="shared" si="0"/>
        <v>0</v>
      </c>
      <c r="U13" s="182"/>
    </row>
    <row r="14" spans="1:21" ht="12.75" customHeight="1" x14ac:dyDescent="0.2">
      <c r="A14" s="90">
        <v>9</v>
      </c>
      <c r="B14" s="349"/>
      <c r="C14" s="164"/>
      <c r="D14" s="89"/>
      <c r="E14" s="88"/>
      <c r="F14" s="88"/>
      <c r="G14" s="49"/>
      <c r="H14" s="88"/>
      <c r="I14" s="49"/>
      <c r="J14" s="91"/>
      <c r="K14" s="91"/>
      <c r="L14" s="98"/>
      <c r="M14" s="99"/>
      <c r="N14" s="100">
        <f t="shared" si="1"/>
        <v>0</v>
      </c>
      <c r="O14" s="112"/>
      <c r="P14" s="21" t="str">
        <f t="shared" si="2"/>
        <v/>
      </c>
      <c r="Q14" s="105">
        <f t="shared" si="3"/>
        <v>0</v>
      </c>
      <c r="R14" s="105">
        <f t="shared" si="5"/>
        <v>0</v>
      </c>
      <c r="S14" s="117">
        <f t="shared" si="4"/>
        <v>0</v>
      </c>
      <c r="T14" s="118">
        <f t="shared" si="0"/>
        <v>0</v>
      </c>
      <c r="U14" s="182"/>
    </row>
    <row r="15" spans="1:21" ht="12.75" customHeight="1" x14ac:dyDescent="0.2">
      <c r="A15" s="90">
        <v>10</v>
      </c>
      <c r="B15" s="350"/>
      <c r="C15" s="165"/>
      <c r="D15" s="89"/>
      <c r="E15" s="88"/>
      <c r="F15" s="88"/>
      <c r="G15" s="49"/>
      <c r="H15" s="88"/>
      <c r="I15" s="49"/>
      <c r="J15" s="91"/>
      <c r="K15" s="91"/>
      <c r="L15" s="98"/>
      <c r="M15" s="99"/>
      <c r="N15" s="100">
        <f t="shared" si="1"/>
        <v>0</v>
      </c>
      <c r="O15" s="112"/>
      <c r="P15" s="21" t="str">
        <f t="shared" si="2"/>
        <v/>
      </c>
      <c r="Q15" s="105">
        <f t="shared" si="3"/>
        <v>0</v>
      </c>
      <c r="R15" s="105">
        <f t="shared" si="5"/>
        <v>0</v>
      </c>
      <c r="S15" s="117">
        <f t="shared" si="4"/>
        <v>0</v>
      </c>
      <c r="T15" s="118">
        <f t="shared" si="0"/>
        <v>0</v>
      </c>
      <c r="U15" s="182"/>
    </row>
    <row r="16" spans="1:21" ht="12.75" customHeight="1" x14ac:dyDescent="0.2">
      <c r="A16" s="90">
        <v>11</v>
      </c>
      <c r="B16" s="350"/>
      <c r="C16" s="165"/>
      <c r="D16" s="89"/>
      <c r="E16" s="88"/>
      <c r="F16" s="88"/>
      <c r="G16" s="49"/>
      <c r="H16" s="88"/>
      <c r="I16" s="49"/>
      <c r="J16" s="91"/>
      <c r="K16" s="91"/>
      <c r="L16" s="98"/>
      <c r="M16" s="99"/>
      <c r="N16" s="100">
        <f t="shared" si="1"/>
        <v>0</v>
      </c>
      <c r="O16" s="112"/>
      <c r="P16" s="21" t="str">
        <f t="shared" si="2"/>
        <v/>
      </c>
      <c r="Q16" s="105">
        <f t="shared" si="3"/>
        <v>0</v>
      </c>
      <c r="R16" s="105">
        <f t="shared" si="5"/>
        <v>0</v>
      </c>
      <c r="S16" s="117">
        <f t="shared" si="4"/>
        <v>0</v>
      </c>
      <c r="T16" s="118">
        <f t="shared" si="0"/>
        <v>0</v>
      </c>
      <c r="U16" s="182"/>
    </row>
    <row r="17" spans="1:21" ht="12.75" customHeight="1" x14ac:dyDescent="0.2">
      <c r="A17" s="90">
        <v>12</v>
      </c>
      <c r="B17" s="350"/>
      <c r="C17" s="165"/>
      <c r="D17" s="89"/>
      <c r="E17" s="88"/>
      <c r="F17" s="88"/>
      <c r="G17" s="49"/>
      <c r="H17" s="88"/>
      <c r="I17" s="49"/>
      <c r="J17" s="91"/>
      <c r="K17" s="91"/>
      <c r="L17" s="98"/>
      <c r="M17" s="99"/>
      <c r="N17" s="100">
        <f t="shared" si="1"/>
        <v>0</v>
      </c>
      <c r="O17" s="112"/>
      <c r="P17" s="21" t="str">
        <f t="shared" si="2"/>
        <v/>
      </c>
      <c r="Q17" s="105">
        <f t="shared" si="3"/>
        <v>0</v>
      </c>
      <c r="R17" s="105">
        <f t="shared" si="5"/>
        <v>0</v>
      </c>
      <c r="S17" s="117">
        <f t="shared" si="4"/>
        <v>0</v>
      </c>
      <c r="T17" s="118">
        <f t="shared" si="0"/>
        <v>0</v>
      </c>
      <c r="U17" s="182"/>
    </row>
    <row r="18" spans="1:21" ht="12.75" customHeight="1" x14ac:dyDescent="0.2">
      <c r="A18" s="90">
        <v>13</v>
      </c>
      <c r="B18" s="349"/>
      <c r="C18" s="164"/>
      <c r="D18" s="89"/>
      <c r="E18" s="88"/>
      <c r="F18" s="88"/>
      <c r="G18" s="49"/>
      <c r="H18" s="88"/>
      <c r="I18" s="49"/>
      <c r="J18" s="91"/>
      <c r="K18" s="91"/>
      <c r="L18" s="98"/>
      <c r="M18" s="99"/>
      <c r="N18" s="100">
        <f t="shared" si="1"/>
        <v>0</v>
      </c>
      <c r="O18" s="112"/>
      <c r="P18" s="21" t="str">
        <f t="shared" si="2"/>
        <v/>
      </c>
      <c r="Q18" s="105">
        <f t="shared" si="3"/>
        <v>0</v>
      </c>
      <c r="R18" s="105">
        <f t="shared" si="5"/>
        <v>0</v>
      </c>
      <c r="S18" s="117">
        <f t="shared" si="4"/>
        <v>0</v>
      </c>
      <c r="T18" s="118">
        <f t="shared" si="0"/>
        <v>0</v>
      </c>
      <c r="U18" s="182"/>
    </row>
    <row r="19" spans="1:21" ht="12.75" customHeight="1" x14ac:dyDescent="0.2">
      <c r="A19" s="90">
        <v>14</v>
      </c>
      <c r="B19" s="350"/>
      <c r="C19" s="165"/>
      <c r="D19" s="89"/>
      <c r="E19" s="88"/>
      <c r="F19" s="88"/>
      <c r="G19" s="49"/>
      <c r="H19" s="88"/>
      <c r="I19" s="49"/>
      <c r="J19" s="91"/>
      <c r="K19" s="91"/>
      <c r="L19" s="98"/>
      <c r="M19" s="99"/>
      <c r="N19" s="100">
        <f t="shared" si="1"/>
        <v>0</v>
      </c>
      <c r="O19" s="112"/>
      <c r="P19" s="21" t="str">
        <f t="shared" si="2"/>
        <v/>
      </c>
      <c r="Q19" s="105">
        <f t="shared" si="3"/>
        <v>0</v>
      </c>
      <c r="R19" s="105">
        <f t="shared" si="5"/>
        <v>0</v>
      </c>
      <c r="S19" s="117">
        <f t="shared" si="4"/>
        <v>0</v>
      </c>
      <c r="T19" s="118">
        <f t="shared" si="0"/>
        <v>0</v>
      </c>
      <c r="U19" s="182"/>
    </row>
    <row r="20" spans="1:21" ht="12.75" customHeight="1" x14ac:dyDescent="0.2">
      <c r="A20" s="90">
        <v>15</v>
      </c>
      <c r="B20" s="350"/>
      <c r="C20" s="165"/>
      <c r="D20" s="94"/>
      <c r="E20" s="88"/>
      <c r="F20" s="88"/>
      <c r="G20" s="49"/>
      <c r="H20" s="88"/>
      <c r="I20" s="49"/>
      <c r="J20" s="91"/>
      <c r="K20" s="91"/>
      <c r="L20" s="98"/>
      <c r="M20" s="99"/>
      <c r="N20" s="100">
        <f t="shared" si="1"/>
        <v>0</v>
      </c>
      <c r="O20" s="112"/>
      <c r="P20" s="21" t="str">
        <f t="shared" si="2"/>
        <v/>
      </c>
      <c r="Q20" s="105">
        <f t="shared" si="3"/>
        <v>0</v>
      </c>
      <c r="R20" s="105">
        <f t="shared" si="5"/>
        <v>0</v>
      </c>
      <c r="S20" s="117">
        <f t="shared" si="4"/>
        <v>0</v>
      </c>
      <c r="T20" s="118">
        <f t="shared" si="0"/>
        <v>0</v>
      </c>
      <c r="U20" s="182"/>
    </row>
    <row r="21" spans="1:21" ht="12.75" customHeight="1" x14ac:dyDescent="0.2">
      <c r="A21" s="90">
        <v>16</v>
      </c>
      <c r="B21" s="349"/>
      <c r="C21" s="164"/>
      <c r="D21" s="89"/>
      <c r="E21" s="88"/>
      <c r="F21" s="88"/>
      <c r="G21" s="49"/>
      <c r="H21" s="88"/>
      <c r="I21" s="49"/>
      <c r="J21" s="91"/>
      <c r="K21" s="91"/>
      <c r="L21" s="98"/>
      <c r="M21" s="99"/>
      <c r="N21" s="100">
        <f t="shared" si="1"/>
        <v>0</v>
      </c>
      <c r="O21" s="112"/>
      <c r="P21" s="21" t="str">
        <f t="shared" si="2"/>
        <v/>
      </c>
      <c r="Q21" s="105">
        <f t="shared" si="3"/>
        <v>0</v>
      </c>
      <c r="R21" s="105">
        <f t="shared" si="5"/>
        <v>0</v>
      </c>
      <c r="S21" s="117">
        <f t="shared" si="4"/>
        <v>0</v>
      </c>
      <c r="T21" s="118">
        <f t="shared" si="0"/>
        <v>0</v>
      </c>
      <c r="U21" s="182"/>
    </row>
    <row r="22" spans="1:21" ht="12.75" customHeight="1" x14ac:dyDescent="0.2">
      <c r="A22" s="90">
        <v>17</v>
      </c>
      <c r="B22" s="350"/>
      <c r="C22" s="165"/>
      <c r="D22" s="89"/>
      <c r="E22" s="88"/>
      <c r="F22" s="88"/>
      <c r="G22" s="49"/>
      <c r="H22" s="88"/>
      <c r="I22" s="49"/>
      <c r="J22" s="91"/>
      <c r="K22" s="91"/>
      <c r="L22" s="98"/>
      <c r="M22" s="99"/>
      <c r="N22" s="100">
        <f t="shared" si="1"/>
        <v>0</v>
      </c>
      <c r="O22" s="112"/>
      <c r="P22" s="21" t="str">
        <f t="shared" si="2"/>
        <v/>
      </c>
      <c r="Q22" s="105">
        <f t="shared" si="3"/>
        <v>0</v>
      </c>
      <c r="R22" s="105">
        <f t="shared" si="5"/>
        <v>0</v>
      </c>
      <c r="S22" s="117">
        <f t="shared" si="4"/>
        <v>0</v>
      </c>
      <c r="T22" s="118">
        <f t="shared" si="0"/>
        <v>0</v>
      </c>
      <c r="U22" s="182"/>
    </row>
    <row r="23" spans="1:21" ht="12.75" customHeight="1" x14ac:dyDescent="0.2">
      <c r="A23" s="90">
        <v>18</v>
      </c>
      <c r="B23" s="350"/>
      <c r="C23" s="165"/>
      <c r="D23" s="89"/>
      <c r="E23" s="88"/>
      <c r="F23" s="88"/>
      <c r="G23" s="49"/>
      <c r="H23" s="88"/>
      <c r="I23" s="49"/>
      <c r="J23" s="91"/>
      <c r="K23" s="91"/>
      <c r="L23" s="98"/>
      <c r="M23" s="99"/>
      <c r="N23" s="100">
        <f t="shared" si="1"/>
        <v>0</v>
      </c>
      <c r="O23" s="112"/>
      <c r="P23" s="21" t="str">
        <f t="shared" si="2"/>
        <v/>
      </c>
      <c r="Q23" s="105">
        <f t="shared" si="3"/>
        <v>0</v>
      </c>
      <c r="R23" s="105">
        <f t="shared" si="5"/>
        <v>0</v>
      </c>
      <c r="S23" s="117">
        <f t="shared" si="4"/>
        <v>0</v>
      </c>
      <c r="T23" s="118">
        <f t="shared" si="0"/>
        <v>0</v>
      </c>
      <c r="U23" s="182"/>
    </row>
    <row r="24" spans="1:21" ht="12.75" customHeight="1" x14ac:dyDescent="0.2">
      <c r="A24" s="90">
        <v>19</v>
      </c>
      <c r="B24" s="350"/>
      <c r="C24" s="165"/>
      <c r="D24" s="89"/>
      <c r="E24" s="88"/>
      <c r="F24" s="88"/>
      <c r="G24" s="49"/>
      <c r="H24" s="88"/>
      <c r="I24" s="49"/>
      <c r="J24" s="91"/>
      <c r="K24" s="91"/>
      <c r="L24" s="98"/>
      <c r="M24" s="99"/>
      <c r="N24" s="100">
        <f t="shared" si="1"/>
        <v>0</v>
      </c>
      <c r="O24" s="112"/>
      <c r="P24" s="21" t="str">
        <f t="shared" si="2"/>
        <v/>
      </c>
      <c r="Q24" s="105">
        <f t="shared" si="3"/>
        <v>0</v>
      </c>
      <c r="R24" s="105">
        <f t="shared" si="5"/>
        <v>0</v>
      </c>
      <c r="S24" s="117">
        <f t="shared" si="4"/>
        <v>0</v>
      </c>
      <c r="T24" s="118">
        <f t="shared" si="0"/>
        <v>0</v>
      </c>
      <c r="U24" s="182"/>
    </row>
    <row r="25" spans="1:21" ht="12.75" customHeight="1" x14ac:dyDescent="0.2">
      <c r="A25" s="90">
        <v>20</v>
      </c>
      <c r="B25" s="349"/>
      <c r="C25" s="164"/>
      <c r="D25" s="89"/>
      <c r="E25" s="88"/>
      <c r="F25" s="88"/>
      <c r="G25" s="49"/>
      <c r="H25" s="88"/>
      <c r="I25" s="49"/>
      <c r="J25" s="91"/>
      <c r="K25" s="91"/>
      <c r="L25" s="98"/>
      <c r="M25" s="99"/>
      <c r="N25" s="100">
        <f t="shared" si="1"/>
        <v>0</v>
      </c>
      <c r="O25" s="112"/>
      <c r="P25" s="21" t="str">
        <f t="shared" si="2"/>
        <v/>
      </c>
      <c r="Q25" s="105">
        <f t="shared" si="3"/>
        <v>0</v>
      </c>
      <c r="R25" s="105">
        <f t="shared" si="5"/>
        <v>0</v>
      </c>
      <c r="S25" s="117">
        <f t="shared" si="4"/>
        <v>0</v>
      </c>
      <c r="T25" s="118">
        <f t="shared" si="0"/>
        <v>0</v>
      </c>
      <c r="U25" s="182"/>
    </row>
    <row r="26" spans="1:21" ht="12.75" customHeight="1" x14ac:dyDescent="0.2">
      <c r="A26" s="90">
        <v>21</v>
      </c>
      <c r="B26" s="350"/>
      <c r="C26" s="165"/>
      <c r="D26" s="89"/>
      <c r="E26" s="88"/>
      <c r="F26" s="88"/>
      <c r="G26" s="49"/>
      <c r="H26" s="88"/>
      <c r="I26" s="49"/>
      <c r="J26" s="91"/>
      <c r="K26" s="91"/>
      <c r="L26" s="98"/>
      <c r="M26" s="99"/>
      <c r="N26" s="100">
        <f t="shared" si="1"/>
        <v>0</v>
      </c>
      <c r="O26" s="112"/>
      <c r="P26" s="21" t="str">
        <f t="shared" si="2"/>
        <v/>
      </c>
      <c r="Q26" s="105">
        <f t="shared" si="3"/>
        <v>0</v>
      </c>
      <c r="R26" s="105">
        <f t="shared" si="5"/>
        <v>0</v>
      </c>
      <c r="S26" s="117">
        <f t="shared" si="4"/>
        <v>0</v>
      </c>
      <c r="T26" s="118">
        <f t="shared" si="0"/>
        <v>0</v>
      </c>
      <c r="U26" s="182"/>
    </row>
    <row r="27" spans="1:21" ht="12.75" customHeight="1" x14ac:dyDescent="0.2">
      <c r="A27" s="90">
        <v>22</v>
      </c>
      <c r="B27" s="350"/>
      <c r="C27" s="165"/>
      <c r="D27" s="89"/>
      <c r="E27" s="88"/>
      <c r="F27" s="88"/>
      <c r="G27" s="49"/>
      <c r="H27" s="88"/>
      <c r="I27" s="49"/>
      <c r="J27" s="91"/>
      <c r="K27" s="91"/>
      <c r="L27" s="98"/>
      <c r="M27" s="99"/>
      <c r="N27" s="100">
        <f t="shared" si="1"/>
        <v>0</v>
      </c>
      <c r="O27" s="112"/>
      <c r="P27" s="21" t="str">
        <f t="shared" si="2"/>
        <v/>
      </c>
      <c r="Q27" s="105">
        <f t="shared" si="3"/>
        <v>0</v>
      </c>
      <c r="R27" s="105">
        <f t="shared" si="5"/>
        <v>0</v>
      </c>
      <c r="S27" s="117">
        <f t="shared" si="4"/>
        <v>0</v>
      </c>
      <c r="T27" s="118">
        <f t="shared" si="0"/>
        <v>0</v>
      </c>
      <c r="U27" s="182"/>
    </row>
    <row r="28" spans="1:21" ht="12.75" customHeight="1" x14ac:dyDescent="0.2">
      <c r="A28" s="90">
        <v>23</v>
      </c>
      <c r="B28" s="350"/>
      <c r="C28" s="165"/>
      <c r="D28" s="89"/>
      <c r="E28" s="88"/>
      <c r="F28" s="88"/>
      <c r="G28" s="49"/>
      <c r="H28" s="88"/>
      <c r="I28" s="49"/>
      <c r="J28" s="91"/>
      <c r="K28" s="91"/>
      <c r="L28" s="98"/>
      <c r="M28" s="99"/>
      <c r="N28" s="100">
        <f t="shared" si="1"/>
        <v>0</v>
      </c>
      <c r="O28" s="112"/>
      <c r="P28" s="21" t="str">
        <f t="shared" si="2"/>
        <v/>
      </c>
      <c r="Q28" s="105">
        <f t="shared" si="3"/>
        <v>0</v>
      </c>
      <c r="R28" s="105">
        <f t="shared" si="5"/>
        <v>0</v>
      </c>
      <c r="S28" s="117">
        <f t="shared" si="4"/>
        <v>0</v>
      </c>
      <c r="T28" s="118">
        <f t="shared" si="0"/>
        <v>0</v>
      </c>
      <c r="U28" s="182"/>
    </row>
    <row r="29" spans="1:21" ht="12.75" customHeight="1" x14ac:dyDescent="0.2">
      <c r="A29" s="90">
        <v>24</v>
      </c>
      <c r="B29" s="350"/>
      <c r="C29" s="165"/>
      <c r="D29" s="94"/>
      <c r="E29" s="88"/>
      <c r="F29" s="88"/>
      <c r="G29" s="49"/>
      <c r="H29" s="88"/>
      <c r="I29" s="49"/>
      <c r="J29" s="91"/>
      <c r="K29" s="91"/>
      <c r="L29" s="98"/>
      <c r="M29" s="99"/>
      <c r="N29" s="100">
        <f t="shared" si="1"/>
        <v>0</v>
      </c>
      <c r="O29" s="112"/>
      <c r="P29" s="21" t="str">
        <f t="shared" si="2"/>
        <v/>
      </c>
      <c r="Q29" s="105">
        <f t="shared" si="3"/>
        <v>0</v>
      </c>
      <c r="R29" s="105">
        <f t="shared" si="5"/>
        <v>0</v>
      </c>
      <c r="S29" s="117">
        <f t="shared" si="4"/>
        <v>0</v>
      </c>
      <c r="T29" s="118">
        <f t="shared" si="0"/>
        <v>0</v>
      </c>
      <c r="U29" s="182"/>
    </row>
    <row r="30" spans="1:21" ht="12.75" customHeight="1" x14ac:dyDescent="0.2">
      <c r="A30" s="90">
        <v>25</v>
      </c>
      <c r="B30" s="349"/>
      <c r="C30" s="164"/>
      <c r="D30" s="89"/>
      <c r="E30" s="88"/>
      <c r="F30" s="88"/>
      <c r="G30" s="49"/>
      <c r="H30" s="88"/>
      <c r="I30" s="49"/>
      <c r="J30" s="91"/>
      <c r="K30" s="91"/>
      <c r="L30" s="98"/>
      <c r="M30" s="99"/>
      <c r="N30" s="100">
        <f t="shared" si="1"/>
        <v>0</v>
      </c>
      <c r="O30" s="112"/>
      <c r="P30" s="21" t="str">
        <f t="shared" si="2"/>
        <v/>
      </c>
      <c r="Q30" s="105">
        <f t="shared" si="3"/>
        <v>0</v>
      </c>
      <c r="R30" s="105">
        <f t="shared" si="5"/>
        <v>0</v>
      </c>
      <c r="S30" s="117">
        <f t="shared" si="4"/>
        <v>0</v>
      </c>
      <c r="T30" s="118">
        <f t="shared" si="0"/>
        <v>0</v>
      </c>
      <c r="U30" s="182"/>
    </row>
    <row r="31" spans="1:21" ht="12.75" customHeight="1" x14ac:dyDescent="0.2">
      <c r="A31" s="90">
        <v>26</v>
      </c>
      <c r="B31" s="350"/>
      <c r="C31" s="165"/>
      <c r="D31" s="89"/>
      <c r="E31" s="88"/>
      <c r="F31" s="88"/>
      <c r="G31" s="49"/>
      <c r="H31" s="88"/>
      <c r="I31" s="49"/>
      <c r="J31" s="91"/>
      <c r="K31" s="91"/>
      <c r="L31" s="98"/>
      <c r="M31" s="99"/>
      <c r="N31" s="100">
        <f t="shared" si="1"/>
        <v>0</v>
      </c>
      <c r="O31" s="112"/>
      <c r="P31" s="21" t="str">
        <f t="shared" si="2"/>
        <v/>
      </c>
      <c r="Q31" s="105">
        <f t="shared" si="3"/>
        <v>0</v>
      </c>
      <c r="R31" s="105">
        <f t="shared" si="5"/>
        <v>0</v>
      </c>
      <c r="S31" s="117">
        <f t="shared" si="4"/>
        <v>0</v>
      </c>
      <c r="T31" s="118">
        <f t="shared" si="0"/>
        <v>0</v>
      </c>
      <c r="U31" s="182"/>
    </row>
    <row r="32" spans="1:21" ht="12.75" customHeight="1" x14ac:dyDescent="0.2">
      <c r="A32" s="90">
        <v>27</v>
      </c>
      <c r="B32" s="350"/>
      <c r="C32" s="165"/>
      <c r="D32" s="89"/>
      <c r="E32" s="88"/>
      <c r="F32" s="88"/>
      <c r="G32" s="49"/>
      <c r="H32" s="88"/>
      <c r="I32" s="49"/>
      <c r="J32" s="91"/>
      <c r="K32" s="91"/>
      <c r="L32" s="98"/>
      <c r="M32" s="99"/>
      <c r="N32" s="100">
        <f t="shared" si="1"/>
        <v>0</v>
      </c>
      <c r="O32" s="112"/>
      <c r="P32" s="21" t="str">
        <f t="shared" si="2"/>
        <v/>
      </c>
      <c r="Q32" s="105">
        <f t="shared" si="3"/>
        <v>0</v>
      </c>
      <c r="R32" s="105">
        <f t="shared" si="5"/>
        <v>0</v>
      </c>
      <c r="S32" s="117">
        <f t="shared" si="4"/>
        <v>0</v>
      </c>
      <c r="T32" s="118">
        <f t="shared" si="0"/>
        <v>0</v>
      </c>
      <c r="U32" s="182"/>
    </row>
    <row r="33" spans="1:21" ht="12.75" customHeight="1" x14ac:dyDescent="0.2">
      <c r="A33" s="90">
        <v>28</v>
      </c>
      <c r="B33" s="350"/>
      <c r="C33" s="165"/>
      <c r="D33" s="89"/>
      <c r="E33" s="88"/>
      <c r="F33" s="88"/>
      <c r="G33" s="49"/>
      <c r="H33" s="88"/>
      <c r="I33" s="49"/>
      <c r="J33" s="91"/>
      <c r="K33" s="91"/>
      <c r="L33" s="98"/>
      <c r="M33" s="99"/>
      <c r="N33" s="100">
        <f t="shared" si="1"/>
        <v>0</v>
      </c>
      <c r="O33" s="112"/>
      <c r="P33" s="21" t="str">
        <f t="shared" si="2"/>
        <v/>
      </c>
      <c r="Q33" s="105">
        <f t="shared" si="3"/>
        <v>0</v>
      </c>
      <c r="R33" s="105">
        <f t="shared" si="5"/>
        <v>0</v>
      </c>
      <c r="S33" s="117">
        <f t="shared" si="4"/>
        <v>0</v>
      </c>
      <c r="T33" s="118">
        <f t="shared" si="0"/>
        <v>0</v>
      </c>
      <c r="U33" s="182"/>
    </row>
    <row r="34" spans="1:21" ht="12.75" customHeight="1" x14ac:dyDescent="0.2">
      <c r="A34" s="90">
        <v>29</v>
      </c>
      <c r="B34" s="349"/>
      <c r="C34" s="164"/>
      <c r="D34" s="89"/>
      <c r="E34" s="88"/>
      <c r="F34" s="88"/>
      <c r="G34" s="49"/>
      <c r="H34" s="88"/>
      <c r="I34" s="49"/>
      <c r="J34" s="91"/>
      <c r="K34" s="91"/>
      <c r="L34" s="98"/>
      <c r="M34" s="99"/>
      <c r="N34" s="100">
        <f t="shared" si="1"/>
        <v>0</v>
      </c>
      <c r="O34" s="112"/>
      <c r="P34" s="21" t="str">
        <f t="shared" si="2"/>
        <v/>
      </c>
      <c r="Q34" s="105">
        <f t="shared" si="3"/>
        <v>0</v>
      </c>
      <c r="R34" s="105">
        <f t="shared" si="5"/>
        <v>0</v>
      </c>
      <c r="S34" s="117">
        <f t="shared" si="4"/>
        <v>0</v>
      </c>
      <c r="T34" s="118">
        <f t="shared" si="0"/>
        <v>0</v>
      </c>
      <c r="U34" s="182"/>
    </row>
    <row r="35" spans="1:21" ht="12.75" customHeight="1" x14ac:dyDescent="0.2">
      <c r="A35" s="90">
        <v>30</v>
      </c>
      <c r="B35" s="350"/>
      <c r="C35" s="165"/>
      <c r="D35" s="89"/>
      <c r="E35" s="88"/>
      <c r="F35" s="88"/>
      <c r="G35" s="49"/>
      <c r="H35" s="88"/>
      <c r="I35" s="49"/>
      <c r="J35" s="91"/>
      <c r="K35" s="91"/>
      <c r="L35" s="98"/>
      <c r="M35" s="99"/>
      <c r="N35" s="100">
        <f t="shared" si="1"/>
        <v>0</v>
      </c>
      <c r="O35" s="112"/>
      <c r="P35" s="21" t="str">
        <f t="shared" si="2"/>
        <v/>
      </c>
      <c r="Q35" s="105">
        <f t="shared" si="3"/>
        <v>0</v>
      </c>
      <c r="R35" s="105">
        <f t="shared" si="5"/>
        <v>0</v>
      </c>
      <c r="S35" s="117">
        <f t="shared" si="4"/>
        <v>0</v>
      </c>
      <c r="T35" s="118">
        <f t="shared" si="0"/>
        <v>0</v>
      </c>
      <c r="U35" s="182"/>
    </row>
    <row r="36" spans="1:21" ht="12.75" customHeight="1" x14ac:dyDescent="0.2">
      <c r="A36" s="90">
        <v>31</v>
      </c>
      <c r="B36" s="350"/>
      <c r="C36" s="165"/>
      <c r="D36" s="89"/>
      <c r="E36" s="88"/>
      <c r="F36" s="88"/>
      <c r="G36" s="49"/>
      <c r="H36" s="88"/>
      <c r="I36" s="49"/>
      <c r="J36" s="91"/>
      <c r="K36" s="91"/>
      <c r="L36" s="98"/>
      <c r="M36" s="99"/>
      <c r="N36" s="100">
        <f t="shared" si="1"/>
        <v>0</v>
      </c>
      <c r="O36" s="112"/>
      <c r="P36" s="21" t="str">
        <f t="shared" si="2"/>
        <v/>
      </c>
      <c r="Q36" s="105">
        <f t="shared" si="3"/>
        <v>0</v>
      </c>
      <c r="R36" s="105">
        <f t="shared" si="5"/>
        <v>0</v>
      </c>
      <c r="S36" s="117">
        <f t="shared" si="4"/>
        <v>0</v>
      </c>
      <c r="T36" s="118">
        <f t="shared" si="0"/>
        <v>0</v>
      </c>
      <c r="U36" s="182"/>
    </row>
    <row r="37" spans="1:21" ht="12.75" customHeight="1" x14ac:dyDescent="0.2">
      <c r="A37" s="90">
        <v>32</v>
      </c>
      <c r="B37" s="350"/>
      <c r="C37" s="165"/>
      <c r="D37" s="89"/>
      <c r="E37" s="88"/>
      <c r="F37" s="88"/>
      <c r="G37" s="49"/>
      <c r="H37" s="88"/>
      <c r="I37" s="49"/>
      <c r="J37" s="91"/>
      <c r="K37" s="91"/>
      <c r="L37" s="98"/>
      <c r="M37" s="99"/>
      <c r="N37" s="100">
        <f t="shared" si="1"/>
        <v>0</v>
      </c>
      <c r="O37" s="112"/>
      <c r="P37" s="21" t="str">
        <f t="shared" si="2"/>
        <v/>
      </c>
      <c r="Q37" s="105">
        <f t="shared" si="3"/>
        <v>0</v>
      </c>
      <c r="R37" s="105">
        <f t="shared" si="5"/>
        <v>0</v>
      </c>
      <c r="S37" s="117">
        <f t="shared" si="4"/>
        <v>0</v>
      </c>
      <c r="T37" s="118">
        <f t="shared" si="0"/>
        <v>0</v>
      </c>
      <c r="U37" s="182"/>
    </row>
    <row r="38" spans="1:21" ht="12.75" customHeight="1" x14ac:dyDescent="0.2">
      <c r="A38" s="90">
        <v>33</v>
      </c>
      <c r="B38" s="350"/>
      <c r="C38" s="165"/>
      <c r="D38" s="89"/>
      <c r="E38" s="88"/>
      <c r="F38" s="88"/>
      <c r="G38" s="49"/>
      <c r="H38" s="88"/>
      <c r="I38" s="49"/>
      <c r="J38" s="91"/>
      <c r="K38" s="91"/>
      <c r="L38" s="98"/>
      <c r="M38" s="99"/>
      <c r="N38" s="100">
        <f t="shared" si="1"/>
        <v>0</v>
      </c>
      <c r="O38" s="112"/>
      <c r="P38" s="21" t="str">
        <f t="shared" si="2"/>
        <v/>
      </c>
      <c r="Q38" s="105">
        <f t="shared" si="3"/>
        <v>0</v>
      </c>
      <c r="R38" s="105">
        <f t="shared" si="5"/>
        <v>0</v>
      </c>
      <c r="S38" s="117">
        <f t="shared" si="4"/>
        <v>0</v>
      </c>
      <c r="T38" s="118">
        <f t="shared" si="0"/>
        <v>0</v>
      </c>
      <c r="U38" s="182"/>
    </row>
    <row r="39" spans="1:21" ht="12.75" customHeight="1" x14ac:dyDescent="0.2">
      <c r="A39" s="90">
        <v>34</v>
      </c>
      <c r="B39" s="350"/>
      <c r="C39" s="165"/>
      <c r="D39" s="89"/>
      <c r="E39" s="88"/>
      <c r="F39" s="88"/>
      <c r="G39" s="49"/>
      <c r="H39" s="88"/>
      <c r="I39" s="49"/>
      <c r="J39" s="91"/>
      <c r="K39" s="91"/>
      <c r="L39" s="98"/>
      <c r="M39" s="99"/>
      <c r="N39" s="100">
        <f t="shared" si="1"/>
        <v>0</v>
      </c>
      <c r="O39" s="112"/>
      <c r="P39" s="21" t="str">
        <f t="shared" si="2"/>
        <v/>
      </c>
      <c r="Q39" s="105">
        <f t="shared" si="3"/>
        <v>0</v>
      </c>
      <c r="R39" s="105">
        <f t="shared" si="5"/>
        <v>0</v>
      </c>
      <c r="S39" s="117">
        <f t="shared" si="4"/>
        <v>0</v>
      </c>
      <c r="T39" s="118">
        <f t="shared" si="0"/>
        <v>0</v>
      </c>
      <c r="U39" s="182"/>
    </row>
    <row r="40" spans="1:21" ht="12.75" customHeight="1" x14ac:dyDescent="0.2">
      <c r="A40" s="90">
        <v>35</v>
      </c>
      <c r="B40" s="350"/>
      <c r="C40" s="165"/>
      <c r="D40" s="89"/>
      <c r="E40" s="88"/>
      <c r="F40" s="88"/>
      <c r="G40" s="49"/>
      <c r="H40" s="88"/>
      <c r="I40" s="49"/>
      <c r="J40" s="91"/>
      <c r="K40" s="91"/>
      <c r="L40" s="98"/>
      <c r="M40" s="99"/>
      <c r="N40" s="100">
        <f t="shared" si="1"/>
        <v>0</v>
      </c>
      <c r="O40" s="112"/>
      <c r="P40" s="21" t="str">
        <f t="shared" si="2"/>
        <v/>
      </c>
      <c r="Q40" s="105">
        <f t="shared" si="3"/>
        <v>0</v>
      </c>
      <c r="R40" s="105">
        <f t="shared" si="5"/>
        <v>0</v>
      </c>
      <c r="S40" s="117">
        <f t="shared" si="4"/>
        <v>0</v>
      </c>
      <c r="T40" s="118">
        <f t="shared" si="0"/>
        <v>0</v>
      </c>
      <c r="U40" s="182"/>
    </row>
    <row r="41" spans="1:21" ht="12.75" customHeight="1" x14ac:dyDescent="0.2">
      <c r="A41" s="90">
        <v>36</v>
      </c>
      <c r="B41" s="350"/>
      <c r="C41" s="165"/>
      <c r="D41" s="89"/>
      <c r="E41" s="88"/>
      <c r="F41" s="88"/>
      <c r="G41" s="49"/>
      <c r="H41" s="88"/>
      <c r="I41" s="49"/>
      <c r="J41" s="91"/>
      <c r="K41" s="91"/>
      <c r="L41" s="98"/>
      <c r="M41" s="99"/>
      <c r="N41" s="100">
        <f t="shared" si="1"/>
        <v>0</v>
      </c>
      <c r="O41" s="112"/>
      <c r="P41" s="21" t="str">
        <f t="shared" si="2"/>
        <v/>
      </c>
      <c r="Q41" s="105">
        <f t="shared" si="3"/>
        <v>0</v>
      </c>
      <c r="R41" s="105">
        <f t="shared" si="5"/>
        <v>0</v>
      </c>
      <c r="S41" s="117">
        <f t="shared" si="4"/>
        <v>0</v>
      </c>
      <c r="T41" s="118">
        <f t="shared" si="0"/>
        <v>0</v>
      </c>
      <c r="U41" s="182"/>
    </row>
    <row r="42" spans="1:21" ht="12.75" customHeight="1" x14ac:dyDescent="0.2">
      <c r="A42" s="90">
        <v>37</v>
      </c>
      <c r="B42" s="350"/>
      <c r="C42" s="165"/>
      <c r="D42" s="89"/>
      <c r="E42" s="88"/>
      <c r="F42" s="88"/>
      <c r="G42" s="49"/>
      <c r="H42" s="88"/>
      <c r="I42" s="49"/>
      <c r="J42" s="91"/>
      <c r="K42" s="91"/>
      <c r="L42" s="98"/>
      <c r="M42" s="99"/>
      <c r="N42" s="100">
        <f t="shared" si="1"/>
        <v>0</v>
      </c>
      <c r="O42" s="112"/>
      <c r="P42" s="21" t="str">
        <f t="shared" si="2"/>
        <v/>
      </c>
      <c r="Q42" s="105">
        <f t="shared" si="3"/>
        <v>0</v>
      </c>
      <c r="R42" s="105">
        <f t="shared" si="5"/>
        <v>0</v>
      </c>
      <c r="S42" s="117">
        <f t="shared" si="4"/>
        <v>0</v>
      </c>
      <c r="T42" s="118">
        <f t="shared" si="0"/>
        <v>0</v>
      </c>
      <c r="U42" s="182"/>
    </row>
    <row r="43" spans="1:21" ht="12.75" customHeight="1" x14ac:dyDescent="0.2">
      <c r="A43" s="90">
        <v>38</v>
      </c>
      <c r="B43" s="350"/>
      <c r="C43" s="165"/>
      <c r="D43" s="89"/>
      <c r="E43" s="88"/>
      <c r="F43" s="88"/>
      <c r="G43" s="49"/>
      <c r="H43" s="88"/>
      <c r="I43" s="49"/>
      <c r="J43" s="91"/>
      <c r="K43" s="91"/>
      <c r="L43" s="98"/>
      <c r="M43" s="99"/>
      <c r="N43" s="100">
        <f t="shared" si="1"/>
        <v>0</v>
      </c>
      <c r="O43" s="112"/>
      <c r="P43" s="21" t="str">
        <f t="shared" si="2"/>
        <v/>
      </c>
      <c r="Q43" s="105">
        <f t="shared" si="3"/>
        <v>0</v>
      </c>
      <c r="R43" s="105">
        <f t="shared" si="5"/>
        <v>0</v>
      </c>
      <c r="S43" s="117">
        <f t="shared" si="4"/>
        <v>0</v>
      </c>
      <c r="T43" s="118">
        <f t="shared" si="0"/>
        <v>0</v>
      </c>
      <c r="U43" s="182"/>
    </row>
    <row r="44" spans="1:21" ht="12.75" customHeight="1" x14ac:dyDescent="0.2">
      <c r="A44" s="90">
        <v>39</v>
      </c>
      <c r="B44" s="350"/>
      <c r="C44" s="165"/>
      <c r="D44" s="89"/>
      <c r="E44" s="88"/>
      <c r="F44" s="88"/>
      <c r="G44" s="49"/>
      <c r="H44" s="88"/>
      <c r="I44" s="49"/>
      <c r="J44" s="91"/>
      <c r="K44" s="91"/>
      <c r="L44" s="98"/>
      <c r="M44" s="99"/>
      <c r="N44" s="100">
        <f t="shared" si="1"/>
        <v>0</v>
      </c>
      <c r="O44" s="112"/>
      <c r="P44" s="21" t="str">
        <f t="shared" si="2"/>
        <v/>
      </c>
      <c r="Q44" s="105">
        <f t="shared" si="3"/>
        <v>0</v>
      </c>
      <c r="R44" s="105">
        <f t="shared" si="5"/>
        <v>0</v>
      </c>
      <c r="S44" s="117">
        <f t="shared" si="4"/>
        <v>0</v>
      </c>
      <c r="T44" s="118">
        <f t="shared" si="0"/>
        <v>0</v>
      </c>
      <c r="U44" s="182"/>
    </row>
    <row r="45" spans="1:21" ht="12.75" customHeight="1" x14ac:dyDescent="0.2">
      <c r="A45" s="90">
        <v>40</v>
      </c>
      <c r="B45" s="350"/>
      <c r="C45" s="165"/>
      <c r="D45" s="89"/>
      <c r="E45" s="88"/>
      <c r="F45" s="88"/>
      <c r="G45" s="49"/>
      <c r="H45" s="88"/>
      <c r="I45" s="49"/>
      <c r="J45" s="91"/>
      <c r="K45" s="91"/>
      <c r="L45" s="98"/>
      <c r="M45" s="99"/>
      <c r="N45" s="100">
        <f t="shared" si="1"/>
        <v>0</v>
      </c>
      <c r="O45" s="112"/>
      <c r="P45" s="21" t="str">
        <f t="shared" si="2"/>
        <v/>
      </c>
      <c r="Q45" s="105">
        <f t="shared" si="3"/>
        <v>0</v>
      </c>
      <c r="R45" s="105">
        <f t="shared" si="5"/>
        <v>0</v>
      </c>
      <c r="S45" s="117">
        <f t="shared" si="4"/>
        <v>0</v>
      </c>
      <c r="T45" s="118">
        <f t="shared" si="0"/>
        <v>0</v>
      </c>
      <c r="U45" s="182"/>
    </row>
    <row r="46" spans="1:21" ht="12.75" customHeight="1" x14ac:dyDescent="0.2">
      <c r="A46" s="90">
        <v>41</v>
      </c>
      <c r="B46" s="350"/>
      <c r="C46" s="165"/>
      <c r="D46" s="89"/>
      <c r="E46" s="88"/>
      <c r="F46" s="88"/>
      <c r="G46" s="49"/>
      <c r="H46" s="88"/>
      <c r="I46" s="49"/>
      <c r="J46" s="91"/>
      <c r="K46" s="91"/>
      <c r="L46" s="98"/>
      <c r="M46" s="99"/>
      <c r="N46" s="100">
        <f t="shared" si="1"/>
        <v>0</v>
      </c>
      <c r="O46" s="112"/>
      <c r="P46" s="21" t="str">
        <f t="shared" si="2"/>
        <v/>
      </c>
      <c r="Q46" s="105">
        <f t="shared" si="3"/>
        <v>0</v>
      </c>
      <c r="R46" s="105">
        <f t="shared" si="5"/>
        <v>0</v>
      </c>
      <c r="S46" s="117">
        <f t="shared" si="4"/>
        <v>0</v>
      </c>
      <c r="T46" s="118">
        <f t="shared" si="0"/>
        <v>0</v>
      </c>
      <c r="U46" s="182"/>
    </row>
    <row r="47" spans="1:21" ht="12.75" customHeight="1" x14ac:dyDescent="0.2">
      <c r="A47" s="90">
        <v>42</v>
      </c>
      <c r="B47" s="350"/>
      <c r="C47" s="165"/>
      <c r="D47" s="89"/>
      <c r="E47" s="88"/>
      <c r="F47" s="88"/>
      <c r="G47" s="49"/>
      <c r="H47" s="88"/>
      <c r="I47" s="49"/>
      <c r="J47" s="91"/>
      <c r="K47" s="91"/>
      <c r="L47" s="98"/>
      <c r="M47" s="99"/>
      <c r="N47" s="100">
        <f t="shared" si="1"/>
        <v>0</v>
      </c>
      <c r="O47" s="112"/>
      <c r="P47" s="21" t="str">
        <f t="shared" si="2"/>
        <v/>
      </c>
      <c r="Q47" s="105">
        <f t="shared" si="3"/>
        <v>0</v>
      </c>
      <c r="R47" s="105">
        <f t="shared" si="5"/>
        <v>0</v>
      </c>
      <c r="S47" s="117">
        <f t="shared" si="4"/>
        <v>0</v>
      </c>
      <c r="T47" s="118">
        <f t="shared" si="0"/>
        <v>0</v>
      </c>
      <c r="U47" s="182"/>
    </row>
    <row r="48" spans="1:21" ht="12.75" customHeight="1" x14ac:dyDescent="0.2">
      <c r="A48" s="90">
        <v>43</v>
      </c>
      <c r="B48" s="350"/>
      <c r="C48" s="165"/>
      <c r="D48" s="89"/>
      <c r="E48" s="88"/>
      <c r="F48" s="88"/>
      <c r="G48" s="49"/>
      <c r="H48" s="88"/>
      <c r="I48" s="49"/>
      <c r="J48" s="91"/>
      <c r="K48" s="91"/>
      <c r="L48" s="98"/>
      <c r="M48" s="99"/>
      <c r="N48" s="100">
        <f t="shared" si="1"/>
        <v>0</v>
      </c>
      <c r="O48" s="112"/>
      <c r="P48" s="21" t="str">
        <f t="shared" si="2"/>
        <v/>
      </c>
      <c r="Q48" s="105">
        <f t="shared" si="3"/>
        <v>0</v>
      </c>
      <c r="R48" s="105">
        <f t="shared" si="5"/>
        <v>0</v>
      </c>
      <c r="S48" s="117">
        <f t="shared" si="4"/>
        <v>0</v>
      </c>
      <c r="T48" s="118">
        <f t="shared" si="0"/>
        <v>0</v>
      </c>
      <c r="U48" s="182"/>
    </row>
    <row r="49" spans="1:21" ht="12.75" customHeight="1" x14ac:dyDescent="0.2">
      <c r="A49" s="90">
        <v>44</v>
      </c>
      <c r="B49" s="350"/>
      <c r="C49" s="165"/>
      <c r="D49" s="89"/>
      <c r="E49" s="88"/>
      <c r="F49" s="88"/>
      <c r="G49" s="49"/>
      <c r="H49" s="88"/>
      <c r="I49" s="49"/>
      <c r="J49" s="91"/>
      <c r="K49" s="91"/>
      <c r="L49" s="98"/>
      <c r="M49" s="99"/>
      <c r="N49" s="100">
        <f t="shared" si="1"/>
        <v>0</v>
      </c>
      <c r="O49" s="112"/>
      <c r="P49" s="21" t="str">
        <f t="shared" si="2"/>
        <v/>
      </c>
      <c r="Q49" s="105">
        <f t="shared" si="3"/>
        <v>0</v>
      </c>
      <c r="R49" s="105">
        <f t="shared" si="5"/>
        <v>0</v>
      </c>
      <c r="S49" s="117">
        <f t="shared" si="4"/>
        <v>0</v>
      </c>
      <c r="T49" s="118">
        <f t="shared" si="0"/>
        <v>0</v>
      </c>
      <c r="U49" s="182"/>
    </row>
    <row r="50" spans="1:21" ht="12.75" customHeight="1" x14ac:dyDescent="0.2">
      <c r="A50" s="90">
        <v>45</v>
      </c>
      <c r="B50" s="350"/>
      <c r="C50" s="165"/>
      <c r="D50" s="89"/>
      <c r="E50" s="88"/>
      <c r="F50" s="88"/>
      <c r="G50" s="49"/>
      <c r="H50" s="88"/>
      <c r="I50" s="49"/>
      <c r="J50" s="91"/>
      <c r="K50" s="91"/>
      <c r="L50" s="98"/>
      <c r="M50" s="99"/>
      <c r="N50" s="100">
        <f t="shared" si="1"/>
        <v>0</v>
      </c>
      <c r="O50" s="112"/>
      <c r="P50" s="21" t="str">
        <f t="shared" si="2"/>
        <v/>
      </c>
      <c r="Q50" s="105">
        <f t="shared" si="3"/>
        <v>0</v>
      </c>
      <c r="R50" s="105">
        <f t="shared" si="5"/>
        <v>0</v>
      </c>
      <c r="S50" s="117">
        <f t="shared" si="4"/>
        <v>0</v>
      </c>
      <c r="T50" s="118">
        <f t="shared" si="0"/>
        <v>0</v>
      </c>
      <c r="U50" s="182"/>
    </row>
    <row r="51" spans="1:21" ht="12.75" customHeight="1" x14ac:dyDescent="0.2">
      <c r="A51" s="90">
        <v>46</v>
      </c>
      <c r="B51" s="350"/>
      <c r="C51" s="165"/>
      <c r="D51" s="89"/>
      <c r="E51" s="88"/>
      <c r="F51" s="88"/>
      <c r="G51" s="49"/>
      <c r="H51" s="88"/>
      <c r="I51" s="49"/>
      <c r="J51" s="91"/>
      <c r="K51" s="91"/>
      <c r="L51" s="98"/>
      <c r="M51" s="99"/>
      <c r="N51" s="100">
        <f t="shared" si="1"/>
        <v>0</v>
      </c>
      <c r="O51" s="112"/>
      <c r="P51" s="21" t="str">
        <f t="shared" si="2"/>
        <v/>
      </c>
      <c r="Q51" s="105">
        <f t="shared" si="3"/>
        <v>0</v>
      </c>
      <c r="R51" s="105">
        <f t="shared" si="5"/>
        <v>0</v>
      </c>
      <c r="S51" s="117">
        <f t="shared" si="4"/>
        <v>0</v>
      </c>
      <c r="T51" s="118">
        <f t="shared" si="0"/>
        <v>0</v>
      </c>
      <c r="U51" s="182"/>
    </row>
    <row r="52" spans="1:21" ht="12.75" customHeight="1" x14ac:dyDescent="0.2">
      <c r="A52" s="90">
        <v>47</v>
      </c>
      <c r="B52" s="350"/>
      <c r="C52" s="165"/>
      <c r="D52" s="89"/>
      <c r="E52" s="88"/>
      <c r="F52" s="88"/>
      <c r="G52" s="49"/>
      <c r="H52" s="88"/>
      <c r="I52" s="49"/>
      <c r="J52" s="91"/>
      <c r="K52" s="91"/>
      <c r="L52" s="98"/>
      <c r="M52" s="99"/>
      <c r="N52" s="100">
        <f t="shared" si="1"/>
        <v>0</v>
      </c>
      <c r="O52" s="112"/>
      <c r="P52" s="21" t="str">
        <f t="shared" si="2"/>
        <v/>
      </c>
      <c r="Q52" s="105">
        <f t="shared" si="3"/>
        <v>0</v>
      </c>
      <c r="R52" s="105">
        <f t="shared" si="5"/>
        <v>0</v>
      </c>
      <c r="S52" s="117">
        <f t="shared" si="4"/>
        <v>0</v>
      </c>
      <c r="T52" s="118">
        <f t="shared" si="0"/>
        <v>0</v>
      </c>
      <c r="U52" s="182"/>
    </row>
    <row r="53" spans="1:21" ht="12.75" customHeight="1" x14ac:dyDescent="0.2">
      <c r="A53" s="90">
        <v>48</v>
      </c>
      <c r="B53" s="350"/>
      <c r="C53" s="165"/>
      <c r="D53" s="89"/>
      <c r="E53" s="88"/>
      <c r="F53" s="88"/>
      <c r="G53" s="49"/>
      <c r="H53" s="88"/>
      <c r="I53" s="49"/>
      <c r="J53" s="91"/>
      <c r="K53" s="91"/>
      <c r="L53" s="98"/>
      <c r="M53" s="99"/>
      <c r="N53" s="100">
        <f t="shared" si="1"/>
        <v>0</v>
      </c>
      <c r="O53" s="112"/>
      <c r="P53" s="21" t="str">
        <f t="shared" si="2"/>
        <v/>
      </c>
      <c r="Q53" s="105">
        <f t="shared" si="3"/>
        <v>0</v>
      </c>
      <c r="R53" s="105">
        <f t="shared" si="5"/>
        <v>0</v>
      </c>
      <c r="S53" s="117">
        <f t="shared" si="4"/>
        <v>0</v>
      </c>
      <c r="T53" s="118">
        <f t="shared" si="0"/>
        <v>0</v>
      </c>
      <c r="U53" s="182"/>
    </row>
    <row r="54" spans="1:21" ht="12.75" customHeight="1" x14ac:dyDescent="0.2">
      <c r="A54" s="90">
        <v>49</v>
      </c>
      <c r="B54" s="350"/>
      <c r="C54" s="165"/>
      <c r="D54" s="89"/>
      <c r="E54" s="88"/>
      <c r="F54" s="88"/>
      <c r="G54" s="49"/>
      <c r="H54" s="88"/>
      <c r="I54" s="49"/>
      <c r="J54" s="91"/>
      <c r="K54" s="91"/>
      <c r="L54" s="98"/>
      <c r="M54" s="99"/>
      <c r="N54" s="100">
        <f t="shared" si="1"/>
        <v>0</v>
      </c>
      <c r="O54" s="112"/>
      <c r="P54" s="21" t="str">
        <f t="shared" si="2"/>
        <v/>
      </c>
      <c r="Q54" s="105">
        <f t="shared" si="3"/>
        <v>0</v>
      </c>
      <c r="R54" s="105">
        <f t="shared" si="5"/>
        <v>0</v>
      </c>
      <c r="S54" s="117">
        <f t="shared" si="4"/>
        <v>0</v>
      </c>
      <c r="T54" s="118">
        <f t="shared" si="0"/>
        <v>0</v>
      </c>
      <c r="U54" s="182"/>
    </row>
    <row r="55" spans="1:21" ht="12.75" customHeight="1" x14ac:dyDescent="0.2">
      <c r="A55" s="90">
        <v>50</v>
      </c>
      <c r="B55" s="350"/>
      <c r="C55" s="165"/>
      <c r="D55" s="89"/>
      <c r="E55" s="88"/>
      <c r="F55" s="88"/>
      <c r="G55" s="49"/>
      <c r="H55" s="88"/>
      <c r="I55" s="49"/>
      <c r="J55" s="91"/>
      <c r="K55" s="91"/>
      <c r="L55" s="98"/>
      <c r="M55" s="99"/>
      <c r="N55" s="100">
        <f t="shared" si="1"/>
        <v>0</v>
      </c>
      <c r="O55" s="112"/>
      <c r="P55" s="21" t="str">
        <f t="shared" si="2"/>
        <v/>
      </c>
      <c r="Q55" s="105">
        <f t="shared" si="3"/>
        <v>0</v>
      </c>
      <c r="R55" s="105">
        <f t="shared" si="5"/>
        <v>0</v>
      </c>
      <c r="S55" s="117">
        <f t="shared" si="4"/>
        <v>0</v>
      </c>
      <c r="T55" s="118">
        <f t="shared" si="0"/>
        <v>0</v>
      </c>
      <c r="U55" s="182"/>
    </row>
    <row r="56" spans="1:21" ht="12.75" customHeight="1" x14ac:dyDescent="0.2">
      <c r="A56" s="90">
        <v>51</v>
      </c>
      <c r="B56" s="350"/>
      <c r="C56" s="165"/>
      <c r="D56" s="89"/>
      <c r="E56" s="88"/>
      <c r="F56" s="88"/>
      <c r="G56" s="49"/>
      <c r="H56" s="88"/>
      <c r="I56" s="49"/>
      <c r="J56" s="91"/>
      <c r="K56" s="91"/>
      <c r="L56" s="98"/>
      <c r="M56" s="99"/>
      <c r="N56" s="100">
        <f t="shared" si="1"/>
        <v>0</v>
      </c>
      <c r="O56" s="112"/>
      <c r="P56" s="21" t="str">
        <f t="shared" si="2"/>
        <v/>
      </c>
      <c r="Q56" s="105">
        <f t="shared" si="3"/>
        <v>0</v>
      </c>
      <c r="R56" s="105">
        <f t="shared" si="5"/>
        <v>0</v>
      </c>
      <c r="S56" s="117">
        <f t="shared" si="4"/>
        <v>0</v>
      </c>
      <c r="T56" s="118">
        <f t="shared" si="0"/>
        <v>0</v>
      </c>
      <c r="U56" s="182"/>
    </row>
    <row r="57" spans="1:21" ht="12.75" customHeight="1" x14ac:dyDescent="0.2">
      <c r="A57" s="90">
        <v>52</v>
      </c>
      <c r="B57" s="350"/>
      <c r="C57" s="165"/>
      <c r="D57" s="89"/>
      <c r="E57" s="88"/>
      <c r="F57" s="88"/>
      <c r="G57" s="49"/>
      <c r="H57" s="88"/>
      <c r="I57" s="49"/>
      <c r="J57" s="91"/>
      <c r="K57" s="91"/>
      <c r="L57" s="98"/>
      <c r="M57" s="99"/>
      <c r="N57" s="100">
        <f t="shared" si="1"/>
        <v>0</v>
      </c>
      <c r="O57" s="112"/>
      <c r="P57" s="21" t="str">
        <f t="shared" si="2"/>
        <v/>
      </c>
      <c r="Q57" s="105">
        <f t="shared" si="3"/>
        <v>0</v>
      </c>
      <c r="R57" s="105">
        <f t="shared" si="5"/>
        <v>0</v>
      </c>
      <c r="S57" s="117">
        <f t="shared" si="4"/>
        <v>0</v>
      </c>
      <c r="T57" s="118">
        <f t="shared" si="0"/>
        <v>0</v>
      </c>
      <c r="U57" s="182"/>
    </row>
    <row r="58" spans="1:21" ht="12.75" customHeight="1" x14ac:dyDescent="0.2">
      <c r="A58" s="90">
        <v>53</v>
      </c>
      <c r="B58" s="350"/>
      <c r="C58" s="165"/>
      <c r="D58" s="89"/>
      <c r="E58" s="88"/>
      <c r="F58" s="88"/>
      <c r="G58" s="49"/>
      <c r="H58" s="88"/>
      <c r="I58" s="49"/>
      <c r="J58" s="91"/>
      <c r="K58" s="91"/>
      <c r="L58" s="98"/>
      <c r="M58" s="99"/>
      <c r="N58" s="100">
        <f t="shared" si="1"/>
        <v>0</v>
      </c>
      <c r="O58" s="112"/>
      <c r="P58" s="21" t="str">
        <f t="shared" si="2"/>
        <v/>
      </c>
      <c r="Q58" s="105">
        <f t="shared" si="3"/>
        <v>0</v>
      </c>
      <c r="R58" s="105">
        <f t="shared" si="5"/>
        <v>0</v>
      </c>
      <c r="S58" s="117">
        <f t="shared" si="4"/>
        <v>0</v>
      </c>
      <c r="T58" s="118">
        <f t="shared" si="0"/>
        <v>0</v>
      </c>
      <c r="U58" s="182"/>
    </row>
    <row r="59" spans="1:21" ht="12.75" customHeight="1" x14ac:dyDescent="0.2">
      <c r="A59" s="90">
        <v>54</v>
      </c>
      <c r="B59" s="350"/>
      <c r="C59" s="165"/>
      <c r="D59" s="89"/>
      <c r="E59" s="88"/>
      <c r="F59" s="88"/>
      <c r="G59" s="49"/>
      <c r="H59" s="88"/>
      <c r="I59" s="49"/>
      <c r="J59" s="91"/>
      <c r="K59" s="91"/>
      <c r="L59" s="98"/>
      <c r="M59" s="99"/>
      <c r="N59" s="100">
        <f t="shared" si="1"/>
        <v>0</v>
      </c>
      <c r="O59" s="112"/>
      <c r="P59" s="21" t="str">
        <f t="shared" si="2"/>
        <v/>
      </c>
      <c r="Q59" s="105">
        <f t="shared" si="3"/>
        <v>0</v>
      </c>
      <c r="R59" s="105">
        <f t="shared" si="5"/>
        <v>0</v>
      </c>
      <c r="S59" s="117">
        <f t="shared" si="4"/>
        <v>0</v>
      </c>
      <c r="T59" s="118">
        <f t="shared" si="0"/>
        <v>0</v>
      </c>
      <c r="U59" s="182"/>
    </row>
    <row r="60" spans="1:21" ht="12.75" customHeight="1" x14ac:dyDescent="0.2">
      <c r="A60" s="90">
        <v>55</v>
      </c>
      <c r="B60" s="350"/>
      <c r="C60" s="165"/>
      <c r="D60" s="89"/>
      <c r="E60" s="88"/>
      <c r="F60" s="88"/>
      <c r="G60" s="49"/>
      <c r="H60" s="88"/>
      <c r="I60" s="49"/>
      <c r="J60" s="91"/>
      <c r="K60" s="91"/>
      <c r="L60" s="98"/>
      <c r="M60" s="99"/>
      <c r="N60" s="100">
        <f t="shared" si="1"/>
        <v>0</v>
      </c>
      <c r="O60" s="112"/>
      <c r="P60" s="21" t="str">
        <f t="shared" si="2"/>
        <v/>
      </c>
      <c r="Q60" s="105">
        <f t="shared" si="3"/>
        <v>0</v>
      </c>
      <c r="R60" s="105">
        <f t="shared" si="5"/>
        <v>0</v>
      </c>
      <c r="S60" s="117">
        <f t="shared" si="4"/>
        <v>0</v>
      </c>
      <c r="T60" s="118">
        <f t="shared" si="0"/>
        <v>0</v>
      </c>
      <c r="U60" s="182"/>
    </row>
    <row r="61" spans="1:21" ht="12.75" customHeight="1" x14ac:dyDescent="0.2">
      <c r="A61" s="90">
        <v>56</v>
      </c>
      <c r="B61" s="350"/>
      <c r="C61" s="165"/>
      <c r="D61" s="89"/>
      <c r="E61" s="88"/>
      <c r="F61" s="88"/>
      <c r="G61" s="49"/>
      <c r="H61" s="88"/>
      <c r="I61" s="49"/>
      <c r="J61" s="91"/>
      <c r="K61" s="91"/>
      <c r="L61" s="98"/>
      <c r="M61" s="99"/>
      <c r="N61" s="100">
        <f t="shared" si="1"/>
        <v>0</v>
      </c>
      <c r="O61" s="112"/>
      <c r="P61" s="21" t="str">
        <f t="shared" si="2"/>
        <v/>
      </c>
      <c r="Q61" s="105">
        <f t="shared" si="3"/>
        <v>0</v>
      </c>
      <c r="R61" s="105">
        <f t="shared" si="5"/>
        <v>0</v>
      </c>
      <c r="S61" s="117">
        <f t="shared" si="4"/>
        <v>0</v>
      </c>
      <c r="T61" s="118">
        <f t="shared" si="0"/>
        <v>0</v>
      </c>
      <c r="U61" s="182"/>
    </row>
    <row r="62" spans="1:21" ht="12.75" customHeight="1" x14ac:dyDescent="0.2">
      <c r="A62" s="90">
        <v>57</v>
      </c>
      <c r="B62" s="350"/>
      <c r="C62" s="165"/>
      <c r="D62" s="89"/>
      <c r="E62" s="88"/>
      <c r="F62" s="88"/>
      <c r="G62" s="49"/>
      <c r="H62" s="88"/>
      <c r="I62" s="49"/>
      <c r="J62" s="91"/>
      <c r="K62" s="91"/>
      <c r="L62" s="98"/>
      <c r="M62" s="99"/>
      <c r="N62" s="100">
        <f t="shared" si="1"/>
        <v>0</v>
      </c>
      <c r="O62" s="112"/>
      <c r="P62" s="21" t="str">
        <f t="shared" si="2"/>
        <v/>
      </c>
      <c r="Q62" s="105">
        <f t="shared" si="3"/>
        <v>0</v>
      </c>
      <c r="R62" s="105">
        <f t="shared" si="5"/>
        <v>0</v>
      </c>
      <c r="S62" s="117">
        <f t="shared" si="4"/>
        <v>0</v>
      </c>
      <c r="T62" s="118">
        <f t="shared" si="0"/>
        <v>0</v>
      </c>
      <c r="U62" s="182"/>
    </row>
    <row r="63" spans="1:21" ht="12.75" customHeight="1" x14ac:dyDescent="0.2">
      <c r="A63" s="90">
        <v>58</v>
      </c>
      <c r="B63" s="350"/>
      <c r="C63" s="165"/>
      <c r="D63" s="89"/>
      <c r="E63" s="88"/>
      <c r="F63" s="88"/>
      <c r="G63" s="49"/>
      <c r="H63" s="88"/>
      <c r="I63" s="49"/>
      <c r="J63" s="91"/>
      <c r="K63" s="91"/>
      <c r="L63" s="98"/>
      <c r="M63" s="99"/>
      <c r="N63" s="100">
        <f t="shared" si="1"/>
        <v>0</v>
      </c>
      <c r="O63" s="112"/>
      <c r="P63" s="21" t="str">
        <f t="shared" si="2"/>
        <v/>
      </c>
      <c r="Q63" s="105">
        <f t="shared" si="3"/>
        <v>0</v>
      </c>
      <c r="R63" s="105">
        <f t="shared" si="5"/>
        <v>0</v>
      </c>
      <c r="S63" s="117">
        <f t="shared" si="4"/>
        <v>0</v>
      </c>
      <c r="T63" s="118">
        <f t="shared" si="0"/>
        <v>0</v>
      </c>
      <c r="U63" s="182"/>
    </row>
    <row r="64" spans="1:21" ht="12.75" customHeight="1" x14ac:dyDescent="0.2">
      <c r="A64" s="90">
        <v>59</v>
      </c>
      <c r="B64" s="350"/>
      <c r="C64" s="165"/>
      <c r="D64" s="89"/>
      <c r="E64" s="88"/>
      <c r="F64" s="88"/>
      <c r="G64" s="49"/>
      <c r="H64" s="88"/>
      <c r="I64" s="49"/>
      <c r="J64" s="91"/>
      <c r="K64" s="91"/>
      <c r="L64" s="98"/>
      <c r="M64" s="99"/>
      <c r="N64" s="100">
        <f t="shared" si="1"/>
        <v>0</v>
      </c>
      <c r="O64" s="112"/>
      <c r="P64" s="21" t="str">
        <f t="shared" si="2"/>
        <v/>
      </c>
      <c r="Q64" s="105">
        <f t="shared" si="3"/>
        <v>0</v>
      </c>
      <c r="R64" s="105">
        <f t="shared" si="5"/>
        <v>0</v>
      </c>
      <c r="S64" s="117">
        <f t="shared" si="4"/>
        <v>0</v>
      </c>
      <c r="T64" s="118">
        <f t="shared" si="0"/>
        <v>0</v>
      </c>
      <c r="U64" s="182"/>
    </row>
    <row r="65" spans="1:21" ht="12.75" customHeight="1" x14ac:dyDescent="0.2">
      <c r="A65" s="90">
        <v>60</v>
      </c>
      <c r="B65" s="350"/>
      <c r="C65" s="165"/>
      <c r="D65" s="89"/>
      <c r="E65" s="88"/>
      <c r="F65" s="88"/>
      <c r="G65" s="49"/>
      <c r="H65" s="88"/>
      <c r="I65" s="49"/>
      <c r="J65" s="91"/>
      <c r="K65" s="91"/>
      <c r="L65" s="98"/>
      <c r="M65" s="99"/>
      <c r="N65" s="100">
        <f t="shared" si="1"/>
        <v>0</v>
      </c>
      <c r="O65" s="112"/>
      <c r="P65" s="21" t="str">
        <f t="shared" si="2"/>
        <v/>
      </c>
      <c r="Q65" s="105">
        <f t="shared" si="3"/>
        <v>0</v>
      </c>
      <c r="R65" s="105">
        <f t="shared" si="5"/>
        <v>0</v>
      </c>
      <c r="S65" s="117">
        <f t="shared" si="4"/>
        <v>0</v>
      </c>
      <c r="T65" s="118">
        <f t="shared" si="0"/>
        <v>0</v>
      </c>
      <c r="U65" s="182"/>
    </row>
    <row r="66" spans="1:21" ht="12.75" customHeight="1" x14ac:dyDescent="0.2">
      <c r="A66" s="90">
        <v>61</v>
      </c>
      <c r="B66" s="350"/>
      <c r="C66" s="165"/>
      <c r="D66" s="89"/>
      <c r="E66" s="88"/>
      <c r="F66" s="88"/>
      <c r="G66" s="49"/>
      <c r="H66" s="88"/>
      <c r="I66" s="49"/>
      <c r="J66" s="91"/>
      <c r="K66" s="91"/>
      <c r="L66" s="98"/>
      <c r="M66" s="99"/>
      <c r="N66" s="100">
        <f t="shared" si="1"/>
        <v>0</v>
      </c>
      <c r="O66" s="112"/>
      <c r="P66" s="21" t="str">
        <f t="shared" si="2"/>
        <v/>
      </c>
      <c r="Q66" s="105">
        <f t="shared" si="3"/>
        <v>0</v>
      </c>
      <c r="R66" s="105">
        <f t="shared" si="5"/>
        <v>0</v>
      </c>
      <c r="S66" s="117">
        <f t="shared" si="4"/>
        <v>0</v>
      </c>
      <c r="T66" s="118">
        <f t="shared" si="0"/>
        <v>0</v>
      </c>
      <c r="U66" s="182"/>
    </row>
    <row r="67" spans="1:21" ht="12.75" customHeight="1" x14ac:dyDescent="0.2">
      <c r="A67" s="90">
        <v>62</v>
      </c>
      <c r="B67" s="350"/>
      <c r="C67" s="165"/>
      <c r="D67" s="89"/>
      <c r="E67" s="88"/>
      <c r="F67" s="88"/>
      <c r="G67" s="49"/>
      <c r="H67" s="88"/>
      <c r="I67" s="49"/>
      <c r="J67" s="91"/>
      <c r="K67" s="91"/>
      <c r="L67" s="98"/>
      <c r="M67" s="99"/>
      <c r="N67" s="100">
        <f t="shared" si="1"/>
        <v>0</v>
      </c>
      <c r="O67" s="112"/>
      <c r="P67" s="21" t="str">
        <f t="shared" si="2"/>
        <v/>
      </c>
      <c r="Q67" s="105">
        <f t="shared" si="3"/>
        <v>0</v>
      </c>
      <c r="R67" s="105">
        <f t="shared" si="5"/>
        <v>0</v>
      </c>
      <c r="S67" s="117">
        <f t="shared" si="4"/>
        <v>0</v>
      </c>
      <c r="T67" s="118">
        <f t="shared" si="0"/>
        <v>0</v>
      </c>
      <c r="U67" s="182"/>
    </row>
    <row r="68" spans="1:21" ht="12.75" customHeight="1" x14ac:dyDescent="0.2">
      <c r="A68" s="90">
        <v>63</v>
      </c>
      <c r="B68" s="350"/>
      <c r="C68" s="165"/>
      <c r="D68" s="89"/>
      <c r="E68" s="88"/>
      <c r="F68" s="88"/>
      <c r="G68" s="49"/>
      <c r="H68" s="88"/>
      <c r="I68" s="49"/>
      <c r="J68" s="91"/>
      <c r="K68" s="91"/>
      <c r="L68" s="98"/>
      <c r="M68" s="99"/>
      <c r="N68" s="100">
        <f t="shared" si="1"/>
        <v>0</v>
      </c>
      <c r="O68" s="112"/>
      <c r="P68" s="21" t="str">
        <f t="shared" si="2"/>
        <v/>
      </c>
      <c r="Q68" s="105">
        <f t="shared" si="3"/>
        <v>0</v>
      </c>
      <c r="R68" s="105">
        <f t="shared" si="5"/>
        <v>0</v>
      </c>
      <c r="S68" s="117">
        <f t="shared" si="4"/>
        <v>0</v>
      </c>
      <c r="T68" s="118">
        <f t="shared" si="0"/>
        <v>0</v>
      </c>
      <c r="U68" s="182"/>
    </row>
    <row r="69" spans="1:21" ht="12.75" customHeight="1" x14ac:dyDescent="0.2">
      <c r="A69" s="90">
        <v>64</v>
      </c>
      <c r="B69" s="350"/>
      <c r="C69" s="165"/>
      <c r="D69" s="89"/>
      <c r="E69" s="88"/>
      <c r="F69" s="88"/>
      <c r="G69" s="49"/>
      <c r="H69" s="88"/>
      <c r="I69" s="49"/>
      <c r="J69" s="91"/>
      <c r="K69" s="91"/>
      <c r="L69" s="98"/>
      <c r="M69" s="99"/>
      <c r="N69" s="100">
        <f t="shared" si="1"/>
        <v>0</v>
      </c>
      <c r="O69" s="112"/>
      <c r="P69" s="21" t="str">
        <f t="shared" si="2"/>
        <v/>
      </c>
      <c r="Q69" s="105">
        <f t="shared" si="3"/>
        <v>0</v>
      </c>
      <c r="R69" s="105">
        <f t="shared" si="5"/>
        <v>0</v>
      </c>
      <c r="S69" s="117">
        <f t="shared" si="4"/>
        <v>0</v>
      </c>
      <c r="T69" s="118">
        <f t="shared" si="0"/>
        <v>0</v>
      </c>
      <c r="U69" s="182"/>
    </row>
    <row r="70" spans="1:21" ht="12.75" customHeight="1" x14ac:dyDescent="0.2">
      <c r="A70" s="90">
        <v>65</v>
      </c>
      <c r="B70" s="350"/>
      <c r="C70" s="165"/>
      <c r="D70" s="89"/>
      <c r="E70" s="88"/>
      <c r="F70" s="88"/>
      <c r="G70" s="49"/>
      <c r="H70" s="88"/>
      <c r="I70" s="49"/>
      <c r="J70" s="91"/>
      <c r="K70" s="91"/>
      <c r="L70" s="98"/>
      <c r="M70" s="99"/>
      <c r="N70" s="100">
        <f t="shared" si="1"/>
        <v>0</v>
      </c>
      <c r="O70" s="112"/>
      <c r="P70" s="21" t="str">
        <f t="shared" si="2"/>
        <v/>
      </c>
      <c r="Q70" s="105">
        <f t="shared" si="3"/>
        <v>0</v>
      </c>
      <c r="R70" s="105">
        <f t="shared" si="5"/>
        <v>0</v>
      </c>
      <c r="S70" s="117">
        <f t="shared" si="4"/>
        <v>0</v>
      </c>
      <c r="T70" s="118">
        <f t="shared" ref="T70:T133" si="6">IF(N70&gt;S70,N70-S70,0)</f>
        <v>0</v>
      </c>
      <c r="U70" s="182"/>
    </row>
    <row r="71" spans="1:21" ht="12.75" customHeight="1" x14ac:dyDescent="0.2">
      <c r="A71" s="90">
        <v>66</v>
      </c>
      <c r="B71" s="350"/>
      <c r="C71" s="165"/>
      <c r="D71" s="89"/>
      <c r="E71" s="88"/>
      <c r="F71" s="88"/>
      <c r="G71" s="49"/>
      <c r="H71" s="88"/>
      <c r="I71" s="49"/>
      <c r="J71" s="91"/>
      <c r="K71" s="91"/>
      <c r="L71" s="98"/>
      <c r="M71" s="99"/>
      <c r="N71" s="100">
        <f t="shared" ref="N71:N134" si="7">IF(C71="",0,(IF(OR(D71="",E71="",H71="",G71="",I71="",J71="",K71=""),"FILL ALL FIELDS",L71+M71)))</f>
        <v>0</v>
      </c>
      <c r="O71" s="112"/>
      <c r="P71" s="21" t="str">
        <f t="shared" ref="P71:P134" si="8">IF(C71="","",(IF(OR(J71&lt;$J$1,J71&gt;$K$1,K71&lt;$J$1,K71&gt;$K$1, F71=H71),"CHECK DATES or CITY","")))</f>
        <v/>
      </c>
      <c r="Q71" s="105">
        <f t="shared" ref="Q71:Q134" si="9">IF(OR(G71="IN", G71=""), 0, IF(OR(I71="IN", I71=""), 0, L71))</f>
        <v>0</v>
      </c>
      <c r="R71" s="105">
        <f t="shared" si="5"/>
        <v>0</v>
      </c>
      <c r="S71" s="117">
        <f t="shared" ref="S71:S134" si="10">+R71+Q71</f>
        <v>0</v>
      </c>
      <c r="T71" s="118">
        <f t="shared" si="6"/>
        <v>0</v>
      </c>
      <c r="U71" s="182"/>
    </row>
    <row r="72" spans="1:21" ht="12.75" customHeight="1" x14ac:dyDescent="0.2">
      <c r="A72" s="90">
        <v>67</v>
      </c>
      <c r="B72" s="350"/>
      <c r="C72" s="165"/>
      <c r="D72" s="89"/>
      <c r="E72" s="88"/>
      <c r="F72" s="88"/>
      <c r="G72" s="49"/>
      <c r="H72" s="88"/>
      <c r="I72" s="49"/>
      <c r="J72" s="91"/>
      <c r="K72" s="91"/>
      <c r="L72" s="98"/>
      <c r="M72" s="99"/>
      <c r="N72" s="100">
        <f t="shared" si="7"/>
        <v>0</v>
      </c>
      <c r="O72" s="112"/>
      <c r="P72" s="21" t="str">
        <f t="shared" si="8"/>
        <v/>
      </c>
      <c r="Q72" s="105">
        <f t="shared" si="9"/>
        <v>0</v>
      </c>
      <c r="R72" s="105">
        <f t="shared" si="5"/>
        <v>0</v>
      </c>
      <c r="S72" s="117">
        <f t="shared" si="10"/>
        <v>0</v>
      </c>
      <c r="T72" s="118">
        <f t="shared" si="6"/>
        <v>0</v>
      </c>
      <c r="U72" s="182"/>
    </row>
    <row r="73" spans="1:21" ht="12.75" customHeight="1" x14ac:dyDescent="0.2">
      <c r="A73" s="90">
        <v>68</v>
      </c>
      <c r="B73" s="350"/>
      <c r="C73" s="165"/>
      <c r="D73" s="89"/>
      <c r="E73" s="88"/>
      <c r="F73" s="88"/>
      <c r="G73" s="49"/>
      <c r="H73" s="88"/>
      <c r="I73" s="49"/>
      <c r="J73" s="91"/>
      <c r="K73" s="91"/>
      <c r="L73" s="98"/>
      <c r="M73" s="99"/>
      <c r="N73" s="100">
        <f t="shared" si="7"/>
        <v>0</v>
      </c>
      <c r="O73" s="112"/>
      <c r="P73" s="21" t="str">
        <f t="shared" si="8"/>
        <v/>
      </c>
      <c r="Q73" s="105">
        <f t="shared" si="9"/>
        <v>0</v>
      </c>
      <c r="R73" s="105">
        <f t="shared" ref="R73:R136" si="11">MIN(M73)</f>
        <v>0</v>
      </c>
      <c r="S73" s="117">
        <f t="shared" si="10"/>
        <v>0</v>
      </c>
      <c r="T73" s="118">
        <f t="shared" si="6"/>
        <v>0</v>
      </c>
      <c r="U73" s="182"/>
    </row>
    <row r="74" spans="1:21" ht="12.75" customHeight="1" x14ac:dyDescent="0.2">
      <c r="A74" s="90">
        <v>69</v>
      </c>
      <c r="B74" s="350"/>
      <c r="C74" s="165"/>
      <c r="D74" s="89"/>
      <c r="E74" s="88"/>
      <c r="F74" s="88"/>
      <c r="G74" s="49"/>
      <c r="H74" s="88"/>
      <c r="I74" s="49"/>
      <c r="J74" s="91"/>
      <c r="K74" s="91"/>
      <c r="L74" s="98"/>
      <c r="M74" s="99"/>
      <c r="N74" s="100">
        <f t="shared" si="7"/>
        <v>0</v>
      </c>
      <c r="O74" s="112"/>
      <c r="P74" s="21" t="str">
        <f t="shared" si="8"/>
        <v/>
      </c>
      <c r="Q74" s="105">
        <f t="shared" si="9"/>
        <v>0</v>
      </c>
      <c r="R74" s="105">
        <f t="shared" si="11"/>
        <v>0</v>
      </c>
      <c r="S74" s="117">
        <f t="shared" si="10"/>
        <v>0</v>
      </c>
      <c r="T74" s="118">
        <f t="shared" si="6"/>
        <v>0</v>
      </c>
      <c r="U74" s="182"/>
    </row>
    <row r="75" spans="1:21" ht="12.75" customHeight="1" x14ac:dyDescent="0.2">
      <c r="A75" s="90">
        <v>70</v>
      </c>
      <c r="B75" s="350"/>
      <c r="C75" s="165"/>
      <c r="D75" s="89"/>
      <c r="E75" s="88"/>
      <c r="F75" s="88"/>
      <c r="G75" s="49"/>
      <c r="H75" s="88"/>
      <c r="I75" s="49"/>
      <c r="J75" s="91"/>
      <c r="K75" s="91"/>
      <c r="L75" s="98"/>
      <c r="M75" s="99"/>
      <c r="N75" s="100">
        <f t="shared" si="7"/>
        <v>0</v>
      </c>
      <c r="O75" s="112"/>
      <c r="P75" s="21" t="str">
        <f t="shared" si="8"/>
        <v/>
      </c>
      <c r="Q75" s="105">
        <f t="shared" si="9"/>
        <v>0</v>
      </c>
      <c r="R75" s="105">
        <f t="shared" si="11"/>
        <v>0</v>
      </c>
      <c r="S75" s="117">
        <f t="shared" si="10"/>
        <v>0</v>
      </c>
      <c r="T75" s="118">
        <f t="shared" si="6"/>
        <v>0</v>
      </c>
      <c r="U75" s="182"/>
    </row>
    <row r="76" spans="1:21" ht="12.75" customHeight="1" x14ac:dyDescent="0.2">
      <c r="A76" s="90">
        <v>71</v>
      </c>
      <c r="B76" s="350"/>
      <c r="C76" s="165"/>
      <c r="D76" s="89"/>
      <c r="E76" s="88"/>
      <c r="F76" s="88"/>
      <c r="G76" s="49"/>
      <c r="H76" s="88"/>
      <c r="I76" s="49"/>
      <c r="J76" s="91"/>
      <c r="K76" s="91"/>
      <c r="L76" s="98"/>
      <c r="M76" s="99"/>
      <c r="N76" s="100">
        <f t="shared" si="7"/>
        <v>0</v>
      </c>
      <c r="O76" s="112"/>
      <c r="P76" s="21" t="str">
        <f t="shared" si="8"/>
        <v/>
      </c>
      <c r="Q76" s="105">
        <f t="shared" si="9"/>
        <v>0</v>
      </c>
      <c r="R76" s="105">
        <f t="shared" si="11"/>
        <v>0</v>
      </c>
      <c r="S76" s="117">
        <f t="shared" si="10"/>
        <v>0</v>
      </c>
      <c r="T76" s="118">
        <f t="shared" si="6"/>
        <v>0</v>
      </c>
      <c r="U76" s="182"/>
    </row>
    <row r="77" spans="1:21" ht="12.75" customHeight="1" x14ac:dyDescent="0.2">
      <c r="A77" s="90">
        <v>72</v>
      </c>
      <c r="B77" s="350"/>
      <c r="C77" s="165"/>
      <c r="D77" s="89"/>
      <c r="E77" s="88"/>
      <c r="F77" s="88"/>
      <c r="G77" s="49"/>
      <c r="H77" s="88"/>
      <c r="I77" s="49"/>
      <c r="J77" s="91"/>
      <c r="K77" s="91"/>
      <c r="L77" s="98"/>
      <c r="M77" s="99"/>
      <c r="N77" s="100">
        <f t="shared" si="7"/>
        <v>0</v>
      </c>
      <c r="O77" s="112"/>
      <c r="P77" s="21" t="str">
        <f t="shared" si="8"/>
        <v/>
      </c>
      <c r="Q77" s="105">
        <f t="shared" si="9"/>
        <v>0</v>
      </c>
      <c r="R77" s="105">
        <f t="shared" si="11"/>
        <v>0</v>
      </c>
      <c r="S77" s="117">
        <f t="shared" si="10"/>
        <v>0</v>
      </c>
      <c r="T77" s="118">
        <f t="shared" si="6"/>
        <v>0</v>
      </c>
      <c r="U77" s="182"/>
    </row>
    <row r="78" spans="1:21" ht="12.75" customHeight="1" x14ac:dyDescent="0.2">
      <c r="A78" s="90">
        <v>73</v>
      </c>
      <c r="B78" s="350"/>
      <c r="C78" s="165"/>
      <c r="D78" s="89"/>
      <c r="E78" s="88"/>
      <c r="F78" s="88"/>
      <c r="G78" s="49"/>
      <c r="H78" s="88"/>
      <c r="I78" s="49"/>
      <c r="J78" s="91"/>
      <c r="K78" s="91"/>
      <c r="L78" s="98"/>
      <c r="M78" s="99"/>
      <c r="N78" s="100">
        <f t="shared" si="7"/>
        <v>0</v>
      </c>
      <c r="O78" s="112"/>
      <c r="P78" s="21" t="str">
        <f t="shared" si="8"/>
        <v/>
      </c>
      <c r="Q78" s="105">
        <f t="shared" si="9"/>
        <v>0</v>
      </c>
      <c r="R78" s="105">
        <f t="shared" si="11"/>
        <v>0</v>
      </c>
      <c r="S78" s="117">
        <f t="shared" si="10"/>
        <v>0</v>
      </c>
      <c r="T78" s="118">
        <f t="shared" si="6"/>
        <v>0</v>
      </c>
      <c r="U78" s="182"/>
    </row>
    <row r="79" spans="1:21" ht="12.75" customHeight="1" x14ac:dyDescent="0.2">
      <c r="A79" s="90">
        <v>74</v>
      </c>
      <c r="B79" s="350"/>
      <c r="C79" s="165"/>
      <c r="D79" s="89"/>
      <c r="E79" s="88"/>
      <c r="F79" s="88"/>
      <c r="G79" s="49"/>
      <c r="H79" s="88"/>
      <c r="I79" s="49"/>
      <c r="J79" s="91"/>
      <c r="K79" s="91"/>
      <c r="L79" s="98"/>
      <c r="M79" s="99"/>
      <c r="N79" s="100">
        <f t="shared" si="7"/>
        <v>0</v>
      </c>
      <c r="O79" s="112"/>
      <c r="P79" s="21" t="str">
        <f t="shared" si="8"/>
        <v/>
      </c>
      <c r="Q79" s="105">
        <f t="shared" si="9"/>
        <v>0</v>
      </c>
      <c r="R79" s="105">
        <f t="shared" si="11"/>
        <v>0</v>
      </c>
      <c r="S79" s="117">
        <f t="shared" si="10"/>
        <v>0</v>
      </c>
      <c r="T79" s="118">
        <f t="shared" si="6"/>
        <v>0</v>
      </c>
      <c r="U79" s="182"/>
    </row>
    <row r="80" spans="1:21" ht="12.75" customHeight="1" x14ac:dyDescent="0.2">
      <c r="A80" s="90">
        <v>75</v>
      </c>
      <c r="B80" s="350"/>
      <c r="C80" s="165"/>
      <c r="D80" s="89"/>
      <c r="E80" s="88"/>
      <c r="F80" s="88"/>
      <c r="G80" s="49"/>
      <c r="H80" s="88"/>
      <c r="I80" s="49"/>
      <c r="J80" s="91"/>
      <c r="K80" s="91"/>
      <c r="L80" s="98"/>
      <c r="M80" s="99"/>
      <c r="N80" s="100">
        <f t="shared" si="7"/>
        <v>0</v>
      </c>
      <c r="O80" s="112"/>
      <c r="P80" s="21" t="str">
        <f t="shared" si="8"/>
        <v/>
      </c>
      <c r="Q80" s="105">
        <f t="shared" si="9"/>
        <v>0</v>
      </c>
      <c r="R80" s="105">
        <f t="shared" si="11"/>
        <v>0</v>
      </c>
      <c r="S80" s="117">
        <f t="shared" si="10"/>
        <v>0</v>
      </c>
      <c r="T80" s="118">
        <f t="shared" si="6"/>
        <v>0</v>
      </c>
      <c r="U80" s="182"/>
    </row>
    <row r="81" spans="1:21" ht="12.75" customHeight="1" x14ac:dyDescent="0.2">
      <c r="A81" s="90">
        <v>76</v>
      </c>
      <c r="B81" s="350"/>
      <c r="C81" s="165"/>
      <c r="D81" s="89"/>
      <c r="E81" s="88"/>
      <c r="F81" s="88"/>
      <c r="G81" s="49"/>
      <c r="H81" s="88"/>
      <c r="I81" s="49"/>
      <c r="J81" s="91"/>
      <c r="K81" s="91"/>
      <c r="L81" s="98"/>
      <c r="M81" s="99"/>
      <c r="N81" s="100">
        <f t="shared" si="7"/>
        <v>0</v>
      </c>
      <c r="O81" s="112"/>
      <c r="P81" s="21" t="str">
        <f t="shared" si="8"/>
        <v/>
      </c>
      <c r="Q81" s="105">
        <f t="shared" si="9"/>
        <v>0</v>
      </c>
      <c r="R81" s="105">
        <f t="shared" si="11"/>
        <v>0</v>
      </c>
      <c r="S81" s="117">
        <f t="shared" si="10"/>
        <v>0</v>
      </c>
      <c r="T81" s="118">
        <f t="shared" si="6"/>
        <v>0</v>
      </c>
      <c r="U81" s="182"/>
    </row>
    <row r="82" spans="1:21" ht="12.75" customHeight="1" x14ac:dyDescent="0.2">
      <c r="A82" s="90">
        <v>77</v>
      </c>
      <c r="B82" s="350"/>
      <c r="C82" s="165"/>
      <c r="D82" s="89"/>
      <c r="E82" s="88"/>
      <c r="F82" s="88"/>
      <c r="G82" s="49"/>
      <c r="H82" s="88"/>
      <c r="I82" s="49"/>
      <c r="J82" s="91"/>
      <c r="K82" s="91"/>
      <c r="L82" s="98"/>
      <c r="M82" s="99"/>
      <c r="N82" s="100">
        <f t="shared" si="7"/>
        <v>0</v>
      </c>
      <c r="O82" s="112"/>
      <c r="P82" s="21" t="str">
        <f t="shared" si="8"/>
        <v/>
      </c>
      <c r="Q82" s="105">
        <f t="shared" si="9"/>
        <v>0</v>
      </c>
      <c r="R82" s="105">
        <f t="shared" si="11"/>
        <v>0</v>
      </c>
      <c r="S82" s="117">
        <f t="shared" si="10"/>
        <v>0</v>
      </c>
      <c r="T82" s="118">
        <f t="shared" si="6"/>
        <v>0</v>
      </c>
      <c r="U82" s="182"/>
    </row>
    <row r="83" spans="1:21" ht="12.75" customHeight="1" x14ac:dyDescent="0.2">
      <c r="A83" s="90">
        <v>78</v>
      </c>
      <c r="B83" s="350"/>
      <c r="C83" s="165"/>
      <c r="D83" s="89"/>
      <c r="E83" s="88"/>
      <c r="F83" s="88"/>
      <c r="G83" s="49"/>
      <c r="H83" s="88"/>
      <c r="I83" s="49"/>
      <c r="J83" s="91"/>
      <c r="K83" s="91"/>
      <c r="L83" s="98"/>
      <c r="M83" s="99"/>
      <c r="N83" s="100">
        <f t="shared" si="7"/>
        <v>0</v>
      </c>
      <c r="O83" s="112"/>
      <c r="P83" s="21" t="str">
        <f t="shared" si="8"/>
        <v/>
      </c>
      <c r="Q83" s="105">
        <f t="shared" si="9"/>
        <v>0</v>
      </c>
      <c r="R83" s="105">
        <f t="shared" si="11"/>
        <v>0</v>
      </c>
      <c r="S83" s="117">
        <f t="shared" si="10"/>
        <v>0</v>
      </c>
      <c r="T83" s="118">
        <f t="shared" si="6"/>
        <v>0</v>
      </c>
      <c r="U83" s="182"/>
    </row>
    <row r="84" spans="1:21" ht="12.75" customHeight="1" x14ac:dyDescent="0.2">
      <c r="A84" s="90">
        <v>79</v>
      </c>
      <c r="B84" s="350"/>
      <c r="C84" s="165"/>
      <c r="D84" s="89"/>
      <c r="E84" s="88"/>
      <c r="F84" s="88"/>
      <c r="G84" s="49"/>
      <c r="H84" s="88"/>
      <c r="I84" s="49"/>
      <c r="J84" s="91"/>
      <c r="K84" s="91"/>
      <c r="L84" s="98"/>
      <c r="M84" s="99"/>
      <c r="N84" s="100">
        <f t="shared" si="7"/>
        <v>0</v>
      </c>
      <c r="O84" s="112"/>
      <c r="P84" s="21" t="str">
        <f t="shared" si="8"/>
        <v/>
      </c>
      <c r="Q84" s="105">
        <f t="shared" si="9"/>
        <v>0</v>
      </c>
      <c r="R84" s="105">
        <f t="shared" si="11"/>
        <v>0</v>
      </c>
      <c r="S84" s="117">
        <f t="shared" si="10"/>
        <v>0</v>
      </c>
      <c r="T84" s="118">
        <f t="shared" si="6"/>
        <v>0</v>
      </c>
      <c r="U84" s="182"/>
    </row>
    <row r="85" spans="1:21" ht="12.75" customHeight="1" x14ac:dyDescent="0.2">
      <c r="A85" s="90">
        <v>80</v>
      </c>
      <c r="B85" s="350"/>
      <c r="C85" s="165"/>
      <c r="D85" s="89"/>
      <c r="E85" s="88"/>
      <c r="F85" s="88"/>
      <c r="G85" s="49"/>
      <c r="H85" s="88"/>
      <c r="I85" s="49"/>
      <c r="J85" s="91"/>
      <c r="K85" s="91"/>
      <c r="L85" s="98"/>
      <c r="M85" s="99"/>
      <c r="N85" s="100">
        <f t="shared" si="7"/>
        <v>0</v>
      </c>
      <c r="O85" s="112"/>
      <c r="P85" s="21" t="str">
        <f t="shared" si="8"/>
        <v/>
      </c>
      <c r="Q85" s="105">
        <f t="shared" si="9"/>
        <v>0</v>
      </c>
      <c r="R85" s="105">
        <f t="shared" si="11"/>
        <v>0</v>
      </c>
      <c r="S85" s="117">
        <f t="shared" si="10"/>
        <v>0</v>
      </c>
      <c r="T85" s="118">
        <f t="shared" si="6"/>
        <v>0</v>
      </c>
      <c r="U85" s="182"/>
    </row>
    <row r="86" spans="1:21" ht="12.75" customHeight="1" x14ac:dyDescent="0.2">
      <c r="A86" s="90">
        <v>81</v>
      </c>
      <c r="B86" s="350"/>
      <c r="C86" s="165"/>
      <c r="D86" s="89"/>
      <c r="E86" s="88"/>
      <c r="F86" s="88"/>
      <c r="G86" s="49"/>
      <c r="H86" s="88"/>
      <c r="I86" s="49"/>
      <c r="J86" s="91"/>
      <c r="K86" s="91"/>
      <c r="L86" s="98"/>
      <c r="M86" s="99"/>
      <c r="N86" s="100">
        <f t="shared" si="7"/>
        <v>0</v>
      </c>
      <c r="O86" s="112"/>
      <c r="P86" s="21" t="str">
        <f t="shared" si="8"/>
        <v/>
      </c>
      <c r="Q86" s="105">
        <f t="shared" si="9"/>
        <v>0</v>
      </c>
      <c r="R86" s="105">
        <f t="shared" si="11"/>
        <v>0</v>
      </c>
      <c r="S86" s="117">
        <f t="shared" si="10"/>
        <v>0</v>
      </c>
      <c r="T86" s="118">
        <f t="shared" si="6"/>
        <v>0</v>
      </c>
      <c r="U86" s="182"/>
    </row>
    <row r="87" spans="1:21" ht="12.75" customHeight="1" x14ac:dyDescent="0.2">
      <c r="A87" s="90">
        <v>82</v>
      </c>
      <c r="B87" s="350"/>
      <c r="C87" s="165"/>
      <c r="D87" s="89"/>
      <c r="E87" s="88"/>
      <c r="F87" s="88"/>
      <c r="G87" s="49"/>
      <c r="H87" s="88"/>
      <c r="I87" s="49"/>
      <c r="J87" s="91"/>
      <c r="K87" s="91"/>
      <c r="L87" s="98"/>
      <c r="M87" s="99"/>
      <c r="N87" s="100">
        <f t="shared" si="7"/>
        <v>0</v>
      </c>
      <c r="O87" s="112"/>
      <c r="P87" s="21" t="str">
        <f t="shared" si="8"/>
        <v/>
      </c>
      <c r="Q87" s="105">
        <f t="shared" si="9"/>
        <v>0</v>
      </c>
      <c r="R87" s="105">
        <f t="shared" si="11"/>
        <v>0</v>
      </c>
      <c r="S87" s="117">
        <f t="shared" si="10"/>
        <v>0</v>
      </c>
      <c r="T87" s="118">
        <f t="shared" si="6"/>
        <v>0</v>
      </c>
      <c r="U87" s="182"/>
    </row>
    <row r="88" spans="1:21" ht="12.75" customHeight="1" x14ac:dyDescent="0.2">
      <c r="A88" s="90">
        <v>83</v>
      </c>
      <c r="B88" s="350"/>
      <c r="C88" s="165"/>
      <c r="D88" s="89"/>
      <c r="E88" s="88"/>
      <c r="F88" s="88"/>
      <c r="G88" s="49"/>
      <c r="H88" s="88"/>
      <c r="I88" s="49"/>
      <c r="J88" s="91"/>
      <c r="K88" s="91"/>
      <c r="L88" s="98"/>
      <c r="M88" s="99"/>
      <c r="N88" s="100">
        <f t="shared" si="7"/>
        <v>0</v>
      </c>
      <c r="O88" s="112"/>
      <c r="P88" s="21" t="str">
        <f t="shared" si="8"/>
        <v/>
      </c>
      <c r="Q88" s="105">
        <f t="shared" si="9"/>
        <v>0</v>
      </c>
      <c r="R88" s="105">
        <f t="shared" si="11"/>
        <v>0</v>
      </c>
      <c r="S88" s="117">
        <f t="shared" si="10"/>
        <v>0</v>
      </c>
      <c r="T88" s="118">
        <f t="shared" si="6"/>
        <v>0</v>
      </c>
      <c r="U88" s="182"/>
    </row>
    <row r="89" spans="1:21" ht="12.75" customHeight="1" x14ac:dyDescent="0.2">
      <c r="A89" s="90">
        <v>84</v>
      </c>
      <c r="B89" s="350"/>
      <c r="C89" s="165"/>
      <c r="D89" s="89"/>
      <c r="E89" s="88"/>
      <c r="F89" s="88"/>
      <c r="G89" s="49"/>
      <c r="H89" s="88"/>
      <c r="I89" s="49"/>
      <c r="J89" s="91"/>
      <c r="K89" s="91"/>
      <c r="L89" s="98"/>
      <c r="M89" s="99"/>
      <c r="N89" s="100">
        <f t="shared" si="7"/>
        <v>0</v>
      </c>
      <c r="O89" s="112"/>
      <c r="P89" s="21" t="str">
        <f t="shared" si="8"/>
        <v/>
      </c>
      <c r="Q89" s="105">
        <f t="shared" si="9"/>
        <v>0</v>
      </c>
      <c r="R89" s="105">
        <f t="shared" si="11"/>
        <v>0</v>
      </c>
      <c r="S89" s="117">
        <f t="shared" si="10"/>
        <v>0</v>
      </c>
      <c r="T89" s="118">
        <f t="shared" si="6"/>
        <v>0</v>
      </c>
      <c r="U89" s="182"/>
    </row>
    <row r="90" spans="1:21" ht="12.75" customHeight="1" x14ac:dyDescent="0.2">
      <c r="A90" s="90">
        <v>85</v>
      </c>
      <c r="B90" s="350"/>
      <c r="C90" s="165"/>
      <c r="D90" s="89"/>
      <c r="E90" s="88"/>
      <c r="F90" s="88"/>
      <c r="G90" s="49"/>
      <c r="H90" s="88"/>
      <c r="I90" s="49"/>
      <c r="J90" s="91"/>
      <c r="K90" s="91"/>
      <c r="L90" s="98"/>
      <c r="M90" s="99"/>
      <c r="N90" s="100">
        <f t="shared" si="7"/>
        <v>0</v>
      </c>
      <c r="O90" s="112"/>
      <c r="P90" s="21" t="str">
        <f t="shared" si="8"/>
        <v/>
      </c>
      <c r="Q90" s="105">
        <f t="shared" si="9"/>
        <v>0</v>
      </c>
      <c r="R90" s="105">
        <f t="shared" si="11"/>
        <v>0</v>
      </c>
      <c r="S90" s="117">
        <f t="shared" si="10"/>
        <v>0</v>
      </c>
      <c r="T90" s="118">
        <f t="shared" si="6"/>
        <v>0</v>
      </c>
      <c r="U90" s="182"/>
    </row>
    <row r="91" spans="1:21" ht="12.75" customHeight="1" x14ac:dyDescent="0.2">
      <c r="A91" s="90">
        <v>86</v>
      </c>
      <c r="B91" s="350"/>
      <c r="C91" s="165"/>
      <c r="D91" s="89"/>
      <c r="E91" s="88"/>
      <c r="F91" s="88"/>
      <c r="G91" s="49"/>
      <c r="H91" s="88"/>
      <c r="I91" s="49"/>
      <c r="J91" s="91"/>
      <c r="K91" s="91"/>
      <c r="L91" s="98"/>
      <c r="M91" s="99"/>
      <c r="N91" s="100">
        <f t="shared" si="7"/>
        <v>0</v>
      </c>
      <c r="O91" s="112"/>
      <c r="P91" s="21" t="str">
        <f t="shared" si="8"/>
        <v/>
      </c>
      <c r="Q91" s="105">
        <f t="shared" si="9"/>
        <v>0</v>
      </c>
      <c r="R91" s="105">
        <f t="shared" si="11"/>
        <v>0</v>
      </c>
      <c r="S91" s="117">
        <f t="shared" si="10"/>
        <v>0</v>
      </c>
      <c r="T91" s="118">
        <f t="shared" si="6"/>
        <v>0</v>
      </c>
      <c r="U91" s="182"/>
    </row>
    <row r="92" spans="1:21" ht="12.75" customHeight="1" x14ac:dyDescent="0.2">
      <c r="A92" s="90">
        <v>87</v>
      </c>
      <c r="B92" s="350"/>
      <c r="C92" s="165"/>
      <c r="D92" s="89"/>
      <c r="E92" s="88"/>
      <c r="F92" s="88"/>
      <c r="G92" s="49"/>
      <c r="H92" s="88"/>
      <c r="I92" s="49"/>
      <c r="J92" s="91"/>
      <c r="K92" s="91"/>
      <c r="L92" s="98"/>
      <c r="M92" s="99"/>
      <c r="N92" s="100">
        <f t="shared" si="7"/>
        <v>0</v>
      </c>
      <c r="O92" s="112"/>
      <c r="P92" s="21" t="str">
        <f t="shared" si="8"/>
        <v/>
      </c>
      <c r="Q92" s="105">
        <f t="shared" si="9"/>
        <v>0</v>
      </c>
      <c r="R92" s="105">
        <f t="shared" si="11"/>
        <v>0</v>
      </c>
      <c r="S92" s="117">
        <f t="shared" si="10"/>
        <v>0</v>
      </c>
      <c r="T92" s="118">
        <f t="shared" si="6"/>
        <v>0</v>
      </c>
      <c r="U92" s="182"/>
    </row>
    <row r="93" spans="1:21" ht="12.75" customHeight="1" x14ac:dyDescent="0.2">
      <c r="A93" s="90">
        <v>88</v>
      </c>
      <c r="B93" s="350"/>
      <c r="C93" s="165"/>
      <c r="D93" s="89"/>
      <c r="E93" s="88"/>
      <c r="F93" s="88"/>
      <c r="G93" s="49"/>
      <c r="H93" s="88"/>
      <c r="I93" s="49"/>
      <c r="J93" s="91"/>
      <c r="K93" s="91"/>
      <c r="L93" s="98"/>
      <c r="M93" s="99"/>
      <c r="N93" s="100">
        <f t="shared" si="7"/>
        <v>0</v>
      </c>
      <c r="O93" s="112"/>
      <c r="P93" s="21" t="str">
        <f t="shared" si="8"/>
        <v/>
      </c>
      <c r="Q93" s="105">
        <f t="shared" si="9"/>
        <v>0</v>
      </c>
      <c r="R93" s="105">
        <f t="shared" si="11"/>
        <v>0</v>
      </c>
      <c r="S93" s="117">
        <f t="shared" si="10"/>
        <v>0</v>
      </c>
      <c r="T93" s="118">
        <f t="shared" si="6"/>
        <v>0</v>
      </c>
      <c r="U93" s="182"/>
    </row>
    <row r="94" spans="1:21" ht="12.75" customHeight="1" x14ac:dyDescent="0.2">
      <c r="A94" s="90">
        <v>89</v>
      </c>
      <c r="B94" s="350"/>
      <c r="C94" s="165"/>
      <c r="D94" s="89"/>
      <c r="E94" s="88"/>
      <c r="F94" s="88"/>
      <c r="G94" s="49"/>
      <c r="H94" s="88"/>
      <c r="I94" s="49"/>
      <c r="J94" s="91"/>
      <c r="K94" s="91"/>
      <c r="L94" s="98"/>
      <c r="M94" s="99"/>
      <c r="N94" s="100">
        <f t="shared" si="7"/>
        <v>0</v>
      </c>
      <c r="O94" s="112"/>
      <c r="P94" s="21" t="str">
        <f t="shared" si="8"/>
        <v/>
      </c>
      <c r="Q94" s="105">
        <f t="shared" si="9"/>
        <v>0</v>
      </c>
      <c r="R94" s="105">
        <f t="shared" si="11"/>
        <v>0</v>
      </c>
      <c r="S94" s="117">
        <f t="shared" si="10"/>
        <v>0</v>
      </c>
      <c r="T94" s="118">
        <f t="shared" si="6"/>
        <v>0</v>
      </c>
      <c r="U94" s="182"/>
    </row>
    <row r="95" spans="1:21" ht="12.75" customHeight="1" x14ac:dyDescent="0.2">
      <c r="A95" s="90">
        <v>90</v>
      </c>
      <c r="B95" s="350"/>
      <c r="C95" s="165"/>
      <c r="D95" s="89"/>
      <c r="E95" s="88"/>
      <c r="F95" s="88"/>
      <c r="G95" s="49"/>
      <c r="H95" s="88"/>
      <c r="I95" s="49"/>
      <c r="J95" s="91"/>
      <c r="K95" s="91"/>
      <c r="L95" s="98"/>
      <c r="M95" s="99"/>
      <c r="N95" s="100">
        <f t="shared" si="7"/>
        <v>0</v>
      </c>
      <c r="O95" s="112"/>
      <c r="P95" s="21" t="str">
        <f t="shared" si="8"/>
        <v/>
      </c>
      <c r="Q95" s="105">
        <f t="shared" si="9"/>
        <v>0</v>
      </c>
      <c r="R95" s="105">
        <f t="shared" si="11"/>
        <v>0</v>
      </c>
      <c r="S95" s="117">
        <f t="shared" si="10"/>
        <v>0</v>
      </c>
      <c r="T95" s="118">
        <f t="shared" si="6"/>
        <v>0</v>
      </c>
      <c r="U95" s="182"/>
    </row>
    <row r="96" spans="1:21" ht="12.75" customHeight="1" x14ac:dyDescent="0.2">
      <c r="A96" s="90">
        <v>91</v>
      </c>
      <c r="B96" s="350"/>
      <c r="C96" s="165"/>
      <c r="D96" s="89"/>
      <c r="E96" s="88"/>
      <c r="F96" s="88"/>
      <c r="G96" s="49"/>
      <c r="H96" s="88"/>
      <c r="I96" s="49"/>
      <c r="J96" s="91"/>
      <c r="K96" s="91"/>
      <c r="L96" s="98"/>
      <c r="M96" s="99"/>
      <c r="N96" s="100">
        <f t="shared" si="7"/>
        <v>0</v>
      </c>
      <c r="O96" s="112"/>
      <c r="P96" s="21" t="str">
        <f t="shared" si="8"/>
        <v/>
      </c>
      <c r="Q96" s="105">
        <f t="shared" si="9"/>
        <v>0</v>
      </c>
      <c r="R96" s="105">
        <f t="shared" si="11"/>
        <v>0</v>
      </c>
      <c r="S96" s="117">
        <f t="shared" si="10"/>
        <v>0</v>
      </c>
      <c r="T96" s="118">
        <f t="shared" si="6"/>
        <v>0</v>
      </c>
      <c r="U96" s="182"/>
    </row>
    <row r="97" spans="1:21" ht="12.75" customHeight="1" x14ac:dyDescent="0.2">
      <c r="A97" s="90">
        <v>92</v>
      </c>
      <c r="B97" s="350"/>
      <c r="C97" s="165"/>
      <c r="D97" s="89"/>
      <c r="E97" s="88"/>
      <c r="F97" s="88"/>
      <c r="G97" s="49"/>
      <c r="H97" s="88"/>
      <c r="I97" s="49"/>
      <c r="J97" s="91"/>
      <c r="K97" s="91"/>
      <c r="L97" s="98"/>
      <c r="M97" s="99"/>
      <c r="N97" s="100">
        <f t="shared" si="7"/>
        <v>0</v>
      </c>
      <c r="O97" s="112"/>
      <c r="P97" s="21" t="str">
        <f t="shared" si="8"/>
        <v/>
      </c>
      <c r="Q97" s="105">
        <f t="shared" si="9"/>
        <v>0</v>
      </c>
      <c r="R97" s="105">
        <f t="shared" si="11"/>
        <v>0</v>
      </c>
      <c r="S97" s="117">
        <f t="shared" si="10"/>
        <v>0</v>
      </c>
      <c r="T97" s="118">
        <f t="shared" si="6"/>
        <v>0</v>
      </c>
      <c r="U97" s="182"/>
    </row>
    <row r="98" spans="1:21" ht="12.75" customHeight="1" x14ac:dyDescent="0.2">
      <c r="A98" s="90">
        <v>93</v>
      </c>
      <c r="B98" s="350"/>
      <c r="C98" s="165"/>
      <c r="D98" s="89"/>
      <c r="E98" s="88"/>
      <c r="F98" s="88"/>
      <c r="G98" s="49"/>
      <c r="H98" s="88"/>
      <c r="I98" s="49"/>
      <c r="J98" s="91"/>
      <c r="K98" s="91"/>
      <c r="L98" s="98"/>
      <c r="M98" s="99"/>
      <c r="N98" s="100">
        <f t="shared" si="7"/>
        <v>0</v>
      </c>
      <c r="O98" s="112"/>
      <c r="P98" s="21" t="str">
        <f t="shared" si="8"/>
        <v/>
      </c>
      <c r="Q98" s="105">
        <f t="shared" si="9"/>
        <v>0</v>
      </c>
      <c r="R98" s="105">
        <f t="shared" si="11"/>
        <v>0</v>
      </c>
      <c r="S98" s="117">
        <f t="shared" si="10"/>
        <v>0</v>
      </c>
      <c r="T98" s="118">
        <f t="shared" si="6"/>
        <v>0</v>
      </c>
      <c r="U98" s="182"/>
    </row>
    <row r="99" spans="1:21" ht="12.75" customHeight="1" x14ac:dyDescent="0.2">
      <c r="A99" s="90">
        <v>94</v>
      </c>
      <c r="B99" s="350"/>
      <c r="C99" s="165"/>
      <c r="D99" s="89"/>
      <c r="E99" s="88"/>
      <c r="F99" s="88"/>
      <c r="G99" s="49"/>
      <c r="H99" s="88"/>
      <c r="I99" s="49"/>
      <c r="J99" s="91"/>
      <c r="K99" s="91"/>
      <c r="L99" s="98"/>
      <c r="M99" s="99"/>
      <c r="N99" s="100">
        <f t="shared" si="7"/>
        <v>0</v>
      </c>
      <c r="O99" s="112"/>
      <c r="P99" s="21" t="str">
        <f t="shared" si="8"/>
        <v/>
      </c>
      <c r="Q99" s="105">
        <f t="shared" si="9"/>
        <v>0</v>
      </c>
      <c r="R99" s="105">
        <f t="shared" si="11"/>
        <v>0</v>
      </c>
      <c r="S99" s="117">
        <f t="shared" si="10"/>
        <v>0</v>
      </c>
      <c r="T99" s="118">
        <f t="shared" si="6"/>
        <v>0</v>
      </c>
      <c r="U99" s="182"/>
    </row>
    <row r="100" spans="1:21" ht="12.75" customHeight="1" x14ac:dyDescent="0.2">
      <c r="A100" s="90">
        <v>95</v>
      </c>
      <c r="B100" s="350"/>
      <c r="C100" s="165"/>
      <c r="D100" s="89"/>
      <c r="E100" s="88"/>
      <c r="F100" s="88"/>
      <c r="G100" s="49"/>
      <c r="H100" s="88"/>
      <c r="I100" s="49"/>
      <c r="J100" s="91"/>
      <c r="K100" s="91"/>
      <c r="L100" s="98"/>
      <c r="M100" s="99"/>
      <c r="N100" s="100">
        <f t="shared" si="7"/>
        <v>0</v>
      </c>
      <c r="O100" s="112"/>
      <c r="P100" s="21" t="str">
        <f t="shared" si="8"/>
        <v/>
      </c>
      <c r="Q100" s="105">
        <f t="shared" si="9"/>
        <v>0</v>
      </c>
      <c r="R100" s="105">
        <f t="shared" si="11"/>
        <v>0</v>
      </c>
      <c r="S100" s="117">
        <f t="shared" si="10"/>
        <v>0</v>
      </c>
      <c r="T100" s="118">
        <f t="shared" si="6"/>
        <v>0</v>
      </c>
      <c r="U100" s="182"/>
    </row>
    <row r="101" spans="1:21" ht="12.75" customHeight="1" x14ac:dyDescent="0.2">
      <c r="A101" s="90">
        <v>96</v>
      </c>
      <c r="B101" s="350"/>
      <c r="C101" s="165"/>
      <c r="D101" s="89"/>
      <c r="E101" s="88"/>
      <c r="F101" s="88"/>
      <c r="G101" s="49"/>
      <c r="H101" s="88"/>
      <c r="I101" s="49"/>
      <c r="J101" s="91"/>
      <c r="K101" s="91"/>
      <c r="L101" s="98"/>
      <c r="M101" s="99"/>
      <c r="N101" s="100">
        <f t="shared" si="7"/>
        <v>0</v>
      </c>
      <c r="O101" s="112"/>
      <c r="P101" s="21" t="str">
        <f t="shared" si="8"/>
        <v/>
      </c>
      <c r="Q101" s="105">
        <f t="shared" si="9"/>
        <v>0</v>
      </c>
      <c r="R101" s="105">
        <f t="shared" si="11"/>
        <v>0</v>
      </c>
      <c r="S101" s="117">
        <f t="shared" si="10"/>
        <v>0</v>
      </c>
      <c r="T101" s="118">
        <f t="shared" si="6"/>
        <v>0</v>
      </c>
      <c r="U101" s="182"/>
    </row>
    <row r="102" spans="1:21" ht="12.75" customHeight="1" x14ac:dyDescent="0.2">
      <c r="A102" s="90">
        <v>97</v>
      </c>
      <c r="B102" s="350"/>
      <c r="C102" s="165"/>
      <c r="D102" s="89"/>
      <c r="E102" s="88"/>
      <c r="F102" s="88"/>
      <c r="G102" s="49"/>
      <c r="H102" s="88"/>
      <c r="I102" s="49"/>
      <c r="J102" s="91"/>
      <c r="K102" s="91"/>
      <c r="L102" s="98"/>
      <c r="M102" s="99"/>
      <c r="N102" s="100">
        <f t="shared" si="7"/>
        <v>0</v>
      </c>
      <c r="O102" s="112"/>
      <c r="P102" s="21" t="str">
        <f t="shared" si="8"/>
        <v/>
      </c>
      <c r="Q102" s="105">
        <f t="shared" si="9"/>
        <v>0</v>
      </c>
      <c r="R102" s="105">
        <f t="shared" si="11"/>
        <v>0</v>
      </c>
      <c r="S102" s="117">
        <f t="shared" si="10"/>
        <v>0</v>
      </c>
      <c r="T102" s="118">
        <f t="shared" si="6"/>
        <v>0</v>
      </c>
      <c r="U102" s="182"/>
    </row>
    <row r="103" spans="1:21" ht="12.75" customHeight="1" x14ac:dyDescent="0.2">
      <c r="A103" s="90">
        <v>98</v>
      </c>
      <c r="B103" s="350"/>
      <c r="C103" s="165"/>
      <c r="D103" s="89"/>
      <c r="E103" s="88"/>
      <c r="F103" s="88"/>
      <c r="G103" s="49"/>
      <c r="H103" s="88"/>
      <c r="I103" s="49"/>
      <c r="J103" s="91"/>
      <c r="K103" s="91"/>
      <c r="L103" s="98"/>
      <c r="M103" s="99"/>
      <c r="N103" s="100">
        <f t="shared" si="7"/>
        <v>0</v>
      </c>
      <c r="O103" s="112"/>
      <c r="P103" s="21" t="str">
        <f t="shared" si="8"/>
        <v/>
      </c>
      <c r="Q103" s="105">
        <f t="shared" si="9"/>
        <v>0</v>
      </c>
      <c r="R103" s="105">
        <f t="shared" si="11"/>
        <v>0</v>
      </c>
      <c r="S103" s="117">
        <f t="shared" si="10"/>
        <v>0</v>
      </c>
      <c r="T103" s="118">
        <f t="shared" si="6"/>
        <v>0</v>
      </c>
      <c r="U103" s="182"/>
    </row>
    <row r="104" spans="1:21" ht="12.75" customHeight="1" x14ac:dyDescent="0.2">
      <c r="A104" s="90">
        <v>99</v>
      </c>
      <c r="B104" s="350"/>
      <c r="C104" s="165"/>
      <c r="D104" s="89"/>
      <c r="E104" s="88"/>
      <c r="F104" s="88"/>
      <c r="G104" s="49"/>
      <c r="H104" s="88"/>
      <c r="I104" s="49"/>
      <c r="J104" s="91"/>
      <c r="K104" s="91"/>
      <c r="L104" s="98"/>
      <c r="M104" s="99"/>
      <c r="N104" s="100">
        <f t="shared" si="7"/>
        <v>0</v>
      </c>
      <c r="O104" s="112"/>
      <c r="P104" s="21" t="str">
        <f t="shared" si="8"/>
        <v/>
      </c>
      <c r="Q104" s="105">
        <f t="shared" si="9"/>
        <v>0</v>
      </c>
      <c r="R104" s="105">
        <f t="shared" si="11"/>
        <v>0</v>
      </c>
      <c r="S104" s="117">
        <f t="shared" si="10"/>
        <v>0</v>
      </c>
      <c r="T104" s="118">
        <f t="shared" si="6"/>
        <v>0</v>
      </c>
      <c r="U104" s="182"/>
    </row>
    <row r="105" spans="1:21" ht="12.75" customHeight="1" x14ac:dyDescent="0.2">
      <c r="A105" s="90">
        <v>100</v>
      </c>
      <c r="B105" s="350"/>
      <c r="C105" s="165"/>
      <c r="D105" s="89"/>
      <c r="E105" s="88"/>
      <c r="F105" s="88"/>
      <c r="G105" s="49"/>
      <c r="H105" s="88"/>
      <c r="I105" s="49"/>
      <c r="J105" s="91"/>
      <c r="K105" s="91"/>
      <c r="L105" s="98"/>
      <c r="M105" s="99"/>
      <c r="N105" s="100">
        <f t="shared" si="7"/>
        <v>0</v>
      </c>
      <c r="O105" s="112"/>
      <c r="P105" s="21" t="str">
        <f t="shared" si="8"/>
        <v/>
      </c>
      <c r="Q105" s="105">
        <f t="shared" si="9"/>
        <v>0</v>
      </c>
      <c r="R105" s="105">
        <f t="shared" si="11"/>
        <v>0</v>
      </c>
      <c r="S105" s="117">
        <f t="shared" si="10"/>
        <v>0</v>
      </c>
      <c r="T105" s="118">
        <f t="shared" si="6"/>
        <v>0</v>
      </c>
      <c r="U105" s="182"/>
    </row>
    <row r="106" spans="1:21" ht="12.75" customHeight="1" x14ac:dyDescent="0.2">
      <c r="A106" s="90">
        <v>101</v>
      </c>
      <c r="B106" s="350"/>
      <c r="C106" s="165"/>
      <c r="D106" s="89"/>
      <c r="E106" s="88"/>
      <c r="F106" s="88"/>
      <c r="G106" s="49"/>
      <c r="H106" s="88"/>
      <c r="I106" s="49"/>
      <c r="J106" s="91"/>
      <c r="K106" s="91"/>
      <c r="L106" s="98"/>
      <c r="M106" s="99"/>
      <c r="N106" s="100">
        <f t="shared" si="7"/>
        <v>0</v>
      </c>
      <c r="O106" s="112"/>
      <c r="P106" s="21" t="str">
        <f t="shared" si="8"/>
        <v/>
      </c>
      <c r="Q106" s="105">
        <f t="shared" si="9"/>
        <v>0</v>
      </c>
      <c r="R106" s="105">
        <f t="shared" si="11"/>
        <v>0</v>
      </c>
      <c r="S106" s="117">
        <f t="shared" si="10"/>
        <v>0</v>
      </c>
      <c r="T106" s="118">
        <f t="shared" si="6"/>
        <v>0</v>
      </c>
      <c r="U106" s="182"/>
    </row>
    <row r="107" spans="1:21" ht="12.75" customHeight="1" x14ac:dyDescent="0.2">
      <c r="A107" s="90">
        <v>102</v>
      </c>
      <c r="B107" s="350"/>
      <c r="C107" s="165"/>
      <c r="D107" s="89"/>
      <c r="E107" s="88"/>
      <c r="F107" s="88"/>
      <c r="G107" s="49"/>
      <c r="H107" s="88"/>
      <c r="I107" s="49"/>
      <c r="J107" s="91"/>
      <c r="K107" s="91"/>
      <c r="L107" s="98"/>
      <c r="M107" s="99"/>
      <c r="N107" s="100">
        <f t="shared" si="7"/>
        <v>0</v>
      </c>
      <c r="O107" s="112"/>
      <c r="P107" s="21" t="str">
        <f t="shared" si="8"/>
        <v/>
      </c>
      <c r="Q107" s="105">
        <f t="shared" si="9"/>
        <v>0</v>
      </c>
      <c r="R107" s="105">
        <f t="shared" si="11"/>
        <v>0</v>
      </c>
      <c r="S107" s="117">
        <f t="shared" si="10"/>
        <v>0</v>
      </c>
      <c r="T107" s="118">
        <f t="shared" si="6"/>
        <v>0</v>
      </c>
      <c r="U107" s="182"/>
    </row>
    <row r="108" spans="1:21" ht="12.75" customHeight="1" x14ac:dyDescent="0.2">
      <c r="A108" s="90">
        <v>103</v>
      </c>
      <c r="B108" s="350"/>
      <c r="C108" s="165"/>
      <c r="D108" s="89"/>
      <c r="E108" s="88"/>
      <c r="F108" s="88"/>
      <c r="G108" s="49"/>
      <c r="H108" s="88"/>
      <c r="I108" s="49"/>
      <c r="J108" s="91"/>
      <c r="K108" s="91"/>
      <c r="L108" s="98"/>
      <c r="M108" s="99"/>
      <c r="N108" s="100">
        <f t="shared" si="7"/>
        <v>0</v>
      </c>
      <c r="O108" s="112"/>
      <c r="P108" s="21" t="str">
        <f t="shared" si="8"/>
        <v/>
      </c>
      <c r="Q108" s="105">
        <f t="shared" si="9"/>
        <v>0</v>
      </c>
      <c r="R108" s="105">
        <f t="shared" si="11"/>
        <v>0</v>
      </c>
      <c r="S108" s="117">
        <f t="shared" si="10"/>
        <v>0</v>
      </c>
      <c r="T108" s="118">
        <f t="shared" si="6"/>
        <v>0</v>
      </c>
      <c r="U108" s="182"/>
    </row>
    <row r="109" spans="1:21" ht="12.75" customHeight="1" x14ac:dyDescent="0.2">
      <c r="A109" s="90">
        <v>104</v>
      </c>
      <c r="B109" s="350"/>
      <c r="C109" s="165"/>
      <c r="D109" s="89"/>
      <c r="E109" s="88"/>
      <c r="F109" s="88"/>
      <c r="G109" s="49"/>
      <c r="H109" s="88"/>
      <c r="I109" s="49"/>
      <c r="J109" s="91"/>
      <c r="K109" s="91"/>
      <c r="L109" s="98"/>
      <c r="M109" s="99"/>
      <c r="N109" s="100">
        <f t="shared" si="7"/>
        <v>0</v>
      </c>
      <c r="O109" s="112"/>
      <c r="P109" s="21" t="str">
        <f t="shared" si="8"/>
        <v/>
      </c>
      <c r="Q109" s="105">
        <f t="shared" si="9"/>
        <v>0</v>
      </c>
      <c r="R109" s="105">
        <f t="shared" si="11"/>
        <v>0</v>
      </c>
      <c r="S109" s="117">
        <f t="shared" si="10"/>
        <v>0</v>
      </c>
      <c r="T109" s="118">
        <f t="shared" si="6"/>
        <v>0</v>
      </c>
      <c r="U109" s="182"/>
    </row>
    <row r="110" spans="1:21" ht="12.75" customHeight="1" x14ac:dyDescent="0.2">
      <c r="A110" s="90">
        <v>105</v>
      </c>
      <c r="B110" s="350"/>
      <c r="C110" s="165"/>
      <c r="D110" s="89"/>
      <c r="E110" s="88"/>
      <c r="F110" s="88"/>
      <c r="G110" s="49"/>
      <c r="H110" s="88"/>
      <c r="I110" s="49"/>
      <c r="J110" s="91"/>
      <c r="K110" s="91"/>
      <c r="L110" s="98"/>
      <c r="M110" s="99"/>
      <c r="N110" s="100">
        <f t="shared" si="7"/>
        <v>0</v>
      </c>
      <c r="O110" s="112"/>
      <c r="P110" s="21" t="str">
        <f t="shared" si="8"/>
        <v/>
      </c>
      <c r="Q110" s="105">
        <f t="shared" si="9"/>
        <v>0</v>
      </c>
      <c r="R110" s="105">
        <f t="shared" si="11"/>
        <v>0</v>
      </c>
      <c r="S110" s="117">
        <f t="shared" si="10"/>
        <v>0</v>
      </c>
      <c r="T110" s="118">
        <f t="shared" si="6"/>
        <v>0</v>
      </c>
      <c r="U110" s="182"/>
    </row>
    <row r="111" spans="1:21" ht="12.75" customHeight="1" x14ac:dyDescent="0.2">
      <c r="A111" s="90">
        <v>106</v>
      </c>
      <c r="B111" s="350"/>
      <c r="C111" s="165"/>
      <c r="D111" s="89"/>
      <c r="E111" s="88"/>
      <c r="F111" s="88"/>
      <c r="G111" s="49"/>
      <c r="H111" s="88"/>
      <c r="I111" s="49"/>
      <c r="J111" s="91"/>
      <c r="K111" s="91"/>
      <c r="L111" s="98"/>
      <c r="M111" s="99"/>
      <c r="N111" s="100">
        <f t="shared" si="7"/>
        <v>0</v>
      </c>
      <c r="O111" s="112"/>
      <c r="P111" s="21" t="str">
        <f t="shared" si="8"/>
        <v/>
      </c>
      <c r="Q111" s="105">
        <f t="shared" si="9"/>
        <v>0</v>
      </c>
      <c r="R111" s="105">
        <f t="shared" si="11"/>
        <v>0</v>
      </c>
      <c r="S111" s="117">
        <f t="shared" si="10"/>
        <v>0</v>
      </c>
      <c r="T111" s="118">
        <f t="shared" si="6"/>
        <v>0</v>
      </c>
      <c r="U111" s="182"/>
    </row>
    <row r="112" spans="1:21" ht="12.75" customHeight="1" x14ac:dyDescent="0.2">
      <c r="A112" s="90">
        <v>107</v>
      </c>
      <c r="B112" s="350"/>
      <c r="C112" s="165"/>
      <c r="D112" s="89"/>
      <c r="E112" s="88"/>
      <c r="F112" s="88"/>
      <c r="G112" s="49"/>
      <c r="H112" s="88"/>
      <c r="I112" s="49"/>
      <c r="J112" s="91"/>
      <c r="K112" s="91"/>
      <c r="L112" s="98"/>
      <c r="M112" s="99"/>
      <c r="N112" s="100">
        <f t="shared" si="7"/>
        <v>0</v>
      </c>
      <c r="O112" s="112"/>
      <c r="P112" s="21" t="str">
        <f t="shared" si="8"/>
        <v/>
      </c>
      <c r="Q112" s="105">
        <f t="shared" si="9"/>
        <v>0</v>
      </c>
      <c r="R112" s="105">
        <f t="shared" si="11"/>
        <v>0</v>
      </c>
      <c r="S112" s="117">
        <f t="shared" si="10"/>
        <v>0</v>
      </c>
      <c r="T112" s="118">
        <f t="shared" si="6"/>
        <v>0</v>
      </c>
      <c r="U112" s="182"/>
    </row>
    <row r="113" spans="1:21" ht="12.75" customHeight="1" x14ac:dyDescent="0.2">
      <c r="A113" s="90">
        <v>108</v>
      </c>
      <c r="B113" s="350"/>
      <c r="C113" s="165"/>
      <c r="D113" s="89"/>
      <c r="E113" s="88"/>
      <c r="F113" s="88"/>
      <c r="G113" s="49"/>
      <c r="H113" s="88"/>
      <c r="I113" s="49"/>
      <c r="J113" s="91"/>
      <c r="K113" s="91"/>
      <c r="L113" s="98"/>
      <c r="M113" s="99"/>
      <c r="N113" s="100">
        <f t="shared" si="7"/>
        <v>0</v>
      </c>
      <c r="O113" s="112"/>
      <c r="P113" s="21" t="str">
        <f t="shared" si="8"/>
        <v/>
      </c>
      <c r="Q113" s="105">
        <f t="shared" si="9"/>
        <v>0</v>
      </c>
      <c r="R113" s="105">
        <f t="shared" si="11"/>
        <v>0</v>
      </c>
      <c r="S113" s="117">
        <f t="shared" si="10"/>
        <v>0</v>
      </c>
      <c r="T113" s="118">
        <f t="shared" si="6"/>
        <v>0</v>
      </c>
      <c r="U113" s="182"/>
    </row>
    <row r="114" spans="1:21" ht="12.75" customHeight="1" x14ac:dyDescent="0.2">
      <c r="A114" s="90">
        <v>109</v>
      </c>
      <c r="B114" s="350"/>
      <c r="C114" s="165"/>
      <c r="D114" s="89"/>
      <c r="E114" s="88"/>
      <c r="F114" s="88"/>
      <c r="G114" s="49"/>
      <c r="H114" s="88"/>
      <c r="I114" s="49"/>
      <c r="J114" s="91"/>
      <c r="K114" s="91"/>
      <c r="L114" s="98"/>
      <c r="M114" s="99"/>
      <c r="N114" s="100">
        <f t="shared" si="7"/>
        <v>0</v>
      </c>
      <c r="O114" s="112"/>
      <c r="P114" s="21" t="str">
        <f t="shared" si="8"/>
        <v/>
      </c>
      <c r="Q114" s="105">
        <f t="shared" si="9"/>
        <v>0</v>
      </c>
      <c r="R114" s="105">
        <f t="shared" si="11"/>
        <v>0</v>
      </c>
      <c r="S114" s="117">
        <f t="shared" si="10"/>
        <v>0</v>
      </c>
      <c r="T114" s="118">
        <f t="shared" si="6"/>
        <v>0</v>
      </c>
      <c r="U114" s="182"/>
    </row>
    <row r="115" spans="1:21" ht="12.75" customHeight="1" x14ac:dyDescent="0.2">
      <c r="A115" s="90">
        <v>110</v>
      </c>
      <c r="B115" s="350"/>
      <c r="C115" s="165"/>
      <c r="D115" s="89"/>
      <c r="E115" s="88"/>
      <c r="F115" s="88"/>
      <c r="G115" s="49"/>
      <c r="H115" s="88"/>
      <c r="I115" s="49"/>
      <c r="J115" s="91"/>
      <c r="K115" s="91"/>
      <c r="L115" s="98"/>
      <c r="M115" s="99"/>
      <c r="N115" s="100">
        <f t="shared" si="7"/>
        <v>0</v>
      </c>
      <c r="O115" s="112"/>
      <c r="P115" s="21" t="str">
        <f t="shared" si="8"/>
        <v/>
      </c>
      <c r="Q115" s="105">
        <f t="shared" si="9"/>
        <v>0</v>
      </c>
      <c r="R115" s="105">
        <f t="shared" si="11"/>
        <v>0</v>
      </c>
      <c r="S115" s="117">
        <f t="shared" si="10"/>
        <v>0</v>
      </c>
      <c r="T115" s="118">
        <f t="shared" si="6"/>
        <v>0</v>
      </c>
      <c r="U115" s="182"/>
    </row>
    <row r="116" spans="1:21" ht="12.75" customHeight="1" x14ac:dyDescent="0.2">
      <c r="A116" s="90">
        <v>111</v>
      </c>
      <c r="B116" s="350"/>
      <c r="C116" s="165"/>
      <c r="D116" s="89"/>
      <c r="E116" s="88"/>
      <c r="F116" s="88"/>
      <c r="G116" s="49"/>
      <c r="H116" s="88"/>
      <c r="I116" s="49"/>
      <c r="J116" s="91"/>
      <c r="K116" s="91"/>
      <c r="L116" s="98"/>
      <c r="M116" s="99"/>
      <c r="N116" s="100">
        <f t="shared" si="7"/>
        <v>0</v>
      </c>
      <c r="O116" s="112"/>
      <c r="P116" s="21" t="str">
        <f t="shared" si="8"/>
        <v/>
      </c>
      <c r="Q116" s="105">
        <f t="shared" si="9"/>
        <v>0</v>
      </c>
      <c r="R116" s="105">
        <f t="shared" si="11"/>
        <v>0</v>
      </c>
      <c r="S116" s="117">
        <f t="shared" si="10"/>
        <v>0</v>
      </c>
      <c r="T116" s="118">
        <f t="shared" si="6"/>
        <v>0</v>
      </c>
      <c r="U116" s="182"/>
    </row>
    <row r="117" spans="1:21" ht="12.75" customHeight="1" x14ac:dyDescent="0.2">
      <c r="A117" s="90">
        <v>112</v>
      </c>
      <c r="B117" s="350"/>
      <c r="C117" s="165"/>
      <c r="D117" s="89"/>
      <c r="E117" s="88"/>
      <c r="F117" s="88"/>
      <c r="G117" s="49"/>
      <c r="H117" s="88"/>
      <c r="I117" s="49"/>
      <c r="J117" s="91"/>
      <c r="K117" s="91"/>
      <c r="L117" s="98"/>
      <c r="M117" s="99"/>
      <c r="N117" s="100">
        <f t="shared" si="7"/>
        <v>0</v>
      </c>
      <c r="O117" s="112"/>
      <c r="P117" s="21" t="str">
        <f t="shared" si="8"/>
        <v/>
      </c>
      <c r="Q117" s="105">
        <f t="shared" si="9"/>
        <v>0</v>
      </c>
      <c r="R117" s="105">
        <f t="shared" si="11"/>
        <v>0</v>
      </c>
      <c r="S117" s="117">
        <f t="shared" si="10"/>
        <v>0</v>
      </c>
      <c r="T117" s="118">
        <f t="shared" si="6"/>
        <v>0</v>
      </c>
      <c r="U117" s="182"/>
    </row>
    <row r="118" spans="1:21" ht="12.75" customHeight="1" x14ac:dyDescent="0.2">
      <c r="A118" s="90">
        <v>113</v>
      </c>
      <c r="B118" s="350"/>
      <c r="C118" s="165"/>
      <c r="D118" s="89"/>
      <c r="E118" s="88"/>
      <c r="F118" s="88"/>
      <c r="G118" s="49"/>
      <c r="H118" s="88"/>
      <c r="I118" s="49"/>
      <c r="J118" s="91"/>
      <c r="K118" s="91"/>
      <c r="L118" s="98"/>
      <c r="M118" s="99"/>
      <c r="N118" s="100">
        <f t="shared" si="7"/>
        <v>0</v>
      </c>
      <c r="O118" s="112"/>
      <c r="P118" s="21" t="str">
        <f t="shared" si="8"/>
        <v/>
      </c>
      <c r="Q118" s="105">
        <f t="shared" si="9"/>
        <v>0</v>
      </c>
      <c r="R118" s="105">
        <f t="shared" si="11"/>
        <v>0</v>
      </c>
      <c r="S118" s="117">
        <f t="shared" si="10"/>
        <v>0</v>
      </c>
      <c r="T118" s="118">
        <f t="shared" si="6"/>
        <v>0</v>
      </c>
      <c r="U118" s="182"/>
    </row>
    <row r="119" spans="1:21" ht="12.75" customHeight="1" x14ac:dyDescent="0.2">
      <c r="A119" s="90">
        <v>114</v>
      </c>
      <c r="B119" s="350"/>
      <c r="C119" s="165"/>
      <c r="D119" s="89"/>
      <c r="E119" s="88"/>
      <c r="F119" s="88"/>
      <c r="G119" s="49"/>
      <c r="H119" s="88"/>
      <c r="I119" s="49"/>
      <c r="J119" s="91"/>
      <c r="K119" s="91"/>
      <c r="L119" s="98"/>
      <c r="M119" s="99"/>
      <c r="N119" s="100">
        <f t="shared" si="7"/>
        <v>0</v>
      </c>
      <c r="O119" s="112"/>
      <c r="P119" s="21" t="str">
        <f t="shared" si="8"/>
        <v/>
      </c>
      <c r="Q119" s="105">
        <f t="shared" si="9"/>
        <v>0</v>
      </c>
      <c r="R119" s="105">
        <f t="shared" si="11"/>
        <v>0</v>
      </c>
      <c r="S119" s="117">
        <f t="shared" si="10"/>
        <v>0</v>
      </c>
      <c r="T119" s="118">
        <f t="shared" si="6"/>
        <v>0</v>
      </c>
      <c r="U119" s="182"/>
    </row>
    <row r="120" spans="1:21" ht="12.75" customHeight="1" x14ac:dyDescent="0.2">
      <c r="A120" s="90">
        <v>115</v>
      </c>
      <c r="B120" s="350"/>
      <c r="C120" s="165"/>
      <c r="D120" s="89"/>
      <c r="E120" s="88"/>
      <c r="F120" s="88"/>
      <c r="G120" s="49"/>
      <c r="H120" s="88"/>
      <c r="I120" s="49"/>
      <c r="J120" s="91"/>
      <c r="K120" s="91"/>
      <c r="L120" s="98"/>
      <c r="M120" s="99"/>
      <c r="N120" s="100">
        <f t="shared" si="7"/>
        <v>0</v>
      </c>
      <c r="O120" s="112"/>
      <c r="P120" s="21" t="str">
        <f t="shared" si="8"/>
        <v/>
      </c>
      <c r="Q120" s="105">
        <f t="shared" si="9"/>
        <v>0</v>
      </c>
      <c r="R120" s="105">
        <f t="shared" si="11"/>
        <v>0</v>
      </c>
      <c r="S120" s="117">
        <f t="shared" si="10"/>
        <v>0</v>
      </c>
      <c r="T120" s="118">
        <f t="shared" si="6"/>
        <v>0</v>
      </c>
      <c r="U120" s="182"/>
    </row>
    <row r="121" spans="1:21" ht="12.75" customHeight="1" x14ac:dyDescent="0.2">
      <c r="A121" s="90">
        <v>116</v>
      </c>
      <c r="B121" s="350"/>
      <c r="C121" s="165"/>
      <c r="D121" s="89"/>
      <c r="E121" s="88"/>
      <c r="F121" s="88"/>
      <c r="G121" s="49"/>
      <c r="H121" s="88"/>
      <c r="I121" s="49"/>
      <c r="J121" s="91"/>
      <c r="K121" s="91"/>
      <c r="L121" s="98"/>
      <c r="M121" s="99"/>
      <c r="N121" s="100">
        <f t="shared" si="7"/>
        <v>0</v>
      </c>
      <c r="O121" s="112"/>
      <c r="P121" s="21" t="str">
        <f t="shared" si="8"/>
        <v/>
      </c>
      <c r="Q121" s="105">
        <f t="shared" si="9"/>
        <v>0</v>
      </c>
      <c r="R121" s="105">
        <f t="shared" si="11"/>
        <v>0</v>
      </c>
      <c r="S121" s="117">
        <f t="shared" si="10"/>
        <v>0</v>
      </c>
      <c r="T121" s="118">
        <f t="shared" si="6"/>
        <v>0</v>
      </c>
      <c r="U121" s="182"/>
    </row>
    <row r="122" spans="1:21" ht="12.75" customHeight="1" x14ac:dyDescent="0.2">
      <c r="A122" s="90">
        <v>117</v>
      </c>
      <c r="B122" s="350"/>
      <c r="C122" s="165"/>
      <c r="D122" s="89"/>
      <c r="E122" s="88"/>
      <c r="F122" s="88"/>
      <c r="G122" s="49"/>
      <c r="H122" s="88"/>
      <c r="I122" s="49"/>
      <c r="J122" s="91"/>
      <c r="K122" s="91"/>
      <c r="L122" s="98"/>
      <c r="M122" s="99"/>
      <c r="N122" s="100">
        <f t="shared" si="7"/>
        <v>0</v>
      </c>
      <c r="O122" s="112"/>
      <c r="P122" s="21" t="str">
        <f t="shared" si="8"/>
        <v/>
      </c>
      <c r="Q122" s="105">
        <f t="shared" si="9"/>
        <v>0</v>
      </c>
      <c r="R122" s="105">
        <f t="shared" si="11"/>
        <v>0</v>
      </c>
      <c r="S122" s="117">
        <f t="shared" si="10"/>
        <v>0</v>
      </c>
      <c r="T122" s="118">
        <f t="shared" si="6"/>
        <v>0</v>
      </c>
      <c r="U122" s="182"/>
    </row>
    <row r="123" spans="1:21" ht="12.75" customHeight="1" x14ac:dyDescent="0.2">
      <c r="A123" s="90">
        <v>118</v>
      </c>
      <c r="B123" s="350"/>
      <c r="C123" s="165"/>
      <c r="D123" s="89"/>
      <c r="E123" s="88"/>
      <c r="F123" s="88"/>
      <c r="G123" s="49"/>
      <c r="H123" s="88"/>
      <c r="I123" s="49"/>
      <c r="J123" s="91"/>
      <c r="K123" s="91"/>
      <c r="L123" s="98"/>
      <c r="M123" s="99"/>
      <c r="N123" s="100">
        <f t="shared" si="7"/>
        <v>0</v>
      </c>
      <c r="O123" s="112"/>
      <c r="P123" s="21" t="str">
        <f t="shared" si="8"/>
        <v/>
      </c>
      <c r="Q123" s="105">
        <f t="shared" si="9"/>
        <v>0</v>
      </c>
      <c r="R123" s="105">
        <f t="shared" si="11"/>
        <v>0</v>
      </c>
      <c r="S123" s="117">
        <f t="shared" si="10"/>
        <v>0</v>
      </c>
      <c r="T123" s="118">
        <f t="shared" si="6"/>
        <v>0</v>
      </c>
      <c r="U123" s="182"/>
    </row>
    <row r="124" spans="1:21" ht="12.75" customHeight="1" x14ac:dyDescent="0.2">
      <c r="A124" s="90">
        <v>119</v>
      </c>
      <c r="B124" s="350"/>
      <c r="C124" s="165"/>
      <c r="D124" s="89"/>
      <c r="E124" s="88"/>
      <c r="F124" s="88"/>
      <c r="G124" s="49"/>
      <c r="H124" s="88"/>
      <c r="I124" s="49"/>
      <c r="J124" s="91"/>
      <c r="K124" s="91"/>
      <c r="L124" s="98"/>
      <c r="M124" s="99"/>
      <c r="N124" s="100">
        <f t="shared" si="7"/>
        <v>0</v>
      </c>
      <c r="O124" s="112"/>
      <c r="P124" s="21" t="str">
        <f t="shared" si="8"/>
        <v/>
      </c>
      <c r="Q124" s="105">
        <f t="shared" si="9"/>
        <v>0</v>
      </c>
      <c r="R124" s="105">
        <f t="shared" si="11"/>
        <v>0</v>
      </c>
      <c r="S124" s="117">
        <f t="shared" si="10"/>
        <v>0</v>
      </c>
      <c r="T124" s="118">
        <f t="shared" si="6"/>
        <v>0</v>
      </c>
      <c r="U124" s="182"/>
    </row>
    <row r="125" spans="1:21" ht="12.75" customHeight="1" x14ac:dyDescent="0.2">
      <c r="A125" s="90">
        <v>120</v>
      </c>
      <c r="B125" s="350"/>
      <c r="C125" s="165"/>
      <c r="D125" s="89"/>
      <c r="E125" s="88"/>
      <c r="F125" s="88"/>
      <c r="G125" s="49"/>
      <c r="H125" s="88"/>
      <c r="I125" s="49"/>
      <c r="J125" s="91"/>
      <c r="K125" s="91"/>
      <c r="L125" s="98"/>
      <c r="M125" s="99"/>
      <c r="N125" s="100">
        <f t="shared" si="7"/>
        <v>0</v>
      </c>
      <c r="O125" s="112"/>
      <c r="P125" s="21" t="str">
        <f t="shared" si="8"/>
        <v/>
      </c>
      <c r="Q125" s="105">
        <f t="shared" si="9"/>
        <v>0</v>
      </c>
      <c r="R125" s="105">
        <f t="shared" si="11"/>
        <v>0</v>
      </c>
      <c r="S125" s="117">
        <f t="shared" si="10"/>
        <v>0</v>
      </c>
      <c r="T125" s="118">
        <f t="shared" si="6"/>
        <v>0</v>
      </c>
      <c r="U125" s="182"/>
    </row>
    <row r="126" spans="1:21" ht="12.75" customHeight="1" x14ac:dyDescent="0.2">
      <c r="A126" s="90">
        <v>121</v>
      </c>
      <c r="B126" s="350"/>
      <c r="C126" s="165"/>
      <c r="D126" s="89"/>
      <c r="E126" s="88"/>
      <c r="F126" s="88"/>
      <c r="G126" s="49"/>
      <c r="H126" s="88"/>
      <c r="I126" s="49"/>
      <c r="J126" s="91"/>
      <c r="K126" s="91"/>
      <c r="L126" s="98"/>
      <c r="M126" s="99"/>
      <c r="N126" s="100">
        <f t="shared" si="7"/>
        <v>0</v>
      </c>
      <c r="O126" s="112"/>
      <c r="P126" s="21" t="str">
        <f t="shared" si="8"/>
        <v/>
      </c>
      <c r="Q126" s="105">
        <f t="shared" si="9"/>
        <v>0</v>
      </c>
      <c r="R126" s="105">
        <f t="shared" si="11"/>
        <v>0</v>
      </c>
      <c r="S126" s="117">
        <f t="shared" si="10"/>
        <v>0</v>
      </c>
      <c r="T126" s="118">
        <f t="shared" si="6"/>
        <v>0</v>
      </c>
      <c r="U126" s="182"/>
    </row>
    <row r="127" spans="1:21" ht="12.75" customHeight="1" x14ac:dyDescent="0.2">
      <c r="A127" s="90">
        <v>122</v>
      </c>
      <c r="B127" s="350"/>
      <c r="C127" s="165"/>
      <c r="D127" s="89"/>
      <c r="E127" s="88"/>
      <c r="F127" s="88"/>
      <c r="G127" s="49"/>
      <c r="H127" s="88"/>
      <c r="I127" s="49"/>
      <c r="J127" s="91"/>
      <c r="K127" s="91"/>
      <c r="L127" s="98"/>
      <c r="M127" s="99"/>
      <c r="N127" s="100">
        <f t="shared" si="7"/>
        <v>0</v>
      </c>
      <c r="O127" s="112"/>
      <c r="P127" s="21" t="str">
        <f t="shared" si="8"/>
        <v/>
      </c>
      <c r="Q127" s="105">
        <f t="shared" si="9"/>
        <v>0</v>
      </c>
      <c r="R127" s="105">
        <f t="shared" si="11"/>
        <v>0</v>
      </c>
      <c r="S127" s="117">
        <f t="shared" si="10"/>
        <v>0</v>
      </c>
      <c r="T127" s="118">
        <f t="shared" si="6"/>
        <v>0</v>
      </c>
      <c r="U127" s="182"/>
    </row>
    <row r="128" spans="1:21" ht="12.75" customHeight="1" x14ac:dyDescent="0.2">
      <c r="A128" s="90">
        <v>123</v>
      </c>
      <c r="B128" s="350"/>
      <c r="C128" s="165"/>
      <c r="D128" s="89"/>
      <c r="E128" s="88"/>
      <c r="F128" s="88"/>
      <c r="G128" s="49"/>
      <c r="H128" s="88"/>
      <c r="I128" s="49"/>
      <c r="J128" s="91"/>
      <c r="K128" s="91"/>
      <c r="L128" s="98"/>
      <c r="M128" s="99"/>
      <c r="N128" s="100">
        <f t="shared" si="7"/>
        <v>0</v>
      </c>
      <c r="O128" s="112"/>
      <c r="P128" s="21" t="str">
        <f t="shared" si="8"/>
        <v/>
      </c>
      <c r="Q128" s="105">
        <f t="shared" si="9"/>
        <v>0</v>
      </c>
      <c r="R128" s="105">
        <f t="shared" si="11"/>
        <v>0</v>
      </c>
      <c r="S128" s="117">
        <f t="shared" si="10"/>
        <v>0</v>
      </c>
      <c r="T128" s="118">
        <f t="shared" si="6"/>
        <v>0</v>
      </c>
      <c r="U128" s="182"/>
    </row>
    <row r="129" spans="1:21" ht="12.75" customHeight="1" x14ac:dyDescent="0.2">
      <c r="A129" s="90">
        <v>124</v>
      </c>
      <c r="B129" s="350"/>
      <c r="C129" s="165"/>
      <c r="D129" s="89"/>
      <c r="E129" s="88"/>
      <c r="F129" s="88"/>
      <c r="G129" s="49"/>
      <c r="H129" s="88"/>
      <c r="I129" s="49"/>
      <c r="J129" s="91"/>
      <c r="K129" s="91"/>
      <c r="L129" s="98"/>
      <c r="M129" s="99"/>
      <c r="N129" s="100">
        <f t="shared" si="7"/>
        <v>0</v>
      </c>
      <c r="O129" s="112"/>
      <c r="P129" s="21" t="str">
        <f t="shared" si="8"/>
        <v/>
      </c>
      <c r="Q129" s="105">
        <f t="shared" si="9"/>
        <v>0</v>
      </c>
      <c r="R129" s="105">
        <f t="shared" si="11"/>
        <v>0</v>
      </c>
      <c r="S129" s="117">
        <f t="shared" si="10"/>
        <v>0</v>
      </c>
      <c r="T129" s="118">
        <f t="shared" si="6"/>
        <v>0</v>
      </c>
      <c r="U129" s="182"/>
    </row>
    <row r="130" spans="1:21" ht="12.75" customHeight="1" x14ac:dyDescent="0.2">
      <c r="A130" s="90">
        <v>125</v>
      </c>
      <c r="B130" s="350"/>
      <c r="C130" s="165"/>
      <c r="D130" s="89"/>
      <c r="E130" s="88"/>
      <c r="F130" s="88"/>
      <c r="G130" s="49"/>
      <c r="H130" s="88"/>
      <c r="I130" s="49"/>
      <c r="J130" s="91"/>
      <c r="K130" s="91"/>
      <c r="L130" s="98"/>
      <c r="M130" s="99"/>
      <c r="N130" s="100">
        <f t="shared" si="7"/>
        <v>0</v>
      </c>
      <c r="O130" s="112"/>
      <c r="P130" s="21" t="str">
        <f t="shared" si="8"/>
        <v/>
      </c>
      <c r="Q130" s="105">
        <f t="shared" si="9"/>
        <v>0</v>
      </c>
      <c r="R130" s="105">
        <f t="shared" si="11"/>
        <v>0</v>
      </c>
      <c r="S130" s="117">
        <f t="shared" si="10"/>
        <v>0</v>
      </c>
      <c r="T130" s="118">
        <f t="shared" si="6"/>
        <v>0</v>
      </c>
      <c r="U130" s="182"/>
    </row>
    <row r="131" spans="1:21" ht="12.75" customHeight="1" x14ac:dyDescent="0.2">
      <c r="A131" s="90">
        <v>126</v>
      </c>
      <c r="B131" s="350"/>
      <c r="C131" s="165"/>
      <c r="D131" s="89"/>
      <c r="E131" s="88"/>
      <c r="F131" s="88"/>
      <c r="G131" s="49"/>
      <c r="H131" s="88"/>
      <c r="I131" s="49"/>
      <c r="J131" s="91"/>
      <c r="K131" s="91"/>
      <c r="L131" s="98"/>
      <c r="M131" s="99"/>
      <c r="N131" s="100">
        <f t="shared" si="7"/>
        <v>0</v>
      </c>
      <c r="O131" s="112"/>
      <c r="P131" s="21" t="str">
        <f t="shared" si="8"/>
        <v/>
      </c>
      <c r="Q131" s="105">
        <f t="shared" si="9"/>
        <v>0</v>
      </c>
      <c r="R131" s="105">
        <f t="shared" si="11"/>
        <v>0</v>
      </c>
      <c r="S131" s="117">
        <f t="shared" si="10"/>
        <v>0</v>
      </c>
      <c r="T131" s="118">
        <f t="shared" si="6"/>
        <v>0</v>
      </c>
      <c r="U131" s="182"/>
    </row>
    <row r="132" spans="1:21" ht="12.75" customHeight="1" x14ac:dyDescent="0.2">
      <c r="A132" s="90">
        <v>127</v>
      </c>
      <c r="B132" s="350"/>
      <c r="C132" s="165"/>
      <c r="D132" s="89"/>
      <c r="E132" s="88"/>
      <c r="F132" s="88"/>
      <c r="G132" s="49"/>
      <c r="H132" s="88"/>
      <c r="I132" s="49"/>
      <c r="J132" s="91"/>
      <c r="K132" s="91"/>
      <c r="L132" s="98"/>
      <c r="M132" s="99"/>
      <c r="N132" s="100">
        <f t="shared" si="7"/>
        <v>0</v>
      </c>
      <c r="O132" s="112"/>
      <c r="P132" s="21" t="str">
        <f t="shared" si="8"/>
        <v/>
      </c>
      <c r="Q132" s="105">
        <f t="shared" si="9"/>
        <v>0</v>
      </c>
      <c r="R132" s="105">
        <f t="shared" si="11"/>
        <v>0</v>
      </c>
      <c r="S132" s="117">
        <f t="shared" si="10"/>
        <v>0</v>
      </c>
      <c r="T132" s="118">
        <f t="shared" si="6"/>
        <v>0</v>
      </c>
      <c r="U132" s="182"/>
    </row>
    <row r="133" spans="1:21" ht="12.75" customHeight="1" x14ac:dyDescent="0.2">
      <c r="A133" s="90">
        <v>128</v>
      </c>
      <c r="B133" s="350"/>
      <c r="C133" s="165"/>
      <c r="D133" s="89"/>
      <c r="E133" s="88"/>
      <c r="F133" s="88"/>
      <c r="G133" s="49"/>
      <c r="H133" s="88"/>
      <c r="I133" s="49"/>
      <c r="J133" s="91"/>
      <c r="K133" s="91"/>
      <c r="L133" s="98"/>
      <c r="M133" s="99"/>
      <c r="N133" s="100">
        <f t="shared" si="7"/>
        <v>0</v>
      </c>
      <c r="O133" s="112"/>
      <c r="P133" s="21" t="str">
        <f t="shared" si="8"/>
        <v/>
      </c>
      <c r="Q133" s="105">
        <f t="shared" si="9"/>
        <v>0</v>
      </c>
      <c r="R133" s="105">
        <f t="shared" si="11"/>
        <v>0</v>
      </c>
      <c r="S133" s="117">
        <f t="shared" si="10"/>
        <v>0</v>
      </c>
      <c r="T133" s="118">
        <f t="shared" si="6"/>
        <v>0</v>
      </c>
      <c r="U133" s="182"/>
    </row>
    <row r="134" spans="1:21" ht="12.75" customHeight="1" x14ac:dyDescent="0.2">
      <c r="A134" s="90">
        <v>129</v>
      </c>
      <c r="B134" s="350"/>
      <c r="C134" s="165"/>
      <c r="D134" s="89"/>
      <c r="E134" s="88"/>
      <c r="F134" s="88"/>
      <c r="G134" s="49"/>
      <c r="H134" s="88"/>
      <c r="I134" s="49"/>
      <c r="J134" s="91"/>
      <c r="K134" s="91"/>
      <c r="L134" s="98"/>
      <c r="M134" s="99"/>
      <c r="N134" s="100">
        <f t="shared" si="7"/>
        <v>0</v>
      </c>
      <c r="O134" s="112"/>
      <c r="P134" s="21" t="str">
        <f t="shared" si="8"/>
        <v/>
      </c>
      <c r="Q134" s="105">
        <f t="shared" si="9"/>
        <v>0</v>
      </c>
      <c r="R134" s="105">
        <f t="shared" si="11"/>
        <v>0</v>
      </c>
      <c r="S134" s="117">
        <f t="shared" si="10"/>
        <v>0</v>
      </c>
      <c r="T134" s="118">
        <f t="shared" ref="T134:T197" si="12">IF(N134&gt;S134,N134-S134,0)</f>
        <v>0</v>
      </c>
      <c r="U134" s="182"/>
    </row>
    <row r="135" spans="1:21" ht="12.75" customHeight="1" x14ac:dyDescent="0.2">
      <c r="A135" s="90">
        <v>130</v>
      </c>
      <c r="B135" s="350"/>
      <c r="C135" s="165"/>
      <c r="D135" s="89"/>
      <c r="E135" s="88"/>
      <c r="F135" s="88"/>
      <c r="G135" s="49"/>
      <c r="H135" s="88"/>
      <c r="I135" s="49"/>
      <c r="J135" s="91"/>
      <c r="K135" s="91"/>
      <c r="L135" s="98"/>
      <c r="M135" s="99"/>
      <c r="N135" s="100">
        <f t="shared" ref="N135:N198" si="13">IF(C135="",0,(IF(OR(D135="",E135="",H135="",G135="",I135="",J135="",K135=""),"FILL ALL FIELDS",L135+M135)))</f>
        <v>0</v>
      </c>
      <c r="O135" s="112"/>
      <c r="P135" s="21" t="str">
        <f t="shared" ref="P135:P198" si="14">IF(C135="","",(IF(OR(J135&lt;$J$1,J135&gt;$K$1,K135&lt;$J$1,K135&gt;$K$1, F135=H135),"CHECK DATES or CITY","")))</f>
        <v/>
      </c>
      <c r="Q135" s="105">
        <f t="shared" ref="Q135:Q198" si="15">IF(OR(G135="IN", G135=""), 0, IF(OR(I135="IN", I135=""), 0, L135))</f>
        <v>0</v>
      </c>
      <c r="R135" s="105">
        <f t="shared" si="11"/>
        <v>0</v>
      </c>
      <c r="S135" s="117">
        <f t="shared" ref="S135:S198" si="16">+R135+Q135</f>
        <v>0</v>
      </c>
      <c r="T135" s="118">
        <f t="shared" si="12"/>
        <v>0</v>
      </c>
      <c r="U135" s="182"/>
    </row>
    <row r="136" spans="1:21" ht="12.75" customHeight="1" x14ac:dyDescent="0.2">
      <c r="A136" s="90">
        <v>131</v>
      </c>
      <c r="B136" s="350"/>
      <c r="C136" s="165"/>
      <c r="D136" s="89"/>
      <c r="E136" s="88"/>
      <c r="F136" s="88"/>
      <c r="G136" s="49"/>
      <c r="H136" s="88"/>
      <c r="I136" s="49"/>
      <c r="J136" s="91"/>
      <c r="K136" s="91"/>
      <c r="L136" s="98"/>
      <c r="M136" s="99"/>
      <c r="N136" s="100">
        <f t="shared" si="13"/>
        <v>0</v>
      </c>
      <c r="O136" s="112"/>
      <c r="P136" s="21" t="str">
        <f t="shared" si="14"/>
        <v/>
      </c>
      <c r="Q136" s="105">
        <f t="shared" si="15"/>
        <v>0</v>
      </c>
      <c r="R136" s="105">
        <f t="shared" si="11"/>
        <v>0</v>
      </c>
      <c r="S136" s="117">
        <f t="shared" si="16"/>
        <v>0</v>
      </c>
      <c r="T136" s="118">
        <f t="shared" si="12"/>
        <v>0</v>
      </c>
      <c r="U136" s="182"/>
    </row>
    <row r="137" spans="1:21" ht="12.75" customHeight="1" x14ac:dyDescent="0.2">
      <c r="A137" s="90">
        <v>132</v>
      </c>
      <c r="B137" s="350"/>
      <c r="C137" s="165"/>
      <c r="D137" s="89"/>
      <c r="E137" s="88"/>
      <c r="F137" s="88"/>
      <c r="G137" s="49"/>
      <c r="H137" s="88"/>
      <c r="I137" s="49"/>
      <c r="J137" s="91"/>
      <c r="K137" s="91"/>
      <c r="L137" s="98"/>
      <c r="M137" s="99"/>
      <c r="N137" s="100">
        <f t="shared" si="13"/>
        <v>0</v>
      </c>
      <c r="O137" s="112"/>
      <c r="P137" s="21" t="str">
        <f t="shared" si="14"/>
        <v/>
      </c>
      <c r="Q137" s="105">
        <f t="shared" si="15"/>
        <v>0</v>
      </c>
      <c r="R137" s="105">
        <f t="shared" ref="R137:R200" si="17">MIN(M137)</f>
        <v>0</v>
      </c>
      <c r="S137" s="117">
        <f t="shared" si="16"/>
        <v>0</v>
      </c>
      <c r="T137" s="118">
        <f t="shared" si="12"/>
        <v>0</v>
      </c>
      <c r="U137" s="182"/>
    </row>
    <row r="138" spans="1:21" ht="12.75" customHeight="1" x14ac:dyDescent="0.2">
      <c r="A138" s="90">
        <v>133</v>
      </c>
      <c r="B138" s="350"/>
      <c r="C138" s="165"/>
      <c r="D138" s="89"/>
      <c r="E138" s="88"/>
      <c r="F138" s="88"/>
      <c r="G138" s="49"/>
      <c r="H138" s="88"/>
      <c r="I138" s="49"/>
      <c r="J138" s="91"/>
      <c r="K138" s="91"/>
      <c r="L138" s="98"/>
      <c r="M138" s="99"/>
      <c r="N138" s="100">
        <f t="shared" si="13"/>
        <v>0</v>
      </c>
      <c r="O138" s="112"/>
      <c r="P138" s="21" t="str">
        <f t="shared" si="14"/>
        <v/>
      </c>
      <c r="Q138" s="105">
        <f t="shared" si="15"/>
        <v>0</v>
      </c>
      <c r="R138" s="105">
        <f t="shared" si="17"/>
        <v>0</v>
      </c>
      <c r="S138" s="117">
        <f t="shared" si="16"/>
        <v>0</v>
      </c>
      <c r="T138" s="118">
        <f t="shared" si="12"/>
        <v>0</v>
      </c>
      <c r="U138" s="182"/>
    </row>
    <row r="139" spans="1:21" ht="12.75" customHeight="1" x14ac:dyDescent="0.2">
      <c r="A139" s="90">
        <v>134</v>
      </c>
      <c r="B139" s="350"/>
      <c r="C139" s="165"/>
      <c r="D139" s="89"/>
      <c r="E139" s="88"/>
      <c r="F139" s="88"/>
      <c r="G139" s="49"/>
      <c r="H139" s="88"/>
      <c r="I139" s="49"/>
      <c r="J139" s="91"/>
      <c r="K139" s="91"/>
      <c r="L139" s="98"/>
      <c r="M139" s="99"/>
      <c r="N139" s="100">
        <f t="shared" si="13"/>
        <v>0</v>
      </c>
      <c r="O139" s="112"/>
      <c r="P139" s="21" t="str">
        <f t="shared" si="14"/>
        <v/>
      </c>
      <c r="Q139" s="105">
        <f t="shared" si="15"/>
        <v>0</v>
      </c>
      <c r="R139" s="105">
        <f t="shared" si="17"/>
        <v>0</v>
      </c>
      <c r="S139" s="117">
        <f t="shared" si="16"/>
        <v>0</v>
      </c>
      <c r="T139" s="118">
        <f t="shared" si="12"/>
        <v>0</v>
      </c>
      <c r="U139" s="182"/>
    </row>
    <row r="140" spans="1:21" ht="12.75" customHeight="1" x14ac:dyDescent="0.2">
      <c r="A140" s="90">
        <v>135</v>
      </c>
      <c r="B140" s="350"/>
      <c r="C140" s="165"/>
      <c r="D140" s="89"/>
      <c r="E140" s="88"/>
      <c r="F140" s="88"/>
      <c r="G140" s="49"/>
      <c r="H140" s="88"/>
      <c r="I140" s="49"/>
      <c r="J140" s="91"/>
      <c r="K140" s="91"/>
      <c r="L140" s="98"/>
      <c r="M140" s="99"/>
      <c r="N140" s="100">
        <f t="shared" si="13"/>
        <v>0</v>
      </c>
      <c r="O140" s="112"/>
      <c r="P140" s="21" t="str">
        <f t="shared" si="14"/>
        <v/>
      </c>
      <c r="Q140" s="105">
        <f t="shared" si="15"/>
        <v>0</v>
      </c>
      <c r="R140" s="105">
        <f t="shared" si="17"/>
        <v>0</v>
      </c>
      <c r="S140" s="117">
        <f t="shared" si="16"/>
        <v>0</v>
      </c>
      <c r="T140" s="118">
        <f t="shared" si="12"/>
        <v>0</v>
      </c>
      <c r="U140" s="182"/>
    </row>
    <row r="141" spans="1:21" ht="12.75" customHeight="1" x14ac:dyDescent="0.2">
      <c r="A141" s="90">
        <v>136</v>
      </c>
      <c r="B141" s="350"/>
      <c r="C141" s="165"/>
      <c r="D141" s="89"/>
      <c r="E141" s="88"/>
      <c r="F141" s="88"/>
      <c r="G141" s="49"/>
      <c r="H141" s="88"/>
      <c r="I141" s="49"/>
      <c r="J141" s="91"/>
      <c r="K141" s="91"/>
      <c r="L141" s="98"/>
      <c r="M141" s="99"/>
      <c r="N141" s="100">
        <f t="shared" si="13"/>
        <v>0</v>
      </c>
      <c r="O141" s="112"/>
      <c r="P141" s="21" t="str">
        <f t="shared" si="14"/>
        <v/>
      </c>
      <c r="Q141" s="105">
        <f t="shared" si="15"/>
        <v>0</v>
      </c>
      <c r="R141" s="105">
        <f t="shared" si="17"/>
        <v>0</v>
      </c>
      <c r="S141" s="117">
        <f t="shared" si="16"/>
        <v>0</v>
      </c>
      <c r="T141" s="118">
        <f t="shared" si="12"/>
        <v>0</v>
      </c>
      <c r="U141" s="182"/>
    </row>
    <row r="142" spans="1:21" ht="12.75" customHeight="1" x14ac:dyDescent="0.2">
      <c r="A142" s="90">
        <v>137</v>
      </c>
      <c r="B142" s="350"/>
      <c r="C142" s="165"/>
      <c r="D142" s="89"/>
      <c r="E142" s="88"/>
      <c r="F142" s="88"/>
      <c r="G142" s="49"/>
      <c r="H142" s="88"/>
      <c r="I142" s="49"/>
      <c r="J142" s="91"/>
      <c r="K142" s="91"/>
      <c r="L142" s="98"/>
      <c r="M142" s="99"/>
      <c r="N142" s="100">
        <f t="shared" si="13"/>
        <v>0</v>
      </c>
      <c r="O142" s="112"/>
      <c r="P142" s="21" t="str">
        <f t="shared" si="14"/>
        <v/>
      </c>
      <c r="Q142" s="105">
        <f t="shared" si="15"/>
        <v>0</v>
      </c>
      <c r="R142" s="105">
        <f t="shared" si="17"/>
        <v>0</v>
      </c>
      <c r="S142" s="117">
        <f t="shared" si="16"/>
        <v>0</v>
      </c>
      <c r="T142" s="118">
        <f t="shared" si="12"/>
        <v>0</v>
      </c>
      <c r="U142" s="182"/>
    </row>
    <row r="143" spans="1:21" ht="12.75" customHeight="1" x14ac:dyDescent="0.2">
      <c r="A143" s="90">
        <v>138</v>
      </c>
      <c r="B143" s="350"/>
      <c r="C143" s="165"/>
      <c r="D143" s="89"/>
      <c r="E143" s="88"/>
      <c r="F143" s="88"/>
      <c r="G143" s="49"/>
      <c r="H143" s="88"/>
      <c r="I143" s="49"/>
      <c r="J143" s="91"/>
      <c r="K143" s="91"/>
      <c r="L143" s="98"/>
      <c r="M143" s="99"/>
      <c r="N143" s="100">
        <f t="shared" si="13"/>
        <v>0</v>
      </c>
      <c r="O143" s="112"/>
      <c r="P143" s="21" t="str">
        <f t="shared" si="14"/>
        <v/>
      </c>
      <c r="Q143" s="105">
        <f t="shared" si="15"/>
        <v>0</v>
      </c>
      <c r="R143" s="105">
        <f t="shared" si="17"/>
        <v>0</v>
      </c>
      <c r="S143" s="117">
        <f t="shared" si="16"/>
        <v>0</v>
      </c>
      <c r="T143" s="118">
        <f t="shared" si="12"/>
        <v>0</v>
      </c>
      <c r="U143" s="182"/>
    </row>
    <row r="144" spans="1:21" ht="12.75" customHeight="1" x14ac:dyDescent="0.2">
      <c r="A144" s="90">
        <v>139</v>
      </c>
      <c r="B144" s="350"/>
      <c r="C144" s="165"/>
      <c r="D144" s="89"/>
      <c r="E144" s="88"/>
      <c r="F144" s="88"/>
      <c r="G144" s="49"/>
      <c r="H144" s="88"/>
      <c r="I144" s="49"/>
      <c r="J144" s="91"/>
      <c r="K144" s="91"/>
      <c r="L144" s="98"/>
      <c r="M144" s="99"/>
      <c r="N144" s="100">
        <f t="shared" si="13"/>
        <v>0</v>
      </c>
      <c r="O144" s="112"/>
      <c r="P144" s="21" t="str">
        <f t="shared" si="14"/>
        <v/>
      </c>
      <c r="Q144" s="105">
        <f t="shared" si="15"/>
        <v>0</v>
      </c>
      <c r="R144" s="105">
        <f t="shared" si="17"/>
        <v>0</v>
      </c>
      <c r="S144" s="117">
        <f t="shared" si="16"/>
        <v>0</v>
      </c>
      <c r="T144" s="118">
        <f t="shared" si="12"/>
        <v>0</v>
      </c>
      <c r="U144" s="182"/>
    </row>
    <row r="145" spans="1:21" ht="12.75" customHeight="1" x14ac:dyDescent="0.2">
      <c r="A145" s="90">
        <v>140</v>
      </c>
      <c r="B145" s="350"/>
      <c r="C145" s="165"/>
      <c r="D145" s="89"/>
      <c r="E145" s="88"/>
      <c r="F145" s="88"/>
      <c r="G145" s="49"/>
      <c r="H145" s="88"/>
      <c r="I145" s="49"/>
      <c r="J145" s="91"/>
      <c r="K145" s="91"/>
      <c r="L145" s="98"/>
      <c r="M145" s="99"/>
      <c r="N145" s="100">
        <f t="shared" si="13"/>
        <v>0</v>
      </c>
      <c r="O145" s="112"/>
      <c r="P145" s="21" t="str">
        <f t="shared" si="14"/>
        <v/>
      </c>
      <c r="Q145" s="105">
        <f t="shared" si="15"/>
        <v>0</v>
      </c>
      <c r="R145" s="105">
        <f t="shared" si="17"/>
        <v>0</v>
      </c>
      <c r="S145" s="117">
        <f t="shared" si="16"/>
        <v>0</v>
      </c>
      <c r="T145" s="118">
        <f t="shared" si="12"/>
        <v>0</v>
      </c>
      <c r="U145" s="182"/>
    </row>
    <row r="146" spans="1:21" ht="12.75" customHeight="1" x14ac:dyDescent="0.2">
      <c r="A146" s="90">
        <v>141</v>
      </c>
      <c r="B146" s="350"/>
      <c r="C146" s="165"/>
      <c r="D146" s="89"/>
      <c r="E146" s="88"/>
      <c r="F146" s="88"/>
      <c r="G146" s="49"/>
      <c r="H146" s="88"/>
      <c r="I146" s="49"/>
      <c r="J146" s="91"/>
      <c r="K146" s="91"/>
      <c r="L146" s="98"/>
      <c r="M146" s="99"/>
      <c r="N146" s="100">
        <f t="shared" si="13"/>
        <v>0</v>
      </c>
      <c r="O146" s="112"/>
      <c r="P146" s="21" t="str">
        <f t="shared" si="14"/>
        <v/>
      </c>
      <c r="Q146" s="105">
        <f t="shared" si="15"/>
        <v>0</v>
      </c>
      <c r="R146" s="105">
        <f t="shared" si="17"/>
        <v>0</v>
      </c>
      <c r="S146" s="117">
        <f t="shared" si="16"/>
        <v>0</v>
      </c>
      <c r="T146" s="118">
        <f t="shared" si="12"/>
        <v>0</v>
      </c>
      <c r="U146" s="182"/>
    </row>
    <row r="147" spans="1:21" ht="12.75" customHeight="1" x14ac:dyDescent="0.2">
      <c r="A147" s="90">
        <v>142</v>
      </c>
      <c r="B147" s="350"/>
      <c r="C147" s="165"/>
      <c r="D147" s="89"/>
      <c r="E147" s="88"/>
      <c r="F147" s="88"/>
      <c r="G147" s="49"/>
      <c r="H147" s="88"/>
      <c r="I147" s="49"/>
      <c r="J147" s="91"/>
      <c r="K147" s="91"/>
      <c r="L147" s="98"/>
      <c r="M147" s="99"/>
      <c r="N147" s="100">
        <f t="shared" si="13"/>
        <v>0</v>
      </c>
      <c r="O147" s="112"/>
      <c r="P147" s="21" t="str">
        <f t="shared" si="14"/>
        <v/>
      </c>
      <c r="Q147" s="105">
        <f t="shared" si="15"/>
        <v>0</v>
      </c>
      <c r="R147" s="105">
        <f t="shared" si="17"/>
        <v>0</v>
      </c>
      <c r="S147" s="117">
        <f t="shared" si="16"/>
        <v>0</v>
      </c>
      <c r="T147" s="118">
        <f t="shared" si="12"/>
        <v>0</v>
      </c>
      <c r="U147" s="182"/>
    </row>
    <row r="148" spans="1:21" ht="12.75" customHeight="1" x14ac:dyDescent="0.2">
      <c r="A148" s="90">
        <v>143</v>
      </c>
      <c r="B148" s="350"/>
      <c r="C148" s="165"/>
      <c r="D148" s="89"/>
      <c r="E148" s="88"/>
      <c r="F148" s="88"/>
      <c r="G148" s="49"/>
      <c r="H148" s="88"/>
      <c r="I148" s="49"/>
      <c r="J148" s="91"/>
      <c r="K148" s="91"/>
      <c r="L148" s="98"/>
      <c r="M148" s="99"/>
      <c r="N148" s="100">
        <f t="shared" si="13"/>
        <v>0</v>
      </c>
      <c r="O148" s="112"/>
      <c r="P148" s="21" t="str">
        <f t="shared" si="14"/>
        <v/>
      </c>
      <c r="Q148" s="105">
        <f t="shared" si="15"/>
        <v>0</v>
      </c>
      <c r="R148" s="105">
        <f t="shared" si="17"/>
        <v>0</v>
      </c>
      <c r="S148" s="117">
        <f t="shared" si="16"/>
        <v>0</v>
      </c>
      <c r="T148" s="118">
        <f t="shared" si="12"/>
        <v>0</v>
      </c>
      <c r="U148" s="182"/>
    </row>
    <row r="149" spans="1:21" ht="12.75" customHeight="1" x14ac:dyDescent="0.2">
      <c r="A149" s="90">
        <v>144</v>
      </c>
      <c r="B149" s="350"/>
      <c r="C149" s="165"/>
      <c r="D149" s="89"/>
      <c r="E149" s="88"/>
      <c r="F149" s="88"/>
      <c r="G149" s="49"/>
      <c r="H149" s="88"/>
      <c r="I149" s="49"/>
      <c r="J149" s="91"/>
      <c r="K149" s="91"/>
      <c r="L149" s="98"/>
      <c r="M149" s="99"/>
      <c r="N149" s="100">
        <f t="shared" si="13"/>
        <v>0</v>
      </c>
      <c r="O149" s="112"/>
      <c r="P149" s="21" t="str">
        <f t="shared" si="14"/>
        <v/>
      </c>
      <c r="Q149" s="105">
        <f t="shared" si="15"/>
        <v>0</v>
      </c>
      <c r="R149" s="105">
        <f t="shared" si="17"/>
        <v>0</v>
      </c>
      <c r="S149" s="117">
        <f t="shared" si="16"/>
        <v>0</v>
      </c>
      <c r="T149" s="118">
        <f t="shared" si="12"/>
        <v>0</v>
      </c>
      <c r="U149" s="182"/>
    </row>
    <row r="150" spans="1:21" ht="12.75" customHeight="1" x14ac:dyDescent="0.2">
      <c r="A150" s="90">
        <v>145</v>
      </c>
      <c r="B150" s="350"/>
      <c r="C150" s="165"/>
      <c r="D150" s="89"/>
      <c r="E150" s="88"/>
      <c r="F150" s="88"/>
      <c r="G150" s="49"/>
      <c r="H150" s="88"/>
      <c r="I150" s="49"/>
      <c r="J150" s="91"/>
      <c r="K150" s="91"/>
      <c r="L150" s="98"/>
      <c r="M150" s="99"/>
      <c r="N150" s="100">
        <f t="shared" si="13"/>
        <v>0</v>
      </c>
      <c r="O150" s="112"/>
      <c r="P150" s="21" t="str">
        <f t="shared" si="14"/>
        <v/>
      </c>
      <c r="Q150" s="105">
        <f t="shared" si="15"/>
        <v>0</v>
      </c>
      <c r="R150" s="105">
        <f t="shared" si="17"/>
        <v>0</v>
      </c>
      <c r="S150" s="117">
        <f t="shared" si="16"/>
        <v>0</v>
      </c>
      <c r="T150" s="118">
        <f t="shared" si="12"/>
        <v>0</v>
      </c>
      <c r="U150" s="182"/>
    </row>
    <row r="151" spans="1:21" ht="12.75" customHeight="1" x14ac:dyDescent="0.2">
      <c r="A151" s="90">
        <v>146</v>
      </c>
      <c r="B151" s="350"/>
      <c r="C151" s="165"/>
      <c r="D151" s="89"/>
      <c r="E151" s="88"/>
      <c r="F151" s="88"/>
      <c r="G151" s="49"/>
      <c r="H151" s="88"/>
      <c r="I151" s="49"/>
      <c r="J151" s="91"/>
      <c r="K151" s="91"/>
      <c r="L151" s="98"/>
      <c r="M151" s="99"/>
      <c r="N151" s="100">
        <f t="shared" si="13"/>
        <v>0</v>
      </c>
      <c r="O151" s="112"/>
      <c r="P151" s="21" t="str">
        <f t="shared" si="14"/>
        <v/>
      </c>
      <c r="Q151" s="105">
        <f t="shared" si="15"/>
        <v>0</v>
      </c>
      <c r="R151" s="105">
        <f t="shared" si="17"/>
        <v>0</v>
      </c>
      <c r="S151" s="117">
        <f t="shared" si="16"/>
        <v>0</v>
      </c>
      <c r="T151" s="118">
        <f t="shared" si="12"/>
        <v>0</v>
      </c>
      <c r="U151" s="182"/>
    </row>
    <row r="152" spans="1:21" ht="12.75" customHeight="1" x14ac:dyDescent="0.2">
      <c r="A152" s="90">
        <v>147</v>
      </c>
      <c r="B152" s="350"/>
      <c r="C152" s="165"/>
      <c r="D152" s="89"/>
      <c r="E152" s="88"/>
      <c r="F152" s="88"/>
      <c r="G152" s="49"/>
      <c r="H152" s="88"/>
      <c r="I152" s="49"/>
      <c r="J152" s="91"/>
      <c r="K152" s="91"/>
      <c r="L152" s="98"/>
      <c r="M152" s="99"/>
      <c r="N152" s="100">
        <f t="shared" si="13"/>
        <v>0</v>
      </c>
      <c r="O152" s="112"/>
      <c r="P152" s="21" t="str">
        <f t="shared" si="14"/>
        <v/>
      </c>
      <c r="Q152" s="105">
        <f t="shared" si="15"/>
        <v>0</v>
      </c>
      <c r="R152" s="105">
        <f t="shared" si="17"/>
        <v>0</v>
      </c>
      <c r="S152" s="117">
        <f t="shared" si="16"/>
        <v>0</v>
      </c>
      <c r="T152" s="118">
        <f t="shared" si="12"/>
        <v>0</v>
      </c>
      <c r="U152" s="182"/>
    </row>
    <row r="153" spans="1:21" ht="12.75" customHeight="1" x14ac:dyDescent="0.2">
      <c r="A153" s="90">
        <v>148</v>
      </c>
      <c r="B153" s="350"/>
      <c r="C153" s="165"/>
      <c r="D153" s="89"/>
      <c r="E153" s="88"/>
      <c r="F153" s="88"/>
      <c r="G153" s="49"/>
      <c r="H153" s="88"/>
      <c r="I153" s="49"/>
      <c r="J153" s="91"/>
      <c r="K153" s="91"/>
      <c r="L153" s="98"/>
      <c r="M153" s="99"/>
      <c r="N153" s="100">
        <f t="shared" si="13"/>
        <v>0</v>
      </c>
      <c r="O153" s="112"/>
      <c r="P153" s="21" t="str">
        <f t="shared" si="14"/>
        <v/>
      </c>
      <c r="Q153" s="105">
        <f t="shared" si="15"/>
        <v>0</v>
      </c>
      <c r="R153" s="105">
        <f t="shared" si="17"/>
        <v>0</v>
      </c>
      <c r="S153" s="117">
        <f t="shared" si="16"/>
        <v>0</v>
      </c>
      <c r="T153" s="118">
        <f t="shared" si="12"/>
        <v>0</v>
      </c>
      <c r="U153" s="182"/>
    </row>
    <row r="154" spans="1:21" ht="12.75" customHeight="1" x14ac:dyDescent="0.2">
      <c r="A154" s="90">
        <v>149</v>
      </c>
      <c r="B154" s="350"/>
      <c r="C154" s="165"/>
      <c r="D154" s="89"/>
      <c r="E154" s="88"/>
      <c r="F154" s="88"/>
      <c r="G154" s="49"/>
      <c r="H154" s="88"/>
      <c r="I154" s="49"/>
      <c r="J154" s="91"/>
      <c r="K154" s="91"/>
      <c r="L154" s="98"/>
      <c r="M154" s="99"/>
      <c r="N154" s="100">
        <f t="shared" si="13"/>
        <v>0</v>
      </c>
      <c r="O154" s="112"/>
      <c r="P154" s="21" t="str">
        <f t="shared" si="14"/>
        <v/>
      </c>
      <c r="Q154" s="105">
        <f t="shared" si="15"/>
        <v>0</v>
      </c>
      <c r="R154" s="105">
        <f t="shared" si="17"/>
        <v>0</v>
      </c>
      <c r="S154" s="117">
        <f t="shared" si="16"/>
        <v>0</v>
      </c>
      <c r="T154" s="118">
        <f t="shared" si="12"/>
        <v>0</v>
      </c>
      <c r="U154" s="182"/>
    </row>
    <row r="155" spans="1:21" ht="12.75" customHeight="1" x14ac:dyDescent="0.2">
      <c r="A155" s="90">
        <v>150</v>
      </c>
      <c r="B155" s="350"/>
      <c r="C155" s="165"/>
      <c r="D155" s="89"/>
      <c r="E155" s="88"/>
      <c r="F155" s="88"/>
      <c r="G155" s="49"/>
      <c r="H155" s="88"/>
      <c r="I155" s="49"/>
      <c r="J155" s="91"/>
      <c r="K155" s="91"/>
      <c r="L155" s="98"/>
      <c r="M155" s="99"/>
      <c r="N155" s="100">
        <f t="shared" si="13"/>
        <v>0</v>
      </c>
      <c r="O155" s="112"/>
      <c r="P155" s="21" t="str">
        <f t="shared" si="14"/>
        <v/>
      </c>
      <c r="Q155" s="105">
        <f t="shared" si="15"/>
        <v>0</v>
      </c>
      <c r="R155" s="105">
        <f t="shared" si="17"/>
        <v>0</v>
      </c>
      <c r="S155" s="117">
        <f t="shared" si="16"/>
        <v>0</v>
      </c>
      <c r="T155" s="118">
        <f t="shared" si="12"/>
        <v>0</v>
      </c>
      <c r="U155" s="182"/>
    </row>
    <row r="156" spans="1:21" ht="12.75" customHeight="1" x14ac:dyDescent="0.2">
      <c r="A156" s="90">
        <v>151</v>
      </c>
      <c r="B156" s="350"/>
      <c r="C156" s="165"/>
      <c r="D156" s="89"/>
      <c r="E156" s="88"/>
      <c r="F156" s="88"/>
      <c r="G156" s="49"/>
      <c r="H156" s="88"/>
      <c r="I156" s="49"/>
      <c r="J156" s="91"/>
      <c r="K156" s="91"/>
      <c r="L156" s="98"/>
      <c r="M156" s="99"/>
      <c r="N156" s="100">
        <f t="shared" si="13"/>
        <v>0</v>
      </c>
      <c r="O156" s="112"/>
      <c r="P156" s="21" t="str">
        <f t="shared" si="14"/>
        <v/>
      </c>
      <c r="Q156" s="105">
        <f t="shared" si="15"/>
        <v>0</v>
      </c>
      <c r="R156" s="105">
        <f t="shared" si="17"/>
        <v>0</v>
      </c>
      <c r="S156" s="117">
        <f t="shared" si="16"/>
        <v>0</v>
      </c>
      <c r="T156" s="118">
        <f t="shared" si="12"/>
        <v>0</v>
      </c>
      <c r="U156" s="182"/>
    </row>
    <row r="157" spans="1:21" ht="12.75" customHeight="1" x14ac:dyDescent="0.2">
      <c r="A157" s="90">
        <v>152</v>
      </c>
      <c r="B157" s="350"/>
      <c r="C157" s="165"/>
      <c r="D157" s="89"/>
      <c r="E157" s="88"/>
      <c r="F157" s="88"/>
      <c r="G157" s="49"/>
      <c r="H157" s="88"/>
      <c r="I157" s="49"/>
      <c r="J157" s="91"/>
      <c r="K157" s="91"/>
      <c r="L157" s="98"/>
      <c r="M157" s="99"/>
      <c r="N157" s="100">
        <f t="shared" si="13"/>
        <v>0</v>
      </c>
      <c r="O157" s="112"/>
      <c r="P157" s="21" t="str">
        <f t="shared" si="14"/>
        <v/>
      </c>
      <c r="Q157" s="105">
        <f t="shared" si="15"/>
        <v>0</v>
      </c>
      <c r="R157" s="105">
        <f t="shared" si="17"/>
        <v>0</v>
      </c>
      <c r="S157" s="117">
        <f t="shared" si="16"/>
        <v>0</v>
      </c>
      <c r="T157" s="118">
        <f t="shared" si="12"/>
        <v>0</v>
      </c>
      <c r="U157" s="182"/>
    </row>
    <row r="158" spans="1:21" ht="12.75" customHeight="1" x14ac:dyDescent="0.2">
      <c r="A158" s="90">
        <v>153</v>
      </c>
      <c r="B158" s="350"/>
      <c r="C158" s="165"/>
      <c r="D158" s="89"/>
      <c r="E158" s="88"/>
      <c r="F158" s="88"/>
      <c r="G158" s="49"/>
      <c r="H158" s="88"/>
      <c r="I158" s="49"/>
      <c r="J158" s="91"/>
      <c r="K158" s="91"/>
      <c r="L158" s="98"/>
      <c r="M158" s="99"/>
      <c r="N158" s="100">
        <f t="shared" si="13"/>
        <v>0</v>
      </c>
      <c r="O158" s="112"/>
      <c r="P158" s="21" t="str">
        <f t="shared" si="14"/>
        <v/>
      </c>
      <c r="Q158" s="105">
        <f t="shared" si="15"/>
        <v>0</v>
      </c>
      <c r="R158" s="105">
        <f t="shared" si="17"/>
        <v>0</v>
      </c>
      <c r="S158" s="117">
        <f t="shared" si="16"/>
        <v>0</v>
      </c>
      <c r="T158" s="118">
        <f t="shared" si="12"/>
        <v>0</v>
      </c>
      <c r="U158" s="182"/>
    </row>
    <row r="159" spans="1:21" ht="12.75" customHeight="1" x14ac:dyDescent="0.2">
      <c r="A159" s="90">
        <v>154</v>
      </c>
      <c r="B159" s="350"/>
      <c r="C159" s="165"/>
      <c r="D159" s="89"/>
      <c r="E159" s="88"/>
      <c r="F159" s="88"/>
      <c r="G159" s="49"/>
      <c r="H159" s="88"/>
      <c r="I159" s="49"/>
      <c r="J159" s="91"/>
      <c r="K159" s="91"/>
      <c r="L159" s="98"/>
      <c r="M159" s="99"/>
      <c r="N159" s="100">
        <f t="shared" si="13"/>
        <v>0</v>
      </c>
      <c r="O159" s="112"/>
      <c r="P159" s="21" t="str">
        <f t="shared" si="14"/>
        <v/>
      </c>
      <c r="Q159" s="105">
        <f t="shared" si="15"/>
        <v>0</v>
      </c>
      <c r="R159" s="105">
        <f t="shared" si="17"/>
        <v>0</v>
      </c>
      <c r="S159" s="117">
        <f t="shared" si="16"/>
        <v>0</v>
      </c>
      <c r="T159" s="118">
        <f t="shared" si="12"/>
        <v>0</v>
      </c>
      <c r="U159" s="182"/>
    </row>
    <row r="160" spans="1:21" ht="12.75" customHeight="1" x14ac:dyDescent="0.2">
      <c r="A160" s="90">
        <v>155</v>
      </c>
      <c r="B160" s="350"/>
      <c r="C160" s="165"/>
      <c r="D160" s="89"/>
      <c r="E160" s="88"/>
      <c r="F160" s="88"/>
      <c r="G160" s="49"/>
      <c r="H160" s="88"/>
      <c r="I160" s="49"/>
      <c r="J160" s="91"/>
      <c r="K160" s="91"/>
      <c r="L160" s="98"/>
      <c r="M160" s="99"/>
      <c r="N160" s="100">
        <f t="shared" si="13"/>
        <v>0</v>
      </c>
      <c r="O160" s="112"/>
      <c r="P160" s="21" t="str">
        <f t="shared" si="14"/>
        <v/>
      </c>
      <c r="Q160" s="105">
        <f t="shared" si="15"/>
        <v>0</v>
      </c>
      <c r="R160" s="105">
        <f t="shared" si="17"/>
        <v>0</v>
      </c>
      <c r="S160" s="117">
        <f t="shared" si="16"/>
        <v>0</v>
      </c>
      <c r="T160" s="118">
        <f t="shared" si="12"/>
        <v>0</v>
      </c>
      <c r="U160" s="182"/>
    </row>
    <row r="161" spans="1:21" ht="12.75" customHeight="1" x14ac:dyDescent="0.2">
      <c r="A161" s="90">
        <v>156</v>
      </c>
      <c r="B161" s="350"/>
      <c r="C161" s="165"/>
      <c r="D161" s="89"/>
      <c r="E161" s="88"/>
      <c r="F161" s="88"/>
      <c r="G161" s="49"/>
      <c r="H161" s="88"/>
      <c r="I161" s="49"/>
      <c r="J161" s="91"/>
      <c r="K161" s="91"/>
      <c r="L161" s="98"/>
      <c r="M161" s="99"/>
      <c r="N161" s="100">
        <f t="shared" si="13"/>
        <v>0</v>
      </c>
      <c r="O161" s="112"/>
      <c r="P161" s="21" t="str">
        <f t="shared" si="14"/>
        <v/>
      </c>
      <c r="Q161" s="105">
        <f t="shared" si="15"/>
        <v>0</v>
      </c>
      <c r="R161" s="105">
        <f t="shared" si="17"/>
        <v>0</v>
      </c>
      <c r="S161" s="117">
        <f t="shared" si="16"/>
        <v>0</v>
      </c>
      <c r="T161" s="118">
        <f t="shared" si="12"/>
        <v>0</v>
      </c>
      <c r="U161" s="182"/>
    </row>
    <row r="162" spans="1:21" ht="12.75" customHeight="1" x14ac:dyDescent="0.2">
      <c r="A162" s="90">
        <v>157</v>
      </c>
      <c r="B162" s="350"/>
      <c r="C162" s="165"/>
      <c r="D162" s="89"/>
      <c r="E162" s="88"/>
      <c r="F162" s="88"/>
      <c r="G162" s="49"/>
      <c r="H162" s="88"/>
      <c r="I162" s="49"/>
      <c r="J162" s="91"/>
      <c r="K162" s="91"/>
      <c r="L162" s="98"/>
      <c r="M162" s="99"/>
      <c r="N162" s="100">
        <f t="shared" si="13"/>
        <v>0</v>
      </c>
      <c r="O162" s="112"/>
      <c r="P162" s="21" t="str">
        <f t="shared" si="14"/>
        <v/>
      </c>
      <c r="Q162" s="105">
        <f t="shared" si="15"/>
        <v>0</v>
      </c>
      <c r="R162" s="105">
        <f t="shared" si="17"/>
        <v>0</v>
      </c>
      <c r="S162" s="117">
        <f t="shared" si="16"/>
        <v>0</v>
      </c>
      <c r="T162" s="118">
        <f t="shared" si="12"/>
        <v>0</v>
      </c>
      <c r="U162" s="182"/>
    </row>
    <row r="163" spans="1:21" ht="12.75" customHeight="1" x14ac:dyDescent="0.2">
      <c r="A163" s="90">
        <v>158</v>
      </c>
      <c r="B163" s="350"/>
      <c r="C163" s="165"/>
      <c r="D163" s="89"/>
      <c r="E163" s="88"/>
      <c r="F163" s="88"/>
      <c r="G163" s="49"/>
      <c r="H163" s="88"/>
      <c r="I163" s="49"/>
      <c r="J163" s="91"/>
      <c r="K163" s="91"/>
      <c r="L163" s="98"/>
      <c r="M163" s="99"/>
      <c r="N163" s="100">
        <f t="shared" si="13"/>
        <v>0</v>
      </c>
      <c r="O163" s="112"/>
      <c r="P163" s="21" t="str">
        <f t="shared" si="14"/>
        <v/>
      </c>
      <c r="Q163" s="105">
        <f t="shared" si="15"/>
        <v>0</v>
      </c>
      <c r="R163" s="105">
        <f t="shared" si="17"/>
        <v>0</v>
      </c>
      <c r="S163" s="117">
        <f t="shared" si="16"/>
        <v>0</v>
      </c>
      <c r="T163" s="118">
        <f t="shared" si="12"/>
        <v>0</v>
      </c>
      <c r="U163" s="182"/>
    </row>
    <row r="164" spans="1:21" ht="12.75" customHeight="1" x14ac:dyDescent="0.2">
      <c r="A164" s="90">
        <v>159</v>
      </c>
      <c r="B164" s="350"/>
      <c r="C164" s="165"/>
      <c r="D164" s="89"/>
      <c r="E164" s="88"/>
      <c r="F164" s="88"/>
      <c r="G164" s="49"/>
      <c r="H164" s="88"/>
      <c r="I164" s="49"/>
      <c r="J164" s="91"/>
      <c r="K164" s="91"/>
      <c r="L164" s="98"/>
      <c r="M164" s="99"/>
      <c r="N164" s="100">
        <f t="shared" si="13"/>
        <v>0</v>
      </c>
      <c r="O164" s="112"/>
      <c r="P164" s="21" t="str">
        <f t="shared" si="14"/>
        <v/>
      </c>
      <c r="Q164" s="105">
        <f t="shared" si="15"/>
        <v>0</v>
      </c>
      <c r="R164" s="105">
        <f t="shared" si="17"/>
        <v>0</v>
      </c>
      <c r="S164" s="117">
        <f t="shared" si="16"/>
        <v>0</v>
      </c>
      <c r="T164" s="118">
        <f t="shared" si="12"/>
        <v>0</v>
      </c>
      <c r="U164" s="182"/>
    </row>
    <row r="165" spans="1:21" ht="12.75" customHeight="1" x14ac:dyDescent="0.2">
      <c r="A165" s="90">
        <v>160</v>
      </c>
      <c r="B165" s="350"/>
      <c r="C165" s="165"/>
      <c r="D165" s="89"/>
      <c r="E165" s="88"/>
      <c r="F165" s="88"/>
      <c r="G165" s="49"/>
      <c r="H165" s="88"/>
      <c r="I165" s="49"/>
      <c r="J165" s="91"/>
      <c r="K165" s="91"/>
      <c r="L165" s="98"/>
      <c r="M165" s="99"/>
      <c r="N165" s="100">
        <f t="shared" si="13"/>
        <v>0</v>
      </c>
      <c r="O165" s="112"/>
      <c r="P165" s="21" t="str">
        <f t="shared" si="14"/>
        <v/>
      </c>
      <c r="Q165" s="105">
        <f t="shared" si="15"/>
        <v>0</v>
      </c>
      <c r="R165" s="105">
        <f t="shared" si="17"/>
        <v>0</v>
      </c>
      <c r="S165" s="117">
        <f t="shared" si="16"/>
        <v>0</v>
      </c>
      <c r="T165" s="118">
        <f t="shared" si="12"/>
        <v>0</v>
      </c>
      <c r="U165" s="182"/>
    </row>
    <row r="166" spans="1:21" ht="12.75" customHeight="1" x14ac:dyDescent="0.2">
      <c r="A166" s="90">
        <v>161</v>
      </c>
      <c r="B166" s="350"/>
      <c r="C166" s="165"/>
      <c r="D166" s="89"/>
      <c r="E166" s="88"/>
      <c r="F166" s="88"/>
      <c r="G166" s="49"/>
      <c r="H166" s="88"/>
      <c r="I166" s="49"/>
      <c r="J166" s="91"/>
      <c r="K166" s="91"/>
      <c r="L166" s="98"/>
      <c r="M166" s="99"/>
      <c r="N166" s="100">
        <f t="shared" si="13"/>
        <v>0</v>
      </c>
      <c r="O166" s="112"/>
      <c r="P166" s="21" t="str">
        <f t="shared" si="14"/>
        <v/>
      </c>
      <c r="Q166" s="105">
        <f t="shared" si="15"/>
        <v>0</v>
      </c>
      <c r="R166" s="105">
        <f t="shared" si="17"/>
        <v>0</v>
      </c>
      <c r="S166" s="117">
        <f t="shared" si="16"/>
        <v>0</v>
      </c>
      <c r="T166" s="118">
        <f t="shared" si="12"/>
        <v>0</v>
      </c>
      <c r="U166" s="182"/>
    </row>
    <row r="167" spans="1:21" ht="12.75" customHeight="1" x14ac:dyDescent="0.2">
      <c r="A167" s="90">
        <v>162</v>
      </c>
      <c r="B167" s="350"/>
      <c r="C167" s="165"/>
      <c r="D167" s="89"/>
      <c r="E167" s="88"/>
      <c r="F167" s="88"/>
      <c r="G167" s="49"/>
      <c r="H167" s="88"/>
      <c r="I167" s="49"/>
      <c r="J167" s="91"/>
      <c r="K167" s="91"/>
      <c r="L167" s="98"/>
      <c r="M167" s="99"/>
      <c r="N167" s="100">
        <f t="shared" si="13"/>
        <v>0</v>
      </c>
      <c r="O167" s="112"/>
      <c r="P167" s="21" t="str">
        <f t="shared" si="14"/>
        <v/>
      </c>
      <c r="Q167" s="105">
        <f t="shared" si="15"/>
        <v>0</v>
      </c>
      <c r="R167" s="105">
        <f t="shared" si="17"/>
        <v>0</v>
      </c>
      <c r="S167" s="117">
        <f t="shared" si="16"/>
        <v>0</v>
      </c>
      <c r="T167" s="118">
        <f t="shared" si="12"/>
        <v>0</v>
      </c>
      <c r="U167" s="182"/>
    </row>
    <row r="168" spans="1:21" ht="12.75" customHeight="1" x14ac:dyDescent="0.2">
      <c r="A168" s="90">
        <v>163</v>
      </c>
      <c r="B168" s="350"/>
      <c r="C168" s="165"/>
      <c r="D168" s="89"/>
      <c r="E168" s="88"/>
      <c r="F168" s="88"/>
      <c r="G168" s="49"/>
      <c r="H168" s="88"/>
      <c r="I168" s="49"/>
      <c r="J168" s="91"/>
      <c r="K168" s="91"/>
      <c r="L168" s="98"/>
      <c r="M168" s="99"/>
      <c r="N168" s="100">
        <f t="shared" si="13"/>
        <v>0</v>
      </c>
      <c r="O168" s="112"/>
      <c r="P168" s="21" t="str">
        <f t="shared" si="14"/>
        <v/>
      </c>
      <c r="Q168" s="105">
        <f t="shared" si="15"/>
        <v>0</v>
      </c>
      <c r="R168" s="105">
        <f t="shared" si="17"/>
        <v>0</v>
      </c>
      <c r="S168" s="117">
        <f t="shared" si="16"/>
        <v>0</v>
      </c>
      <c r="T168" s="118">
        <f t="shared" si="12"/>
        <v>0</v>
      </c>
      <c r="U168" s="182"/>
    </row>
    <row r="169" spans="1:21" ht="12.75" customHeight="1" x14ac:dyDescent="0.2">
      <c r="A169" s="90">
        <v>164</v>
      </c>
      <c r="B169" s="350"/>
      <c r="C169" s="165"/>
      <c r="D169" s="89"/>
      <c r="E169" s="88"/>
      <c r="F169" s="88"/>
      <c r="G169" s="49"/>
      <c r="H169" s="88"/>
      <c r="I169" s="49"/>
      <c r="J169" s="91"/>
      <c r="K169" s="91"/>
      <c r="L169" s="98"/>
      <c r="M169" s="99"/>
      <c r="N169" s="100">
        <f t="shared" si="13"/>
        <v>0</v>
      </c>
      <c r="O169" s="112"/>
      <c r="P169" s="21" t="str">
        <f t="shared" si="14"/>
        <v/>
      </c>
      <c r="Q169" s="105">
        <f t="shared" si="15"/>
        <v>0</v>
      </c>
      <c r="R169" s="105">
        <f t="shared" si="17"/>
        <v>0</v>
      </c>
      <c r="S169" s="117">
        <f t="shared" si="16"/>
        <v>0</v>
      </c>
      <c r="T169" s="118">
        <f t="shared" si="12"/>
        <v>0</v>
      </c>
      <c r="U169" s="182"/>
    </row>
    <row r="170" spans="1:21" ht="12.75" customHeight="1" x14ac:dyDescent="0.2">
      <c r="A170" s="90">
        <v>165</v>
      </c>
      <c r="B170" s="350"/>
      <c r="C170" s="165"/>
      <c r="D170" s="89"/>
      <c r="E170" s="88"/>
      <c r="F170" s="88"/>
      <c r="G170" s="49"/>
      <c r="H170" s="88"/>
      <c r="I170" s="49"/>
      <c r="J170" s="91"/>
      <c r="K170" s="91"/>
      <c r="L170" s="98"/>
      <c r="M170" s="99"/>
      <c r="N170" s="100">
        <f t="shared" si="13"/>
        <v>0</v>
      </c>
      <c r="O170" s="112"/>
      <c r="P170" s="21" t="str">
        <f t="shared" si="14"/>
        <v/>
      </c>
      <c r="Q170" s="105">
        <f t="shared" si="15"/>
        <v>0</v>
      </c>
      <c r="R170" s="105">
        <f t="shared" si="17"/>
        <v>0</v>
      </c>
      <c r="S170" s="117">
        <f t="shared" si="16"/>
        <v>0</v>
      </c>
      <c r="T170" s="118">
        <f t="shared" si="12"/>
        <v>0</v>
      </c>
      <c r="U170" s="182"/>
    </row>
    <row r="171" spans="1:21" ht="12.75" customHeight="1" x14ac:dyDescent="0.2">
      <c r="A171" s="90">
        <v>166</v>
      </c>
      <c r="B171" s="350"/>
      <c r="C171" s="165"/>
      <c r="D171" s="89"/>
      <c r="E171" s="88"/>
      <c r="F171" s="88"/>
      <c r="G171" s="49"/>
      <c r="H171" s="88"/>
      <c r="I171" s="49"/>
      <c r="J171" s="91"/>
      <c r="K171" s="91"/>
      <c r="L171" s="98"/>
      <c r="M171" s="99"/>
      <c r="N171" s="100">
        <f t="shared" si="13"/>
        <v>0</v>
      </c>
      <c r="O171" s="112"/>
      <c r="P171" s="21" t="str">
        <f t="shared" si="14"/>
        <v/>
      </c>
      <c r="Q171" s="105">
        <f t="shared" si="15"/>
        <v>0</v>
      </c>
      <c r="R171" s="105">
        <f t="shared" si="17"/>
        <v>0</v>
      </c>
      <c r="S171" s="117">
        <f t="shared" si="16"/>
        <v>0</v>
      </c>
      <c r="T171" s="118">
        <f t="shared" si="12"/>
        <v>0</v>
      </c>
      <c r="U171" s="182"/>
    </row>
    <row r="172" spans="1:21" ht="12.75" customHeight="1" x14ac:dyDescent="0.2">
      <c r="A172" s="90">
        <v>167</v>
      </c>
      <c r="B172" s="350"/>
      <c r="C172" s="165"/>
      <c r="D172" s="89"/>
      <c r="E172" s="88"/>
      <c r="F172" s="88"/>
      <c r="G172" s="49"/>
      <c r="H172" s="88"/>
      <c r="I172" s="49"/>
      <c r="J172" s="91"/>
      <c r="K172" s="91"/>
      <c r="L172" s="98"/>
      <c r="M172" s="99"/>
      <c r="N172" s="100">
        <f t="shared" si="13"/>
        <v>0</v>
      </c>
      <c r="O172" s="112"/>
      <c r="P172" s="21" t="str">
        <f t="shared" si="14"/>
        <v/>
      </c>
      <c r="Q172" s="105">
        <f t="shared" si="15"/>
        <v>0</v>
      </c>
      <c r="R172" s="105">
        <f t="shared" si="17"/>
        <v>0</v>
      </c>
      <c r="S172" s="117">
        <f t="shared" si="16"/>
        <v>0</v>
      </c>
      <c r="T172" s="118">
        <f t="shared" si="12"/>
        <v>0</v>
      </c>
      <c r="U172" s="182"/>
    </row>
    <row r="173" spans="1:21" ht="12.75" customHeight="1" x14ac:dyDescent="0.2">
      <c r="A173" s="90">
        <v>168</v>
      </c>
      <c r="B173" s="350"/>
      <c r="C173" s="165"/>
      <c r="D173" s="89"/>
      <c r="E173" s="88"/>
      <c r="F173" s="88"/>
      <c r="G173" s="49"/>
      <c r="H173" s="88"/>
      <c r="I173" s="49"/>
      <c r="J173" s="91"/>
      <c r="K173" s="91"/>
      <c r="L173" s="98"/>
      <c r="M173" s="99"/>
      <c r="N173" s="100">
        <f t="shared" si="13"/>
        <v>0</v>
      </c>
      <c r="O173" s="112"/>
      <c r="P173" s="21" t="str">
        <f t="shared" si="14"/>
        <v/>
      </c>
      <c r="Q173" s="105">
        <f t="shared" si="15"/>
        <v>0</v>
      </c>
      <c r="R173" s="105">
        <f t="shared" si="17"/>
        <v>0</v>
      </c>
      <c r="S173" s="117">
        <f t="shared" si="16"/>
        <v>0</v>
      </c>
      <c r="T173" s="118">
        <f t="shared" si="12"/>
        <v>0</v>
      </c>
      <c r="U173" s="182"/>
    </row>
    <row r="174" spans="1:21" ht="12.75" customHeight="1" x14ac:dyDescent="0.2">
      <c r="A174" s="90">
        <v>169</v>
      </c>
      <c r="B174" s="350"/>
      <c r="C174" s="165"/>
      <c r="D174" s="89"/>
      <c r="E174" s="88"/>
      <c r="F174" s="88"/>
      <c r="G174" s="49"/>
      <c r="H174" s="88"/>
      <c r="I174" s="49"/>
      <c r="J174" s="91"/>
      <c r="K174" s="91"/>
      <c r="L174" s="98"/>
      <c r="M174" s="99"/>
      <c r="N174" s="100">
        <f t="shared" si="13"/>
        <v>0</v>
      </c>
      <c r="O174" s="112"/>
      <c r="P174" s="21" t="str">
        <f t="shared" si="14"/>
        <v/>
      </c>
      <c r="Q174" s="105">
        <f t="shared" si="15"/>
        <v>0</v>
      </c>
      <c r="R174" s="105">
        <f t="shared" si="17"/>
        <v>0</v>
      </c>
      <c r="S174" s="117">
        <f t="shared" si="16"/>
        <v>0</v>
      </c>
      <c r="T174" s="118">
        <f t="shared" si="12"/>
        <v>0</v>
      </c>
      <c r="U174" s="182"/>
    </row>
    <row r="175" spans="1:21" ht="12.75" customHeight="1" x14ac:dyDescent="0.2">
      <c r="A175" s="90">
        <v>170</v>
      </c>
      <c r="B175" s="350"/>
      <c r="C175" s="165"/>
      <c r="D175" s="89"/>
      <c r="E175" s="88"/>
      <c r="F175" s="88"/>
      <c r="G175" s="49"/>
      <c r="H175" s="88"/>
      <c r="I175" s="49"/>
      <c r="J175" s="91"/>
      <c r="K175" s="91"/>
      <c r="L175" s="98"/>
      <c r="M175" s="99"/>
      <c r="N175" s="100">
        <f t="shared" si="13"/>
        <v>0</v>
      </c>
      <c r="O175" s="112"/>
      <c r="P175" s="21" t="str">
        <f t="shared" si="14"/>
        <v/>
      </c>
      <c r="Q175" s="105">
        <f t="shared" si="15"/>
        <v>0</v>
      </c>
      <c r="R175" s="105">
        <f t="shared" si="17"/>
        <v>0</v>
      </c>
      <c r="S175" s="117">
        <f t="shared" si="16"/>
        <v>0</v>
      </c>
      <c r="T175" s="118">
        <f t="shared" si="12"/>
        <v>0</v>
      </c>
      <c r="U175" s="182"/>
    </row>
    <row r="176" spans="1:21" ht="12.75" customHeight="1" x14ac:dyDescent="0.2">
      <c r="A176" s="90">
        <v>171</v>
      </c>
      <c r="B176" s="350"/>
      <c r="C176" s="165"/>
      <c r="D176" s="89"/>
      <c r="E176" s="88"/>
      <c r="F176" s="88"/>
      <c r="G176" s="49"/>
      <c r="H176" s="88"/>
      <c r="I176" s="49"/>
      <c r="J176" s="91"/>
      <c r="K176" s="91"/>
      <c r="L176" s="98"/>
      <c r="M176" s="99"/>
      <c r="N176" s="100">
        <f t="shared" si="13"/>
        <v>0</v>
      </c>
      <c r="O176" s="112"/>
      <c r="P176" s="21" t="str">
        <f t="shared" si="14"/>
        <v/>
      </c>
      <c r="Q176" s="105">
        <f t="shared" si="15"/>
        <v>0</v>
      </c>
      <c r="R176" s="105">
        <f t="shared" si="17"/>
        <v>0</v>
      </c>
      <c r="S176" s="117">
        <f t="shared" si="16"/>
        <v>0</v>
      </c>
      <c r="T176" s="118">
        <f t="shared" si="12"/>
        <v>0</v>
      </c>
      <c r="U176" s="182"/>
    </row>
    <row r="177" spans="1:21" ht="12.75" customHeight="1" x14ac:dyDescent="0.2">
      <c r="A177" s="90">
        <v>172</v>
      </c>
      <c r="B177" s="350"/>
      <c r="C177" s="165"/>
      <c r="D177" s="89"/>
      <c r="E177" s="88"/>
      <c r="F177" s="88"/>
      <c r="G177" s="49"/>
      <c r="H177" s="88"/>
      <c r="I177" s="49"/>
      <c r="J177" s="91"/>
      <c r="K177" s="91"/>
      <c r="L177" s="98"/>
      <c r="M177" s="99"/>
      <c r="N177" s="100">
        <f t="shared" si="13"/>
        <v>0</v>
      </c>
      <c r="O177" s="112"/>
      <c r="P177" s="21" t="str">
        <f t="shared" si="14"/>
        <v/>
      </c>
      <c r="Q177" s="105">
        <f t="shared" si="15"/>
        <v>0</v>
      </c>
      <c r="R177" s="105">
        <f t="shared" si="17"/>
        <v>0</v>
      </c>
      <c r="S177" s="117">
        <f t="shared" si="16"/>
        <v>0</v>
      </c>
      <c r="T177" s="118">
        <f t="shared" si="12"/>
        <v>0</v>
      </c>
      <c r="U177" s="182"/>
    </row>
    <row r="178" spans="1:21" ht="12.75" customHeight="1" x14ac:dyDescent="0.2">
      <c r="A178" s="90">
        <v>173</v>
      </c>
      <c r="B178" s="350"/>
      <c r="C178" s="165"/>
      <c r="D178" s="89"/>
      <c r="E178" s="88"/>
      <c r="F178" s="88"/>
      <c r="G178" s="49"/>
      <c r="H178" s="88"/>
      <c r="I178" s="49"/>
      <c r="J178" s="91"/>
      <c r="K178" s="91"/>
      <c r="L178" s="98"/>
      <c r="M178" s="99"/>
      <c r="N178" s="100">
        <f t="shared" si="13"/>
        <v>0</v>
      </c>
      <c r="O178" s="112"/>
      <c r="P178" s="21" t="str">
        <f t="shared" si="14"/>
        <v/>
      </c>
      <c r="Q178" s="105">
        <f t="shared" si="15"/>
        <v>0</v>
      </c>
      <c r="R178" s="105">
        <f t="shared" si="17"/>
        <v>0</v>
      </c>
      <c r="S178" s="117">
        <f t="shared" si="16"/>
        <v>0</v>
      </c>
      <c r="T178" s="118">
        <f t="shared" si="12"/>
        <v>0</v>
      </c>
      <c r="U178" s="182"/>
    </row>
    <row r="179" spans="1:21" ht="12.75" customHeight="1" x14ac:dyDescent="0.2">
      <c r="A179" s="90">
        <v>174</v>
      </c>
      <c r="B179" s="350"/>
      <c r="C179" s="165"/>
      <c r="D179" s="89"/>
      <c r="E179" s="88"/>
      <c r="F179" s="88"/>
      <c r="G179" s="49"/>
      <c r="H179" s="88"/>
      <c r="I179" s="49"/>
      <c r="J179" s="91"/>
      <c r="K179" s="91"/>
      <c r="L179" s="98"/>
      <c r="M179" s="99"/>
      <c r="N179" s="100">
        <f t="shared" si="13"/>
        <v>0</v>
      </c>
      <c r="O179" s="112"/>
      <c r="P179" s="21" t="str">
        <f t="shared" si="14"/>
        <v/>
      </c>
      <c r="Q179" s="105">
        <f t="shared" si="15"/>
        <v>0</v>
      </c>
      <c r="R179" s="105">
        <f t="shared" si="17"/>
        <v>0</v>
      </c>
      <c r="S179" s="117">
        <f t="shared" si="16"/>
        <v>0</v>
      </c>
      <c r="T179" s="118">
        <f t="shared" si="12"/>
        <v>0</v>
      </c>
      <c r="U179" s="182"/>
    </row>
    <row r="180" spans="1:21" ht="12.75" customHeight="1" x14ac:dyDescent="0.2">
      <c r="A180" s="90">
        <v>175</v>
      </c>
      <c r="B180" s="350"/>
      <c r="C180" s="165"/>
      <c r="D180" s="89"/>
      <c r="E180" s="88"/>
      <c r="F180" s="88"/>
      <c r="G180" s="49"/>
      <c r="H180" s="88"/>
      <c r="I180" s="49"/>
      <c r="J180" s="91"/>
      <c r="K180" s="91"/>
      <c r="L180" s="98"/>
      <c r="M180" s="99"/>
      <c r="N180" s="100">
        <f t="shared" si="13"/>
        <v>0</v>
      </c>
      <c r="O180" s="112"/>
      <c r="P180" s="21" t="str">
        <f t="shared" si="14"/>
        <v/>
      </c>
      <c r="Q180" s="105">
        <f t="shared" si="15"/>
        <v>0</v>
      </c>
      <c r="R180" s="105">
        <f t="shared" si="17"/>
        <v>0</v>
      </c>
      <c r="S180" s="117">
        <f t="shared" si="16"/>
        <v>0</v>
      </c>
      <c r="T180" s="118">
        <f t="shared" si="12"/>
        <v>0</v>
      </c>
      <c r="U180" s="182"/>
    </row>
    <row r="181" spans="1:21" ht="12.75" customHeight="1" x14ac:dyDescent="0.2">
      <c r="A181" s="90">
        <v>176</v>
      </c>
      <c r="B181" s="350"/>
      <c r="C181" s="165"/>
      <c r="D181" s="89"/>
      <c r="E181" s="88"/>
      <c r="F181" s="88"/>
      <c r="G181" s="49"/>
      <c r="H181" s="88"/>
      <c r="I181" s="49"/>
      <c r="J181" s="91"/>
      <c r="K181" s="91"/>
      <c r="L181" s="98"/>
      <c r="M181" s="99"/>
      <c r="N181" s="100">
        <f t="shared" si="13"/>
        <v>0</v>
      </c>
      <c r="O181" s="112"/>
      <c r="P181" s="21" t="str">
        <f t="shared" si="14"/>
        <v/>
      </c>
      <c r="Q181" s="105">
        <f t="shared" si="15"/>
        <v>0</v>
      </c>
      <c r="R181" s="105">
        <f t="shared" si="17"/>
        <v>0</v>
      </c>
      <c r="S181" s="117">
        <f t="shared" si="16"/>
        <v>0</v>
      </c>
      <c r="T181" s="118">
        <f t="shared" si="12"/>
        <v>0</v>
      </c>
      <c r="U181" s="182"/>
    </row>
    <row r="182" spans="1:21" ht="12.75" customHeight="1" x14ac:dyDescent="0.2">
      <c r="A182" s="90">
        <v>177</v>
      </c>
      <c r="B182" s="350"/>
      <c r="C182" s="165"/>
      <c r="D182" s="89"/>
      <c r="E182" s="88"/>
      <c r="F182" s="88"/>
      <c r="G182" s="49"/>
      <c r="H182" s="88"/>
      <c r="I182" s="49"/>
      <c r="J182" s="91"/>
      <c r="K182" s="91"/>
      <c r="L182" s="98"/>
      <c r="M182" s="99"/>
      <c r="N182" s="100">
        <f t="shared" si="13"/>
        <v>0</v>
      </c>
      <c r="O182" s="112"/>
      <c r="P182" s="21" t="str">
        <f t="shared" si="14"/>
        <v/>
      </c>
      <c r="Q182" s="105">
        <f t="shared" si="15"/>
        <v>0</v>
      </c>
      <c r="R182" s="105">
        <f t="shared" si="17"/>
        <v>0</v>
      </c>
      <c r="S182" s="117">
        <f t="shared" si="16"/>
        <v>0</v>
      </c>
      <c r="T182" s="118">
        <f t="shared" si="12"/>
        <v>0</v>
      </c>
      <c r="U182" s="182"/>
    </row>
    <row r="183" spans="1:21" ht="12.75" customHeight="1" x14ac:dyDescent="0.2">
      <c r="A183" s="90">
        <v>178</v>
      </c>
      <c r="B183" s="350"/>
      <c r="C183" s="165"/>
      <c r="D183" s="89"/>
      <c r="E183" s="88"/>
      <c r="F183" s="88"/>
      <c r="G183" s="49"/>
      <c r="H183" s="88"/>
      <c r="I183" s="49"/>
      <c r="J183" s="91"/>
      <c r="K183" s="91"/>
      <c r="L183" s="98"/>
      <c r="M183" s="99"/>
      <c r="N183" s="100">
        <f t="shared" si="13"/>
        <v>0</v>
      </c>
      <c r="O183" s="112"/>
      <c r="P183" s="21" t="str">
        <f t="shared" si="14"/>
        <v/>
      </c>
      <c r="Q183" s="105">
        <f t="shared" si="15"/>
        <v>0</v>
      </c>
      <c r="R183" s="105">
        <f t="shared" si="17"/>
        <v>0</v>
      </c>
      <c r="S183" s="117">
        <f t="shared" si="16"/>
        <v>0</v>
      </c>
      <c r="T183" s="118">
        <f t="shared" si="12"/>
        <v>0</v>
      </c>
      <c r="U183" s="182"/>
    </row>
    <row r="184" spans="1:21" ht="12.75" customHeight="1" x14ac:dyDescent="0.2">
      <c r="A184" s="90">
        <v>179</v>
      </c>
      <c r="B184" s="350"/>
      <c r="C184" s="165"/>
      <c r="D184" s="89"/>
      <c r="E184" s="88"/>
      <c r="F184" s="88"/>
      <c r="G184" s="49"/>
      <c r="H184" s="88"/>
      <c r="I184" s="49"/>
      <c r="J184" s="91"/>
      <c r="K184" s="91"/>
      <c r="L184" s="98"/>
      <c r="M184" s="99"/>
      <c r="N184" s="100">
        <f t="shared" si="13"/>
        <v>0</v>
      </c>
      <c r="O184" s="112"/>
      <c r="P184" s="21" t="str">
        <f t="shared" si="14"/>
        <v/>
      </c>
      <c r="Q184" s="105">
        <f t="shared" si="15"/>
        <v>0</v>
      </c>
      <c r="R184" s="105">
        <f t="shared" si="17"/>
        <v>0</v>
      </c>
      <c r="S184" s="117">
        <f t="shared" si="16"/>
        <v>0</v>
      </c>
      <c r="T184" s="118">
        <f t="shared" si="12"/>
        <v>0</v>
      </c>
      <c r="U184" s="182"/>
    </row>
    <row r="185" spans="1:21" ht="12.75" customHeight="1" x14ac:dyDescent="0.2">
      <c r="A185" s="90">
        <v>180</v>
      </c>
      <c r="B185" s="350"/>
      <c r="C185" s="165"/>
      <c r="D185" s="89"/>
      <c r="E185" s="88"/>
      <c r="F185" s="88"/>
      <c r="G185" s="49"/>
      <c r="H185" s="88"/>
      <c r="I185" s="49"/>
      <c r="J185" s="91"/>
      <c r="K185" s="91"/>
      <c r="L185" s="98"/>
      <c r="M185" s="99"/>
      <c r="N185" s="100">
        <f t="shared" si="13"/>
        <v>0</v>
      </c>
      <c r="O185" s="112"/>
      <c r="P185" s="21" t="str">
        <f t="shared" si="14"/>
        <v/>
      </c>
      <c r="Q185" s="105">
        <f t="shared" si="15"/>
        <v>0</v>
      </c>
      <c r="R185" s="105">
        <f t="shared" si="17"/>
        <v>0</v>
      </c>
      <c r="S185" s="117">
        <f t="shared" si="16"/>
        <v>0</v>
      </c>
      <c r="T185" s="118">
        <f t="shared" si="12"/>
        <v>0</v>
      </c>
      <c r="U185" s="182"/>
    </row>
    <row r="186" spans="1:21" ht="12.75" customHeight="1" x14ac:dyDescent="0.2">
      <c r="A186" s="90">
        <v>181</v>
      </c>
      <c r="B186" s="350"/>
      <c r="C186" s="165"/>
      <c r="D186" s="89"/>
      <c r="E186" s="88"/>
      <c r="F186" s="88"/>
      <c r="G186" s="49"/>
      <c r="H186" s="88"/>
      <c r="I186" s="49"/>
      <c r="J186" s="91"/>
      <c r="K186" s="91"/>
      <c r="L186" s="98"/>
      <c r="M186" s="99"/>
      <c r="N186" s="100">
        <f t="shared" si="13"/>
        <v>0</v>
      </c>
      <c r="O186" s="112"/>
      <c r="P186" s="21" t="str">
        <f t="shared" si="14"/>
        <v/>
      </c>
      <c r="Q186" s="105">
        <f t="shared" si="15"/>
        <v>0</v>
      </c>
      <c r="R186" s="105">
        <f t="shared" si="17"/>
        <v>0</v>
      </c>
      <c r="S186" s="117">
        <f t="shared" si="16"/>
        <v>0</v>
      </c>
      <c r="T186" s="118">
        <f t="shared" si="12"/>
        <v>0</v>
      </c>
      <c r="U186" s="182"/>
    </row>
    <row r="187" spans="1:21" ht="12.75" customHeight="1" x14ac:dyDescent="0.2">
      <c r="A187" s="90">
        <v>182</v>
      </c>
      <c r="B187" s="350"/>
      <c r="C187" s="165"/>
      <c r="D187" s="89"/>
      <c r="E187" s="88"/>
      <c r="F187" s="88"/>
      <c r="G187" s="49"/>
      <c r="H187" s="88"/>
      <c r="I187" s="49"/>
      <c r="J187" s="91"/>
      <c r="K187" s="91"/>
      <c r="L187" s="98"/>
      <c r="M187" s="99"/>
      <c r="N187" s="100">
        <f t="shared" si="13"/>
        <v>0</v>
      </c>
      <c r="O187" s="112"/>
      <c r="P187" s="21" t="str">
        <f t="shared" si="14"/>
        <v/>
      </c>
      <c r="Q187" s="105">
        <f t="shared" si="15"/>
        <v>0</v>
      </c>
      <c r="R187" s="105">
        <f t="shared" si="17"/>
        <v>0</v>
      </c>
      <c r="S187" s="117">
        <f t="shared" si="16"/>
        <v>0</v>
      </c>
      <c r="T187" s="118">
        <f t="shared" si="12"/>
        <v>0</v>
      </c>
      <c r="U187" s="182"/>
    </row>
    <row r="188" spans="1:21" ht="12.75" customHeight="1" x14ac:dyDescent="0.2">
      <c r="A188" s="90">
        <v>183</v>
      </c>
      <c r="B188" s="350"/>
      <c r="C188" s="165"/>
      <c r="D188" s="89"/>
      <c r="E188" s="88"/>
      <c r="F188" s="88"/>
      <c r="G188" s="49"/>
      <c r="H188" s="88"/>
      <c r="I188" s="49"/>
      <c r="J188" s="91"/>
      <c r="K188" s="91"/>
      <c r="L188" s="98"/>
      <c r="M188" s="99"/>
      <c r="N188" s="100">
        <f t="shared" si="13"/>
        <v>0</v>
      </c>
      <c r="O188" s="112"/>
      <c r="P188" s="21" t="str">
        <f t="shared" si="14"/>
        <v/>
      </c>
      <c r="Q188" s="105">
        <f t="shared" si="15"/>
        <v>0</v>
      </c>
      <c r="R188" s="105">
        <f t="shared" si="17"/>
        <v>0</v>
      </c>
      <c r="S188" s="117">
        <f t="shared" si="16"/>
        <v>0</v>
      </c>
      <c r="T188" s="118">
        <f t="shared" si="12"/>
        <v>0</v>
      </c>
      <c r="U188" s="182"/>
    </row>
    <row r="189" spans="1:21" ht="12.75" customHeight="1" x14ac:dyDescent="0.2">
      <c r="A189" s="90">
        <v>184</v>
      </c>
      <c r="B189" s="350"/>
      <c r="C189" s="165"/>
      <c r="D189" s="89"/>
      <c r="E189" s="88"/>
      <c r="F189" s="88"/>
      <c r="G189" s="49"/>
      <c r="H189" s="88"/>
      <c r="I189" s="49"/>
      <c r="J189" s="91"/>
      <c r="K189" s="91"/>
      <c r="L189" s="98"/>
      <c r="M189" s="99"/>
      <c r="N189" s="100">
        <f t="shared" si="13"/>
        <v>0</v>
      </c>
      <c r="O189" s="112"/>
      <c r="P189" s="21" t="str">
        <f t="shared" si="14"/>
        <v/>
      </c>
      <c r="Q189" s="105">
        <f t="shared" si="15"/>
        <v>0</v>
      </c>
      <c r="R189" s="105">
        <f t="shared" si="17"/>
        <v>0</v>
      </c>
      <c r="S189" s="117">
        <f t="shared" si="16"/>
        <v>0</v>
      </c>
      <c r="T189" s="118">
        <f t="shared" si="12"/>
        <v>0</v>
      </c>
      <c r="U189" s="182"/>
    </row>
    <row r="190" spans="1:21" ht="12.75" customHeight="1" x14ac:dyDescent="0.2">
      <c r="A190" s="90">
        <v>185</v>
      </c>
      <c r="B190" s="350"/>
      <c r="C190" s="165"/>
      <c r="D190" s="89"/>
      <c r="E190" s="88"/>
      <c r="F190" s="88"/>
      <c r="G190" s="49"/>
      <c r="H190" s="88"/>
      <c r="I190" s="49"/>
      <c r="J190" s="91"/>
      <c r="K190" s="91"/>
      <c r="L190" s="98"/>
      <c r="M190" s="99"/>
      <c r="N190" s="100">
        <f t="shared" si="13"/>
        <v>0</v>
      </c>
      <c r="O190" s="112"/>
      <c r="P190" s="21" t="str">
        <f t="shared" si="14"/>
        <v/>
      </c>
      <c r="Q190" s="105">
        <f t="shared" si="15"/>
        <v>0</v>
      </c>
      <c r="R190" s="105">
        <f t="shared" si="17"/>
        <v>0</v>
      </c>
      <c r="S190" s="117">
        <f t="shared" si="16"/>
        <v>0</v>
      </c>
      <c r="T190" s="118">
        <f t="shared" si="12"/>
        <v>0</v>
      </c>
      <c r="U190" s="182"/>
    </row>
    <row r="191" spans="1:21" ht="12.75" customHeight="1" x14ac:dyDescent="0.2">
      <c r="A191" s="90">
        <v>186</v>
      </c>
      <c r="B191" s="350"/>
      <c r="C191" s="165"/>
      <c r="D191" s="89"/>
      <c r="E191" s="88"/>
      <c r="F191" s="88"/>
      <c r="G191" s="49"/>
      <c r="H191" s="88"/>
      <c r="I191" s="49"/>
      <c r="J191" s="91"/>
      <c r="K191" s="91"/>
      <c r="L191" s="98"/>
      <c r="M191" s="99"/>
      <c r="N191" s="100">
        <f t="shared" si="13"/>
        <v>0</v>
      </c>
      <c r="O191" s="112"/>
      <c r="P191" s="21" t="str">
        <f t="shared" si="14"/>
        <v/>
      </c>
      <c r="Q191" s="105">
        <f t="shared" si="15"/>
        <v>0</v>
      </c>
      <c r="R191" s="105">
        <f t="shared" si="17"/>
        <v>0</v>
      </c>
      <c r="S191" s="117">
        <f t="shared" si="16"/>
        <v>0</v>
      </c>
      <c r="T191" s="118">
        <f t="shared" si="12"/>
        <v>0</v>
      </c>
      <c r="U191" s="182"/>
    </row>
    <row r="192" spans="1:21" ht="12.75" customHeight="1" x14ac:dyDescent="0.2">
      <c r="A192" s="90">
        <v>187</v>
      </c>
      <c r="B192" s="350"/>
      <c r="C192" s="165"/>
      <c r="D192" s="89"/>
      <c r="E192" s="88"/>
      <c r="F192" s="88"/>
      <c r="G192" s="49"/>
      <c r="H192" s="88"/>
      <c r="I192" s="49"/>
      <c r="J192" s="91"/>
      <c r="K192" s="91"/>
      <c r="L192" s="98"/>
      <c r="M192" s="99"/>
      <c r="N192" s="100">
        <f t="shared" si="13"/>
        <v>0</v>
      </c>
      <c r="O192" s="112"/>
      <c r="P192" s="21" t="str">
        <f t="shared" si="14"/>
        <v/>
      </c>
      <c r="Q192" s="105">
        <f t="shared" si="15"/>
        <v>0</v>
      </c>
      <c r="R192" s="105">
        <f t="shared" si="17"/>
        <v>0</v>
      </c>
      <c r="S192" s="117">
        <f t="shared" si="16"/>
        <v>0</v>
      </c>
      <c r="T192" s="118">
        <f t="shared" si="12"/>
        <v>0</v>
      </c>
      <c r="U192" s="182"/>
    </row>
    <row r="193" spans="1:21" ht="12.75" customHeight="1" x14ac:dyDescent="0.2">
      <c r="A193" s="90">
        <v>188</v>
      </c>
      <c r="B193" s="350"/>
      <c r="C193" s="165"/>
      <c r="D193" s="89"/>
      <c r="E193" s="88"/>
      <c r="F193" s="88"/>
      <c r="G193" s="49"/>
      <c r="H193" s="88"/>
      <c r="I193" s="49"/>
      <c r="J193" s="91"/>
      <c r="K193" s="91"/>
      <c r="L193" s="98"/>
      <c r="M193" s="99"/>
      <c r="N193" s="100">
        <f t="shared" si="13"/>
        <v>0</v>
      </c>
      <c r="O193" s="112"/>
      <c r="P193" s="21" t="str">
        <f t="shared" si="14"/>
        <v/>
      </c>
      <c r="Q193" s="105">
        <f t="shared" si="15"/>
        <v>0</v>
      </c>
      <c r="R193" s="105">
        <f t="shared" si="17"/>
        <v>0</v>
      </c>
      <c r="S193" s="117">
        <f t="shared" si="16"/>
        <v>0</v>
      </c>
      <c r="T193" s="118">
        <f t="shared" si="12"/>
        <v>0</v>
      </c>
      <c r="U193" s="182"/>
    </row>
    <row r="194" spans="1:21" ht="12.75" customHeight="1" x14ac:dyDescent="0.2">
      <c r="A194" s="90">
        <v>189</v>
      </c>
      <c r="B194" s="350"/>
      <c r="C194" s="165"/>
      <c r="D194" s="89"/>
      <c r="E194" s="88"/>
      <c r="F194" s="88"/>
      <c r="G194" s="49"/>
      <c r="H194" s="88"/>
      <c r="I194" s="49"/>
      <c r="J194" s="91"/>
      <c r="K194" s="91"/>
      <c r="L194" s="98"/>
      <c r="M194" s="99"/>
      <c r="N194" s="100">
        <f t="shared" si="13"/>
        <v>0</v>
      </c>
      <c r="O194" s="112"/>
      <c r="P194" s="21" t="str">
        <f t="shared" si="14"/>
        <v/>
      </c>
      <c r="Q194" s="105">
        <f t="shared" si="15"/>
        <v>0</v>
      </c>
      <c r="R194" s="105">
        <f t="shared" si="17"/>
        <v>0</v>
      </c>
      <c r="S194" s="117">
        <f t="shared" si="16"/>
        <v>0</v>
      </c>
      <c r="T194" s="118">
        <f t="shared" si="12"/>
        <v>0</v>
      </c>
      <c r="U194" s="182"/>
    </row>
    <row r="195" spans="1:21" ht="12.75" customHeight="1" x14ac:dyDescent="0.2">
      <c r="A195" s="90">
        <v>190</v>
      </c>
      <c r="B195" s="350"/>
      <c r="C195" s="165"/>
      <c r="D195" s="89"/>
      <c r="E195" s="88"/>
      <c r="F195" s="88"/>
      <c r="G195" s="49"/>
      <c r="H195" s="88"/>
      <c r="I195" s="49"/>
      <c r="J195" s="91"/>
      <c r="K195" s="91"/>
      <c r="L195" s="98"/>
      <c r="M195" s="99"/>
      <c r="N195" s="100">
        <f t="shared" si="13"/>
        <v>0</v>
      </c>
      <c r="O195" s="112"/>
      <c r="P195" s="21" t="str">
        <f t="shared" si="14"/>
        <v/>
      </c>
      <c r="Q195" s="105">
        <f t="shared" si="15"/>
        <v>0</v>
      </c>
      <c r="R195" s="105">
        <f t="shared" si="17"/>
        <v>0</v>
      </c>
      <c r="S195" s="117">
        <f t="shared" si="16"/>
        <v>0</v>
      </c>
      <c r="T195" s="118">
        <f t="shared" si="12"/>
        <v>0</v>
      </c>
      <c r="U195" s="182"/>
    </row>
    <row r="196" spans="1:21" ht="12.75" customHeight="1" x14ac:dyDescent="0.2">
      <c r="A196" s="90">
        <v>191</v>
      </c>
      <c r="B196" s="350"/>
      <c r="C196" s="165"/>
      <c r="D196" s="89"/>
      <c r="E196" s="88"/>
      <c r="F196" s="88"/>
      <c r="G196" s="49"/>
      <c r="H196" s="88"/>
      <c r="I196" s="49"/>
      <c r="J196" s="91"/>
      <c r="K196" s="91"/>
      <c r="L196" s="98"/>
      <c r="M196" s="99"/>
      <c r="N196" s="100">
        <f t="shared" si="13"/>
        <v>0</v>
      </c>
      <c r="O196" s="112"/>
      <c r="P196" s="21" t="str">
        <f t="shared" si="14"/>
        <v/>
      </c>
      <c r="Q196" s="105">
        <f t="shared" si="15"/>
        <v>0</v>
      </c>
      <c r="R196" s="105">
        <f t="shared" si="17"/>
        <v>0</v>
      </c>
      <c r="S196" s="117">
        <f t="shared" si="16"/>
        <v>0</v>
      </c>
      <c r="T196" s="118">
        <f t="shared" si="12"/>
        <v>0</v>
      </c>
      <c r="U196" s="182"/>
    </row>
    <row r="197" spans="1:21" ht="12.75" customHeight="1" x14ac:dyDescent="0.2">
      <c r="A197" s="90">
        <v>192</v>
      </c>
      <c r="B197" s="350"/>
      <c r="C197" s="165"/>
      <c r="D197" s="89"/>
      <c r="E197" s="88"/>
      <c r="F197" s="88"/>
      <c r="G197" s="49"/>
      <c r="H197" s="88"/>
      <c r="I197" s="49"/>
      <c r="J197" s="91"/>
      <c r="K197" s="91"/>
      <c r="L197" s="98"/>
      <c r="M197" s="99"/>
      <c r="N197" s="100">
        <f t="shared" si="13"/>
        <v>0</v>
      </c>
      <c r="O197" s="112"/>
      <c r="P197" s="21" t="str">
        <f t="shared" si="14"/>
        <v/>
      </c>
      <c r="Q197" s="105">
        <f t="shared" si="15"/>
        <v>0</v>
      </c>
      <c r="R197" s="105">
        <f t="shared" si="17"/>
        <v>0</v>
      </c>
      <c r="S197" s="117">
        <f t="shared" si="16"/>
        <v>0</v>
      </c>
      <c r="T197" s="118">
        <f t="shared" si="12"/>
        <v>0</v>
      </c>
      <c r="U197" s="182"/>
    </row>
    <row r="198" spans="1:21" ht="12.75" customHeight="1" x14ac:dyDescent="0.2">
      <c r="A198" s="90">
        <v>193</v>
      </c>
      <c r="B198" s="350"/>
      <c r="C198" s="165"/>
      <c r="D198" s="89"/>
      <c r="E198" s="88"/>
      <c r="F198" s="88"/>
      <c r="G198" s="49"/>
      <c r="H198" s="88"/>
      <c r="I198" s="49"/>
      <c r="J198" s="91"/>
      <c r="K198" s="91"/>
      <c r="L198" s="98"/>
      <c r="M198" s="99"/>
      <c r="N198" s="100">
        <f t="shared" si="13"/>
        <v>0</v>
      </c>
      <c r="O198" s="112"/>
      <c r="P198" s="21" t="str">
        <f t="shared" si="14"/>
        <v/>
      </c>
      <c r="Q198" s="105">
        <f t="shared" si="15"/>
        <v>0</v>
      </c>
      <c r="R198" s="105">
        <f t="shared" si="17"/>
        <v>0</v>
      </c>
      <c r="S198" s="117">
        <f t="shared" si="16"/>
        <v>0</v>
      </c>
      <c r="T198" s="118">
        <f t="shared" ref="T198:T261" si="18">IF(N198&gt;S198,N198-S198,0)</f>
        <v>0</v>
      </c>
      <c r="U198" s="182"/>
    </row>
    <row r="199" spans="1:21" ht="12.75" customHeight="1" x14ac:dyDescent="0.2">
      <c r="A199" s="90">
        <v>194</v>
      </c>
      <c r="B199" s="350"/>
      <c r="C199" s="165"/>
      <c r="D199" s="89"/>
      <c r="E199" s="88"/>
      <c r="F199" s="88"/>
      <c r="G199" s="49"/>
      <c r="H199" s="88"/>
      <c r="I199" s="49"/>
      <c r="J199" s="91"/>
      <c r="K199" s="91"/>
      <c r="L199" s="98"/>
      <c r="M199" s="99"/>
      <c r="N199" s="100">
        <f t="shared" ref="N199:N262" si="19">IF(C199="",0,(IF(OR(D199="",E199="",H199="",G199="",I199="",J199="",K199=""),"FILL ALL FIELDS",L199+M199)))</f>
        <v>0</v>
      </c>
      <c r="O199" s="112"/>
      <c r="P199" s="21" t="str">
        <f t="shared" ref="P199:P262" si="20">IF(C199="","",(IF(OR(J199&lt;$J$1,J199&gt;$K$1,K199&lt;$J$1,K199&gt;$K$1, F199=H199),"CHECK DATES or CITY","")))</f>
        <v/>
      </c>
      <c r="Q199" s="105">
        <f t="shared" ref="Q199:Q262" si="21">IF(OR(G199="IN", G199=""), 0, IF(OR(I199="IN", I199=""), 0, L199))</f>
        <v>0</v>
      </c>
      <c r="R199" s="105">
        <f t="shared" si="17"/>
        <v>0</v>
      </c>
      <c r="S199" s="117">
        <f t="shared" ref="S199:S262" si="22">+R199+Q199</f>
        <v>0</v>
      </c>
      <c r="T199" s="118">
        <f t="shared" si="18"/>
        <v>0</v>
      </c>
      <c r="U199" s="182"/>
    </row>
    <row r="200" spans="1:21" ht="12.75" customHeight="1" x14ac:dyDescent="0.2">
      <c r="A200" s="90">
        <v>195</v>
      </c>
      <c r="B200" s="350"/>
      <c r="C200" s="165"/>
      <c r="D200" s="89"/>
      <c r="E200" s="88"/>
      <c r="F200" s="88"/>
      <c r="G200" s="49"/>
      <c r="H200" s="88"/>
      <c r="I200" s="49"/>
      <c r="J200" s="91"/>
      <c r="K200" s="91"/>
      <c r="L200" s="98"/>
      <c r="M200" s="99"/>
      <c r="N200" s="100">
        <f t="shared" si="19"/>
        <v>0</v>
      </c>
      <c r="O200" s="112"/>
      <c r="P200" s="21" t="str">
        <f t="shared" si="20"/>
        <v/>
      </c>
      <c r="Q200" s="105">
        <f t="shared" si="21"/>
        <v>0</v>
      </c>
      <c r="R200" s="105">
        <f t="shared" si="17"/>
        <v>0</v>
      </c>
      <c r="S200" s="117">
        <f t="shared" si="22"/>
        <v>0</v>
      </c>
      <c r="T200" s="118">
        <f t="shared" si="18"/>
        <v>0</v>
      </c>
      <c r="U200" s="182"/>
    </row>
    <row r="201" spans="1:21" ht="12.75" customHeight="1" x14ac:dyDescent="0.2">
      <c r="A201" s="90">
        <v>196</v>
      </c>
      <c r="B201" s="350"/>
      <c r="C201" s="165"/>
      <c r="D201" s="89"/>
      <c r="E201" s="88"/>
      <c r="F201" s="88"/>
      <c r="G201" s="49"/>
      <c r="H201" s="88"/>
      <c r="I201" s="49"/>
      <c r="J201" s="91"/>
      <c r="K201" s="91"/>
      <c r="L201" s="98"/>
      <c r="M201" s="99"/>
      <c r="N201" s="100">
        <f t="shared" si="19"/>
        <v>0</v>
      </c>
      <c r="O201" s="112"/>
      <c r="P201" s="21" t="str">
        <f t="shared" si="20"/>
        <v/>
      </c>
      <c r="Q201" s="105">
        <f t="shared" si="21"/>
        <v>0</v>
      </c>
      <c r="R201" s="105">
        <f t="shared" ref="R201:R264" si="23">MIN(M201)</f>
        <v>0</v>
      </c>
      <c r="S201" s="117">
        <f t="shared" si="22"/>
        <v>0</v>
      </c>
      <c r="T201" s="118">
        <f t="shared" si="18"/>
        <v>0</v>
      </c>
      <c r="U201" s="182"/>
    </row>
    <row r="202" spans="1:21" ht="12.75" customHeight="1" x14ac:dyDescent="0.2">
      <c r="A202" s="90">
        <v>197</v>
      </c>
      <c r="B202" s="350"/>
      <c r="C202" s="165"/>
      <c r="D202" s="89"/>
      <c r="E202" s="88"/>
      <c r="F202" s="88"/>
      <c r="G202" s="49"/>
      <c r="H202" s="88"/>
      <c r="I202" s="49"/>
      <c r="J202" s="91"/>
      <c r="K202" s="91"/>
      <c r="L202" s="98"/>
      <c r="M202" s="99"/>
      <c r="N202" s="100">
        <f t="shared" si="19"/>
        <v>0</v>
      </c>
      <c r="O202" s="112"/>
      <c r="P202" s="21" t="str">
        <f t="shared" si="20"/>
        <v/>
      </c>
      <c r="Q202" s="105">
        <f t="shared" si="21"/>
        <v>0</v>
      </c>
      <c r="R202" s="105">
        <f t="shared" si="23"/>
        <v>0</v>
      </c>
      <c r="S202" s="117">
        <f t="shared" si="22"/>
        <v>0</v>
      </c>
      <c r="T202" s="118">
        <f t="shared" si="18"/>
        <v>0</v>
      </c>
      <c r="U202" s="182"/>
    </row>
    <row r="203" spans="1:21" ht="12.75" customHeight="1" x14ac:dyDescent="0.2">
      <c r="A203" s="90">
        <v>198</v>
      </c>
      <c r="B203" s="350"/>
      <c r="C203" s="165"/>
      <c r="D203" s="89"/>
      <c r="E203" s="88"/>
      <c r="F203" s="88"/>
      <c r="G203" s="49"/>
      <c r="H203" s="88"/>
      <c r="I203" s="49"/>
      <c r="J203" s="91"/>
      <c r="K203" s="91"/>
      <c r="L203" s="98"/>
      <c r="M203" s="99"/>
      <c r="N203" s="100">
        <f t="shared" si="19"/>
        <v>0</v>
      </c>
      <c r="O203" s="112"/>
      <c r="P203" s="21" t="str">
        <f t="shared" si="20"/>
        <v/>
      </c>
      <c r="Q203" s="105">
        <f t="shared" si="21"/>
        <v>0</v>
      </c>
      <c r="R203" s="105">
        <f t="shared" si="23"/>
        <v>0</v>
      </c>
      <c r="S203" s="117">
        <f t="shared" si="22"/>
        <v>0</v>
      </c>
      <c r="T203" s="118">
        <f t="shared" si="18"/>
        <v>0</v>
      </c>
      <c r="U203" s="182"/>
    </row>
    <row r="204" spans="1:21" ht="12.75" customHeight="1" x14ac:dyDescent="0.2">
      <c r="A204" s="90">
        <v>199</v>
      </c>
      <c r="B204" s="350"/>
      <c r="C204" s="165"/>
      <c r="D204" s="89"/>
      <c r="E204" s="88"/>
      <c r="F204" s="88"/>
      <c r="G204" s="49"/>
      <c r="H204" s="88"/>
      <c r="I204" s="49"/>
      <c r="J204" s="91"/>
      <c r="K204" s="91"/>
      <c r="L204" s="98"/>
      <c r="M204" s="99"/>
      <c r="N204" s="100">
        <f t="shared" si="19"/>
        <v>0</v>
      </c>
      <c r="O204" s="112"/>
      <c r="P204" s="21" t="str">
        <f t="shared" si="20"/>
        <v/>
      </c>
      <c r="Q204" s="105">
        <f t="shared" si="21"/>
        <v>0</v>
      </c>
      <c r="R204" s="105">
        <f t="shared" si="23"/>
        <v>0</v>
      </c>
      <c r="S204" s="117">
        <f t="shared" si="22"/>
        <v>0</v>
      </c>
      <c r="T204" s="118">
        <f t="shared" si="18"/>
        <v>0</v>
      </c>
      <c r="U204" s="182"/>
    </row>
    <row r="205" spans="1:21" ht="12.75" customHeight="1" x14ac:dyDescent="0.2">
      <c r="A205" s="90">
        <v>200</v>
      </c>
      <c r="B205" s="350"/>
      <c r="C205" s="165"/>
      <c r="D205" s="89"/>
      <c r="E205" s="88"/>
      <c r="F205" s="88"/>
      <c r="G205" s="49"/>
      <c r="H205" s="88"/>
      <c r="I205" s="49"/>
      <c r="J205" s="91"/>
      <c r="K205" s="91"/>
      <c r="L205" s="98"/>
      <c r="M205" s="99"/>
      <c r="N205" s="100">
        <f t="shared" si="19"/>
        <v>0</v>
      </c>
      <c r="O205" s="112"/>
      <c r="P205" s="21" t="str">
        <f t="shared" si="20"/>
        <v/>
      </c>
      <c r="Q205" s="105">
        <f t="shared" si="21"/>
        <v>0</v>
      </c>
      <c r="R205" s="105">
        <f t="shared" si="23"/>
        <v>0</v>
      </c>
      <c r="S205" s="117">
        <f t="shared" si="22"/>
        <v>0</v>
      </c>
      <c r="T205" s="118">
        <f t="shared" si="18"/>
        <v>0</v>
      </c>
      <c r="U205" s="182"/>
    </row>
    <row r="206" spans="1:21" ht="12.75" customHeight="1" x14ac:dyDescent="0.2">
      <c r="A206" s="90">
        <v>201</v>
      </c>
      <c r="B206" s="350"/>
      <c r="C206" s="165"/>
      <c r="D206" s="89"/>
      <c r="E206" s="88"/>
      <c r="F206" s="88"/>
      <c r="G206" s="49"/>
      <c r="H206" s="88"/>
      <c r="I206" s="49"/>
      <c r="J206" s="91"/>
      <c r="K206" s="91"/>
      <c r="L206" s="98"/>
      <c r="M206" s="99"/>
      <c r="N206" s="100">
        <f t="shared" si="19"/>
        <v>0</v>
      </c>
      <c r="O206" s="112"/>
      <c r="P206" s="21" t="str">
        <f t="shared" si="20"/>
        <v/>
      </c>
      <c r="Q206" s="105">
        <f t="shared" si="21"/>
        <v>0</v>
      </c>
      <c r="R206" s="105">
        <f t="shared" si="23"/>
        <v>0</v>
      </c>
      <c r="S206" s="117">
        <f t="shared" si="22"/>
        <v>0</v>
      </c>
      <c r="T206" s="118">
        <f t="shared" si="18"/>
        <v>0</v>
      </c>
      <c r="U206" s="182"/>
    </row>
    <row r="207" spans="1:21" ht="12.75" customHeight="1" x14ac:dyDescent="0.2">
      <c r="A207" s="90">
        <v>202</v>
      </c>
      <c r="B207" s="350"/>
      <c r="C207" s="165"/>
      <c r="D207" s="89"/>
      <c r="E207" s="88"/>
      <c r="F207" s="88"/>
      <c r="G207" s="49"/>
      <c r="H207" s="88"/>
      <c r="I207" s="49"/>
      <c r="J207" s="91"/>
      <c r="K207" s="91"/>
      <c r="L207" s="98"/>
      <c r="M207" s="99"/>
      <c r="N207" s="100">
        <f t="shared" si="19"/>
        <v>0</v>
      </c>
      <c r="O207" s="112"/>
      <c r="P207" s="21" t="str">
        <f t="shared" si="20"/>
        <v/>
      </c>
      <c r="Q207" s="105">
        <f t="shared" si="21"/>
        <v>0</v>
      </c>
      <c r="R207" s="105">
        <f t="shared" si="23"/>
        <v>0</v>
      </c>
      <c r="S207" s="117">
        <f t="shared" si="22"/>
        <v>0</v>
      </c>
      <c r="T207" s="118">
        <f t="shared" si="18"/>
        <v>0</v>
      </c>
      <c r="U207" s="182"/>
    </row>
    <row r="208" spans="1:21" ht="12.75" customHeight="1" x14ac:dyDescent="0.2">
      <c r="A208" s="90">
        <v>203</v>
      </c>
      <c r="B208" s="350"/>
      <c r="C208" s="165"/>
      <c r="D208" s="89"/>
      <c r="E208" s="88"/>
      <c r="F208" s="88"/>
      <c r="G208" s="49"/>
      <c r="H208" s="88"/>
      <c r="I208" s="49"/>
      <c r="J208" s="91"/>
      <c r="K208" s="91"/>
      <c r="L208" s="98"/>
      <c r="M208" s="99"/>
      <c r="N208" s="100">
        <f t="shared" si="19"/>
        <v>0</v>
      </c>
      <c r="O208" s="112"/>
      <c r="P208" s="21" t="str">
        <f t="shared" si="20"/>
        <v/>
      </c>
      <c r="Q208" s="105">
        <f t="shared" si="21"/>
        <v>0</v>
      </c>
      <c r="R208" s="105">
        <f t="shared" si="23"/>
        <v>0</v>
      </c>
      <c r="S208" s="117">
        <f t="shared" si="22"/>
        <v>0</v>
      </c>
      <c r="T208" s="118">
        <f t="shared" si="18"/>
        <v>0</v>
      </c>
      <c r="U208" s="182"/>
    </row>
    <row r="209" spans="1:21" ht="12.75" customHeight="1" x14ac:dyDescent="0.2">
      <c r="A209" s="90">
        <v>204</v>
      </c>
      <c r="B209" s="350"/>
      <c r="C209" s="165"/>
      <c r="D209" s="89"/>
      <c r="E209" s="88"/>
      <c r="F209" s="88"/>
      <c r="G209" s="49"/>
      <c r="H209" s="88"/>
      <c r="I209" s="49"/>
      <c r="J209" s="91"/>
      <c r="K209" s="91"/>
      <c r="L209" s="98"/>
      <c r="M209" s="99"/>
      <c r="N209" s="100">
        <f t="shared" si="19"/>
        <v>0</v>
      </c>
      <c r="O209" s="112"/>
      <c r="P209" s="21" t="str">
        <f t="shared" si="20"/>
        <v/>
      </c>
      <c r="Q209" s="105">
        <f t="shared" si="21"/>
        <v>0</v>
      </c>
      <c r="R209" s="105">
        <f t="shared" si="23"/>
        <v>0</v>
      </c>
      <c r="S209" s="117">
        <f t="shared" si="22"/>
        <v>0</v>
      </c>
      <c r="T209" s="118">
        <f t="shared" si="18"/>
        <v>0</v>
      </c>
      <c r="U209" s="182"/>
    </row>
    <row r="210" spans="1:21" ht="12.75" customHeight="1" x14ac:dyDescent="0.2">
      <c r="A210" s="90">
        <v>205</v>
      </c>
      <c r="B210" s="350"/>
      <c r="C210" s="165"/>
      <c r="D210" s="89"/>
      <c r="E210" s="88"/>
      <c r="F210" s="88"/>
      <c r="G210" s="49"/>
      <c r="H210" s="88"/>
      <c r="I210" s="49"/>
      <c r="J210" s="91"/>
      <c r="K210" s="91"/>
      <c r="L210" s="98"/>
      <c r="M210" s="99"/>
      <c r="N210" s="100">
        <f t="shared" si="19"/>
        <v>0</v>
      </c>
      <c r="O210" s="112"/>
      <c r="P210" s="21" t="str">
        <f t="shared" si="20"/>
        <v/>
      </c>
      <c r="Q210" s="105">
        <f t="shared" si="21"/>
        <v>0</v>
      </c>
      <c r="R210" s="105">
        <f t="shared" si="23"/>
        <v>0</v>
      </c>
      <c r="S210" s="117">
        <f t="shared" si="22"/>
        <v>0</v>
      </c>
      <c r="T210" s="118">
        <f t="shared" si="18"/>
        <v>0</v>
      </c>
      <c r="U210" s="182"/>
    </row>
    <row r="211" spans="1:21" ht="12.75" customHeight="1" x14ac:dyDescent="0.2">
      <c r="A211" s="90">
        <v>206</v>
      </c>
      <c r="B211" s="350"/>
      <c r="C211" s="165"/>
      <c r="D211" s="89"/>
      <c r="E211" s="88"/>
      <c r="F211" s="88"/>
      <c r="G211" s="49"/>
      <c r="H211" s="88"/>
      <c r="I211" s="49"/>
      <c r="J211" s="91"/>
      <c r="K211" s="91"/>
      <c r="L211" s="98"/>
      <c r="M211" s="99"/>
      <c r="N211" s="100">
        <f t="shared" si="19"/>
        <v>0</v>
      </c>
      <c r="O211" s="112"/>
      <c r="P211" s="21" t="str">
        <f t="shared" si="20"/>
        <v/>
      </c>
      <c r="Q211" s="105">
        <f t="shared" si="21"/>
        <v>0</v>
      </c>
      <c r="R211" s="105">
        <f t="shared" si="23"/>
        <v>0</v>
      </c>
      <c r="S211" s="117">
        <f t="shared" si="22"/>
        <v>0</v>
      </c>
      <c r="T211" s="118">
        <f t="shared" si="18"/>
        <v>0</v>
      </c>
      <c r="U211" s="182"/>
    </row>
    <row r="212" spans="1:21" ht="12.75" customHeight="1" x14ac:dyDescent="0.2">
      <c r="A212" s="90">
        <v>207</v>
      </c>
      <c r="B212" s="350"/>
      <c r="C212" s="165"/>
      <c r="D212" s="89"/>
      <c r="E212" s="88"/>
      <c r="F212" s="88"/>
      <c r="G212" s="49"/>
      <c r="H212" s="88"/>
      <c r="I212" s="49"/>
      <c r="J212" s="91"/>
      <c r="K212" s="91"/>
      <c r="L212" s="98"/>
      <c r="M212" s="99"/>
      <c r="N212" s="100">
        <f t="shared" si="19"/>
        <v>0</v>
      </c>
      <c r="O212" s="112"/>
      <c r="P212" s="21" t="str">
        <f t="shared" si="20"/>
        <v/>
      </c>
      <c r="Q212" s="105">
        <f t="shared" si="21"/>
        <v>0</v>
      </c>
      <c r="R212" s="105">
        <f t="shared" si="23"/>
        <v>0</v>
      </c>
      <c r="S212" s="117">
        <f t="shared" si="22"/>
        <v>0</v>
      </c>
      <c r="T212" s="118">
        <f t="shared" si="18"/>
        <v>0</v>
      </c>
      <c r="U212" s="182"/>
    </row>
    <row r="213" spans="1:21" ht="12.75" customHeight="1" x14ac:dyDescent="0.2">
      <c r="A213" s="90">
        <v>208</v>
      </c>
      <c r="B213" s="350"/>
      <c r="C213" s="165"/>
      <c r="D213" s="89"/>
      <c r="E213" s="88"/>
      <c r="F213" s="88"/>
      <c r="G213" s="49"/>
      <c r="H213" s="88"/>
      <c r="I213" s="49"/>
      <c r="J213" s="91"/>
      <c r="K213" s="91"/>
      <c r="L213" s="98"/>
      <c r="M213" s="99"/>
      <c r="N213" s="100">
        <f t="shared" si="19"/>
        <v>0</v>
      </c>
      <c r="O213" s="112"/>
      <c r="P213" s="21" t="str">
        <f t="shared" si="20"/>
        <v/>
      </c>
      <c r="Q213" s="105">
        <f t="shared" si="21"/>
        <v>0</v>
      </c>
      <c r="R213" s="105">
        <f t="shared" si="23"/>
        <v>0</v>
      </c>
      <c r="S213" s="117">
        <f t="shared" si="22"/>
        <v>0</v>
      </c>
      <c r="T213" s="118">
        <f t="shared" si="18"/>
        <v>0</v>
      </c>
      <c r="U213" s="182"/>
    </row>
    <row r="214" spans="1:21" ht="12.75" customHeight="1" x14ac:dyDescent="0.2">
      <c r="A214" s="90">
        <v>209</v>
      </c>
      <c r="B214" s="350"/>
      <c r="C214" s="165"/>
      <c r="D214" s="89"/>
      <c r="E214" s="88"/>
      <c r="F214" s="88"/>
      <c r="G214" s="49"/>
      <c r="H214" s="88"/>
      <c r="I214" s="49"/>
      <c r="J214" s="91"/>
      <c r="K214" s="91"/>
      <c r="L214" s="98"/>
      <c r="M214" s="99"/>
      <c r="N214" s="100">
        <f t="shared" si="19"/>
        <v>0</v>
      </c>
      <c r="O214" s="112"/>
      <c r="P214" s="21" t="str">
        <f t="shared" si="20"/>
        <v/>
      </c>
      <c r="Q214" s="105">
        <f t="shared" si="21"/>
        <v>0</v>
      </c>
      <c r="R214" s="105">
        <f t="shared" si="23"/>
        <v>0</v>
      </c>
      <c r="S214" s="117">
        <f t="shared" si="22"/>
        <v>0</v>
      </c>
      <c r="T214" s="118">
        <f t="shared" si="18"/>
        <v>0</v>
      </c>
      <c r="U214" s="182"/>
    </row>
    <row r="215" spans="1:21" ht="12.75" customHeight="1" x14ac:dyDescent="0.2">
      <c r="A215" s="90">
        <v>210</v>
      </c>
      <c r="B215" s="350"/>
      <c r="C215" s="165"/>
      <c r="D215" s="89"/>
      <c r="E215" s="88"/>
      <c r="F215" s="88"/>
      <c r="G215" s="49"/>
      <c r="H215" s="88"/>
      <c r="I215" s="49"/>
      <c r="J215" s="91"/>
      <c r="K215" s="91"/>
      <c r="L215" s="98"/>
      <c r="M215" s="99"/>
      <c r="N215" s="100">
        <f t="shared" si="19"/>
        <v>0</v>
      </c>
      <c r="O215" s="112"/>
      <c r="P215" s="21" t="str">
        <f t="shared" si="20"/>
        <v/>
      </c>
      <c r="Q215" s="105">
        <f t="shared" si="21"/>
        <v>0</v>
      </c>
      <c r="R215" s="105">
        <f t="shared" si="23"/>
        <v>0</v>
      </c>
      <c r="S215" s="117">
        <f t="shared" si="22"/>
        <v>0</v>
      </c>
      <c r="T215" s="118">
        <f t="shared" si="18"/>
        <v>0</v>
      </c>
      <c r="U215" s="182"/>
    </row>
    <row r="216" spans="1:21" ht="12.75" customHeight="1" x14ac:dyDescent="0.2">
      <c r="A216" s="90">
        <v>211</v>
      </c>
      <c r="B216" s="350"/>
      <c r="C216" s="165"/>
      <c r="D216" s="89"/>
      <c r="E216" s="88"/>
      <c r="F216" s="88"/>
      <c r="G216" s="49"/>
      <c r="H216" s="88"/>
      <c r="I216" s="49"/>
      <c r="J216" s="91"/>
      <c r="K216" s="91"/>
      <c r="L216" s="98"/>
      <c r="M216" s="99"/>
      <c r="N216" s="100">
        <f t="shared" si="19"/>
        <v>0</v>
      </c>
      <c r="O216" s="112"/>
      <c r="P216" s="21" t="str">
        <f t="shared" si="20"/>
        <v/>
      </c>
      <c r="Q216" s="105">
        <f t="shared" si="21"/>
        <v>0</v>
      </c>
      <c r="R216" s="105">
        <f t="shared" si="23"/>
        <v>0</v>
      </c>
      <c r="S216" s="117">
        <f t="shared" si="22"/>
        <v>0</v>
      </c>
      <c r="T216" s="118">
        <f t="shared" si="18"/>
        <v>0</v>
      </c>
      <c r="U216" s="182"/>
    </row>
    <row r="217" spans="1:21" ht="12.75" customHeight="1" x14ac:dyDescent="0.2">
      <c r="A217" s="90">
        <v>212</v>
      </c>
      <c r="B217" s="350"/>
      <c r="C217" s="165"/>
      <c r="D217" s="89"/>
      <c r="E217" s="88"/>
      <c r="F217" s="88"/>
      <c r="G217" s="49"/>
      <c r="H217" s="88"/>
      <c r="I217" s="49"/>
      <c r="J217" s="91"/>
      <c r="K217" s="91"/>
      <c r="L217" s="98"/>
      <c r="M217" s="99"/>
      <c r="N217" s="100">
        <f t="shared" si="19"/>
        <v>0</v>
      </c>
      <c r="O217" s="112"/>
      <c r="P217" s="21" t="str">
        <f t="shared" si="20"/>
        <v/>
      </c>
      <c r="Q217" s="105">
        <f t="shared" si="21"/>
        <v>0</v>
      </c>
      <c r="R217" s="105">
        <f t="shared" si="23"/>
        <v>0</v>
      </c>
      <c r="S217" s="117">
        <f t="shared" si="22"/>
        <v>0</v>
      </c>
      <c r="T217" s="118">
        <f t="shared" si="18"/>
        <v>0</v>
      </c>
      <c r="U217" s="182"/>
    </row>
    <row r="218" spans="1:21" ht="12.75" customHeight="1" x14ac:dyDescent="0.2">
      <c r="A218" s="90">
        <v>213</v>
      </c>
      <c r="B218" s="350"/>
      <c r="C218" s="165"/>
      <c r="D218" s="89"/>
      <c r="E218" s="88"/>
      <c r="F218" s="88"/>
      <c r="G218" s="49"/>
      <c r="H218" s="88"/>
      <c r="I218" s="49"/>
      <c r="J218" s="91"/>
      <c r="K218" s="91"/>
      <c r="L218" s="98"/>
      <c r="M218" s="99"/>
      <c r="N218" s="100">
        <f t="shared" si="19"/>
        <v>0</v>
      </c>
      <c r="O218" s="112"/>
      <c r="P218" s="21" t="str">
        <f t="shared" si="20"/>
        <v/>
      </c>
      <c r="Q218" s="105">
        <f t="shared" si="21"/>
        <v>0</v>
      </c>
      <c r="R218" s="105">
        <f t="shared" si="23"/>
        <v>0</v>
      </c>
      <c r="S218" s="117">
        <f t="shared" si="22"/>
        <v>0</v>
      </c>
      <c r="T218" s="118">
        <f t="shared" si="18"/>
        <v>0</v>
      </c>
      <c r="U218" s="182"/>
    </row>
    <row r="219" spans="1:21" ht="12.75" customHeight="1" x14ac:dyDescent="0.2">
      <c r="A219" s="90">
        <v>214</v>
      </c>
      <c r="B219" s="350"/>
      <c r="C219" s="165"/>
      <c r="D219" s="89"/>
      <c r="E219" s="88"/>
      <c r="F219" s="88"/>
      <c r="G219" s="49"/>
      <c r="H219" s="88"/>
      <c r="I219" s="49"/>
      <c r="J219" s="91"/>
      <c r="K219" s="91"/>
      <c r="L219" s="98"/>
      <c r="M219" s="99"/>
      <c r="N219" s="100">
        <f t="shared" si="19"/>
        <v>0</v>
      </c>
      <c r="O219" s="112"/>
      <c r="P219" s="21" t="str">
        <f t="shared" si="20"/>
        <v/>
      </c>
      <c r="Q219" s="105">
        <f t="shared" si="21"/>
        <v>0</v>
      </c>
      <c r="R219" s="105">
        <f t="shared" si="23"/>
        <v>0</v>
      </c>
      <c r="S219" s="117">
        <f t="shared" si="22"/>
        <v>0</v>
      </c>
      <c r="T219" s="118">
        <f t="shared" si="18"/>
        <v>0</v>
      </c>
      <c r="U219" s="182"/>
    </row>
    <row r="220" spans="1:21" ht="12.75" customHeight="1" x14ac:dyDescent="0.2">
      <c r="A220" s="90">
        <v>215</v>
      </c>
      <c r="B220" s="350"/>
      <c r="C220" s="165"/>
      <c r="D220" s="89"/>
      <c r="E220" s="88"/>
      <c r="F220" s="88"/>
      <c r="G220" s="49"/>
      <c r="H220" s="88"/>
      <c r="I220" s="49"/>
      <c r="J220" s="91"/>
      <c r="K220" s="91"/>
      <c r="L220" s="98"/>
      <c r="M220" s="99"/>
      <c r="N220" s="100">
        <f t="shared" si="19"/>
        <v>0</v>
      </c>
      <c r="O220" s="112"/>
      <c r="P220" s="21" t="str">
        <f t="shared" si="20"/>
        <v/>
      </c>
      <c r="Q220" s="105">
        <f t="shared" si="21"/>
        <v>0</v>
      </c>
      <c r="R220" s="105">
        <f t="shared" si="23"/>
        <v>0</v>
      </c>
      <c r="S220" s="117">
        <f t="shared" si="22"/>
        <v>0</v>
      </c>
      <c r="T220" s="118">
        <f t="shared" si="18"/>
        <v>0</v>
      </c>
      <c r="U220" s="182"/>
    </row>
    <row r="221" spans="1:21" ht="12.75" customHeight="1" x14ac:dyDescent="0.2">
      <c r="A221" s="90">
        <v>216</v>
      </c>
      <c r="B221" s="350"/>
      <c r="C221" s="165"/>
      <c r="D221" s="89"/>
      <c r="E221" s="88"/>
      <c r="F221" s="88"/>
      <c r="G221" s="49"/>
      <c r="H221" s="88"/>
      <c r="I221" s="49"/>
      <c r="J221" s="91"/>
      <c r="K221" s="91"/>
      <c r="L221" s="98"/>
      <c r="M221" s="99"/>
      <c r="N221" s="100">
        <f t="shared" si="19"/>
        <v>0</v>
      </c>
      <c r="O221" s="112"/>
      <c r="P221" s="21" t="str">
        <f t="shared" si="20"/>
        <v/>
      </c>
      <c r="Q221" s="105">
        <f t="shared" si="21"/>
        <v>0</v>
      </c>
      <c r="R221" s="105">
        <f t="shared" si="23"/>
        <v>0</v>
      </c>
      <c r="S221" s="117">
        <f t="shared" si="22"/>
        <v>0</v>
      </c>
      <c r="T221" s="118">
        <f t="shared" si="18"/>
        <v>0</v>
      </c>
      <c r="U221" s="182"/>
    </row>
    <row r="222" spans="1:21" ht="12.75" customHeight="1" x14ac:dyDescent="0.2">
      <c r="A222" s="90">
        <v>217</v>
      </c>
      <c r="B222" s="350"/>
      <c r="C222" s="165"/>
      <c r="D222" s="89"/>
      <c r="E222" s="88"/>
      <c r="F222" s="88"/>
      <c r="G222" s="49"/>
      <c r="H222" s="88"/>
      <c r="I222" s="49"/>
      <c r="J222" s="91"/>
      <c r="K222" s="91"/>
      <c r="L222" s="98"/>
      <c r="M222" s="99"/>
      <c r="N222" s="100">
        <f t="shared" si="19"/>
        <v>0</v>
      </c>
      <c r="O222" s="112"/>
      <c r="P222" s="21" t="str">
        <f t="shared" si="20"/>
        <v/>
      </c>
      <c r="Q222" s="105">
        <f t="shared" si="21"/>
        <v>0</v>
      </c>
      <c r="R222" s="105">
        <f t="shared" si="23"/>
        <v>0</v>
      </c>
      <c r="S222" s="117">
        <f t="shared" si="22"/>
        <v>0</v>
      </c>
      <c r="T222" s="118">
        <f t="shared" si="18"/>
        <v>0</v>
      </c>
      <c r="U222" s="182"/>
    </row>
    <row r="223" spans="1:21" ht="12.75" customHeight="1" x14ac:dyDescent="0.2">
      <c r="A223" s="90">
        <v>218</v>
      </c>
      <c r="B223" s="350"/>
      <c r="C223" s="165"/>
      <c r="D223" s="89"/>
      <c r="E223" s="88"/>
      <c r="F223" s="88"/>
      <c r="G223" s="49"/>
      <c r="H223" s="88"/>
      <c r="I223" s="49"/>
      <c r="J223" s="91"/>
      <c r="K223" s="91"/>
      <c r="L223" s="98"/>
      <c r="M223" s="99"/>
      <c r="N223" s="100">
        <f t="shared" si="19"/>
        <v>0</v>
      </c>
      <c r="O223" s="112"/>
      <c r="P223" s="21" t="str">
        <f t="shared" si="20"/>
        <v/>
      </c>
      <c r="Q223" s="105">
        <f t="shared" si="21"/>
        <v>0</v>
      </c>
      <c r="R223" s="105">
        <f t="shared" si="23"/>
        <v>0</v>
      </c>
      <c r="S223" s="117">
        <f t="shared" si="22"/>
        <v>0</v>
      </c>
      <c r="T223" s="118">
        <f t="shared" si="18"/>
        <v>0</v>
      </c>
      <c r="U223" s="182"/>
    </row>
    <row r="224" spans="1:21" ht="12.75" customHeight="1" x14ac:dyDescent="0.2">
      <c r="A224" s="90">
        <v>219</v>
      </c>
      <c r="B224" s="350"/>
      <c r="C224" s="165"/>
      <c r="D224" s="89"/>
      <c r="E224" s="88"/>
      <c r="F224" s="88"/>
      <c r="G224" s="49"/>
      <c r="H224" s="88"/>
      <c r="I224" s="49"/>
      <c r="J224" s="91"/>
      <c r="K224" s="91"/>
      <c r="L224" s="98"/>
      <c r="M224" s="99"/>
      <c r="N224" s="100">
        <f t="shared" si="19"/>
        <v>0</v>
      </c>
      <c r="O224" s="112"/>
      <c r="P224" s="21" t="str">
        <f t="shared" si="20"/>
        <v/>
      </c>
      <c r="Q224" s="105">
        <f t="shared" si="21"/>
        <v>0</v>
      </c>
      <c r="R224" s="105">
        <f t="shared" si="23"/>
        <v>0</v>
      </c>
      <c r="S224" s="117">
        <f t="shared" si="22"/>
        <v>0</v>
      </c>
      <c r="T224" s="118">
        <f t="shared" si="18"/>
        <v>0</v>
      </c>
      <c r="U224" s="182"/>
    </row>
    <row r="225" spans="1:21" ht="12.75" customHeight="1" x14ac:dyDescent="0.2">
      <c r="A225" s="90">
        <v>220</v>
      </c>
      <c r="B225" s="350"/>
      <c r="C225" s="165"/>
      <c r="D225" s="89"/>
      <c r="E225" s="88"/>
      <c r="F225" s="88"/>
      <c r="G225" s="49"/>
      <c r="H225" s="88"/>
      <c r="I225" s="49"/>
      <c r="J225" s="91"/>
      <c r="K225" s="91"/>
      <c r="L225" s="98"/>
      <c r="M225" s="99"/>
      <c r="N225" s="100">
        <f t="shared" si="19"/>
        <v>0</v>
      </c>
      <c r="O225" s="112"/>
      <c r="P225" s="21" t="str">
        <f t="shared" si="20"/>
        <v/>
      </c>
      <c r="Q225" s="105">
        <f t="shared" si="21"/>
        <v>0</v>
      </c>
      <c r="R225" s="105">
        <f t="shared" si="23"/>
        <v>0</v>
      </c>
      <c r="S225" s="117">
        <f t="shared" si="22"/>
        <v>0</v>
      </c>
      <c r="T225" s="118">
        <f t="shared" si="18"/>
        <v>0</v>
      </c>
      <c r="U225" s="182"/>
    </row>
    <row r="226" spans="1:21" ht="12.75" customHeight="1" x14ac:dyDescent="0.2">
      <c r="A226" s="90">
        <v>221</v>
      </c>
      <c r="B226" s="350"/>
      <c r="C226" s="165"/>
      <c r="D226" s="89"/>
      <c r="E226" s="88"/>
      <c r="F226" s="88"/>
      <c r="G226" s="49"/>
      <c r="H226" s="88"/>
      <c r="I226" s="49"/>
      <c r="J226" s="91"/>
      <c r="K226" s="91"/>
      <c r="L226" s="98"/>
      <c r="M226" s="99"/>
      <c r="N226" s="100">
        <f t="shared" si="19"/>
        <v>0</v>
      </c>
      <c r="O226" s="112"/>
      <c r="P226" s="21" t="str">
        <f t="shared" si="20"/>
        <v/>
      </c>
      <c r="Q226" s="105">
        <f t="shared" si="21"/>
        <v>0</v>
      </c>
      <c r="R226" s="105">
        <f t="shared" si="23"/>
        <v>0</v>
      </c>
      <c r="S226" s="117">
        <f t="shared" si="22"/>
        <v>0</v>
      </c>
      <c r="T226" s="118">
        <f t="shared" si="18"/>
        <v>0</v>
      </c>
      <c r="U226" s="182"/>
    </row>
    <row r="227" spans="1:21" ht="12.75" customHeight="1" x14ac:dyDescent="0.2">
      <c r="A227" s="90">
        <v>222</v>
      </c>
      <c r="B227" s="350"/>
      <c r="C227" s="165"/>
      <c r="D227" s="89"/>
      <c r="E227" s="88"/>
      <c r="F227" s="88"/>
      <c r="G227" s="49"/>
      <c r="H227" s="88"/>
      <c r="I227" s="49"/>
      <c r="J227" s="91"/>
      <c r="K227" s="91"/>
      <c r="L227" s="98"/>
      <c r="M227" s="99"/>
      <c r="N227" s="100">
        <f t="shared" si="19"/>
        <v>0</v>
      </c>
      <c r="O227" s="112"/>
      <c r="P227" s="21" t="str">
        <f t="shared" si="20"/>
        <v/>
      </c>
      <c r="Q227" s="105">
        <f t="shared" si="21"/>
        <v>0</v>
      </c>
      <c r="R227" s="105">
        <f t="shared" si="23"/>
        <v>0</v>
      </c>
      <c r="S227" s="117">
        <f t="shared" si="22"/>
        <v>0</v>
      </c>
      <c r="T227" s="118">
        <f t="shared" si="18"/>
        <v>0</v>
      </c>
      <c r="U227" s="182"/>
    </row>
    <row r="228" spans="1:21" ht="12.75" customHeight="1" x14ac:dyDescent="0.2">
      <c r="A228" s="90">
        <v>223</v>
      </c>
      <c r="B228" s="350"/>
      <c r="C228" s="165"/>
      <c r="D228" s="89"/>
      <c r="E228" s="88"/>
      <c r="F228" s="88"/>
      <c r="G228" s="49"/>
      <c r="H228" s="88"/>
      <c r="I228" s="49"/>
      <c r="J228" s="91"/>
      <c r="K228" s="91"/>
      <c r="L228" s="98"/>
      <c r="M228" s="99"/>
      <c r="N228" s="100">
        <f t="shared" si="19"/>
        <v>0</v>
      </c>
      <c r="O228" s="112"/>
      <c r="P228" s="21" t="str">
        <f t="shared" si="20"/>
        <v/>
      </c>
      <c r="Q228" s="105">
        <f t="shared" si="21"/>
        <v>0</v>
      </c>
      <c r="R228" s="105">
        <f t="shared" si="23"/>
        <v>0</v>
      </c>
      <c r="S228" s="117">
        <f t="shared" si="22"/>
        <v>0</v>
      </c>
      <c r="T228" s="118">
        <f t="shared" si="18"/>
        <v>0</v>
      </c>
      <c r="U228" s="182"/>
    </row>
    <row r="229" spans="1:21" ht="12.75" customHeight="1" x14ac:dyDescent="0.2">
      <c r="A229" s="90">
        <v>224</v>
      </c>
      <c r="B229" s="350"/>
      <c r="C229" s="165"/>
      <c r="D229" s="89"/>
      <c r="E229" s="88"/>
      <c r="F229" s="88"/>
      <c r="G229" s="49"/>
      <c r="H229" s="88"/>
      <c r="I229" s="49"/>
      <c r="J229" s="91"/>
      <c r="K229" s="91"/>
      <c r="L229" s="98"/>
      <c r="M229" s="99"/>
      <c r="N229" s="100">
        <f t="shared" si="19"/>
        <v>0</v>
      </c>
      <c r="O229" s="112"/>
      <c r="P229" s="21" t="str">
        <f t="shared" si="20"/>
        <v/>
      </c>
      <c r="Q229" s="105">
        <f t="shared" si="21"/>
        <v>0</v>
      </c>
      <c r="R229" s="105">
        <f t="shared" si="23"/>
        <v>0</v>
      </c>
      <c r="S229" s="117">
        <f t="shared" si="22"/>
        <v>0</v>
      </c>
      <c r="T229" s="118">
        <f t="shared" si="18"/>
        <v>0</v>
      </c>
      <c r="U229" s="182"/>
    </row>
    <row r="230" spans="1:21" ht="12.75" customHeight="1" x14ac:dyDescent="0.2">
      <c r="A230" s="90">
        <v>225</v>
      </c>
      <c r="B230" s="350"/>
      <c r="C230" s="165"/>
      <c r="D230" s="89"/>
      <c r="E230" s="88"/>
      <c r="F230" s="88"/>
      <c r="G230" s="49"/>
      <c r="H230" s="88"/>
      <c r="I230" s="49"/>
      <c r="J230" s="91"/>
      <c r="K230" s="91"/>
      <c r="L230" s="98"/>
      <c r="M230" s="99"/>
      <c r="N230" s="100">
        <f t="shared" si="19"/>
        <v>0</v>
      </c>
      <c r="O230" s="112"/>
      <c r="P230" s="21" t="str">
        <f t="shared" si="20"/>
        <v/>
      </c>
      <c r="Q230" s="105">
        <f t="shared" si="21"/>
        <v>0</v>
      </c>
      <c r="R230" s="105">
        <f t="shared" si="23"/>
        <v>0</v>
      </c>
      <c r="S230" s="117">
        <f t="shared" si="22"/>
        <v>0</v>
      </c>
      <c r="T230" s="118">
        <f t="shared" si="18"/>
        <v>0</v>
      </c>
      <c r="U230" s="182"/>
    </row>
    <row r="231" spans="1:21" ht="12.75" customHeight="1" x14ac:dyDescent="0.2">
      <c r="A231" s="90">
        <v>226</v>
      </c>
      <c r="B231" s="350"/>
      <c r="C231" s="165"/>
      <c r="D231" s="89"/>
      <c r="E231" s="88"/>
      <c r="F231" s="88"/>
      <c r="G231" s="49"/>
      <c r="H231" s="88"/>
      <c r="I231" s="49"/>
      <c r="J231" s="91"/>
      <c r="K231" s="91"/>
      <c r="L231" s="98"/>
      <c r="M231" s="99"/>
      <c r="N231" s="100">
        <f t="shared" si="19"/>
        <v>0</v>
      </c>
      <c r="O231" s="112"/>
      <c r="P231" s="21" t="str">
        <f t="shared" si="20"/>
        <v/>
      </c>
      <c r="Q231" s="105">
        <f t="shared" si="21"/>
        <v>0</v>
      </c>
      <c r="R231" s="105">
        <f t="shared" si="23"/>
        <v>0</v>
      </c>
      <c r="S231" s="117">
        <f t="shared" si="22"/>
        <v>0</v>
      </c>
      <c r="T231" s="118">
        <f t="shared" si="18"/>
        <v>0</v>
      </c>
      <c r="U231" s="182"/>
    </row>
    <row r="232" spans="1:21" ht="12.75" customHeight="1" x14ac:dyDescent="0.2">
      <c r="A232" s="90">
        <v>227</v>
      </c>
      <c r="B232" s="350"/>
      <c r="C232" s="165"/>
      <c r="D232" s="89"/>
      <c r="E232" s="88"/>
      <c r="F232" s="88"/>
      <c r="G232" s="49"/>
      <c r="H232" s="88"/>
      <c r="I232" s="49"/>
      <c r="J232" s="91"/>
      <c r="K232" s="91"/>
      <c r="L232" s="98"/>
      <c r="M232" s="99"/>
      <c r="N232" s="100">
        <f t="shared" si="19"/>
        <v>0</v>
      </c>
      <c r="O232" s="112"/>
      <c r="P232" s="21" t="str">
        <f t="shared" si="20"/>
        <v/>
      </c>
      <c r="Q232" s="105">
        <f t="shared" si="21"/>
        <v>0</v>
      </c>
      <c r="R232" s="105">
        <f t="shared" si="23"/>
        <v>0</v>
      </c>
      <c r="S232" s="117">
        <f t="shared" si="22"/>
        <v>0</v>
      </c>
      <c r="T232" s="118">
        <f t="shared" si="18"/>
        <v>0</v>
      </c>
      <c r="U232" s="182"/>
    </row>
    <row r="233" spans="1:21" ht="12.75" customHeight="1" x14ac:dyDescent="0.2">
      <c r="A233" s="90">
        <v>228</v>
      </c>
      <c r="B233" s="350"/>
      <c r="C233" s="165"/>
      <c r="D233" s="89"/>
      <c r="E233" s="88"/>
      <c r="F233" s="88"/>
      <c r="G233" s="49"/>
      <c r="H233" s="88"/>
      <c r="I233" s="49"/>
      <c r="J233" s="91"/>
      <c r="K233" s="91"/>
      <c r="L233" s="98"/>
      <c r="M233" s="99"/>
      <c r="N233" s="100">
        <f t="shared" si="19"/>
        <v>0</v>
      </c>
      <c r="O233" s="112"/>
      <c r="P233" s="21" t="str">
        <f t="shared" si="20"/>
        <v/>
      </c>
      <c r="Q233" s="105">
        <f t="shared" si="21"/>
        <v>0</v>
      </c>
      <c r="R233" s="105">
        <f t="shared" si="23"/>
        <v>0</v>
      </c>
      <c r="S233" s="117">
        <f t="shared" si="22"/>
        <v>0</v>
      </c>
      <c r="T233" s="118">
        <f t="shared" si="18"/>
        <v>0</v>
      </c>
      <c r="U233" s="182"/>
    </row>
    <row r="234" spans="1:21" ht="12.75" customHeight="1" x14ac:dyDescent="0.2">
      <c r="A234" s="90">
        <v>229</v>
      </c>
      <c r="B234" s="350"/>
      <c r="C234" s="165"/>
      <c r="D234" s="89"/>
      <c r="E234" s="88"/>
      <c r="F234" s="88"/>
      <c r="G234" s="49"/>
      <c r="H234" s="88"/>
      <c r="I234" s="49"/>
      <c r="J234" s="91"/>
      <c r="K234" s="91"/>
      <c r="L234" s="98"/>
      <c r="M234" s="99"/>
      <c r="N234" s="100">
        <f t="shared" si="19"/>
        <v>0</v>
      </c>
      <c r="O234" s="112"/>
      <c r="P234" s="21" t="str">
        <f t="shared" si="20"/>
        <v/>
      </c>
      <c r="Q234" s="105">
        <f t="shared" si="21"/>
        <v>0</v>
      </c>
      <c r="R234" s="105">
        <f t="shared" si="23"/>
        <v>0</v>
      </c>
      <c r="S234" s="117">
        <f t="shared" si="22"/>
        <v>0</v>
      </c>
      <c r="T234" s="118">
        <f t="shared" si="18"/>
        <v>0</v>
      </c>
      <c r="U234" s="182"/>
    </row>
    <row r="235" spans="1:21" ht="12.75" customHeight="1" x14ac:dyDescent="0.2">
      <c r="A235" s="90">
        <v>230</v>
      </c>
      <c r="B235" s="350"/>
      <c r="C235" s="165"/>
      <c r="D235" s="89"/>
      <c r="E235" s="88"/>
      <c r="F235" s="88"/>
      <c r="G235" s="49"/>
      <c r="H235" s="88"/>
      <c r="I235" s="49"/>
      <c r="J235" s="91"/>
      <c r="K235" s="91"/>
      <c r="L235" s="98"/>
      <c r="M235" s="99"/>
      <c r="N235" s="100">
        <f t="shared" si="19"/>
        <v>0</v>
      </c>
      <c r="O235" s="112"/>
      <c r="P235" s="21" t="str">
        <f t="shared" si="20"/>
        <v/>
      </c>
      <c r="Q235" s="105">
        <f t="shared" si="21"/>
        <v>0</v>
      </c>
      <c r="R235" s="105">
        <f t="shared" si="23"/>
        <v>0</v>
      </c>
      <c r="S235" s="117">
        <f t="shared" si="22"/>
        <v>0</v>
      </c>
      <c r="T235" s="118">
        <f t="shared" si="18"/>
        <v>0</v>
      </c>
      <c r="U235" s="182"/>
    </row>
    <row r="236" spans="1:21" ht="12.75" customHeight="1" x14ac:dyDescent="0.2">
      <c r="A236" s="90">
        <v>231</v>
      </c>
      <c r="B236" s="350"/>
      <c r="C236" s="165"/>
      <c r="D236" s="89"/>
      <c r="E236" s="88"/>
      <c r="F236" s="88"/>
      <c r="G236" s="49"/>
      <c r="H236" s="88"/>
      <c r="I236" s="49"/>
      <c r="J236" s="91"/>
      <c r="K236" s="91"/>
      <c r="L236" s="98"/>
      <c r="M236" s="99"/>
      <c r="N236" s="100">
        <f t="shared" si="19"/>
        <v>0</v>
      </c>
      <c r="O236" s="112"/>
      <c r="P236" s="21" t="str">
        <f t="shared" si="20"/>
        <v/>
      </c>
      <c r="Q236" s="105">
        <f t="shared" si="21"/>
        <v>0</v>
      </c>
      <c r="R236" s="105">
        <f t="shared" si="23"/>
        <v>0</v>
      </c>
      <c r="S236" s="117">
        <f t="shared" si="22"/>
        <v>0</v>
      </c>
      <c r="T236" s="118">
        <f t="shared" si="18"/>
        <v>0</v>
      </c>
      <c r="U236" s="182"/>
    </row>
    <row r="237" spans="1:21" ht="12.75" customHeight="1" x14ac:dyDescent="0.2">
      <c r="A237" s="90">
        <v>232</v>
      </c>
      <c r="B237" s="350"/>
      <c r="C237" s="165"/>
      <c r="D237" s="89"/>
      <c r="E237" s="88"/>
      <c r="F237" s="88"/>
      <c r="G237" s="49"/>
      <c r="H237" s="88"/>
      <c r="I237" s="49"/>
      <c r="J237" s="91"/>
      <c r="K237" s="91"/>
      <c r="L237" s="98"/>
      <c r="M237" s="99"/>
      <c r="N237" s="100">
        <f t="shared" si="19"/>
        <v>0</v>
      </c>
      <c r="O237" s="112"/>
      <c r="P237" s="21" t="str">
        <f t="shared" si="20"/>
        <v/>
      </c>
      <c r="Q237" s="105">
        <f t="shared" si="21"/>
        <v>0</v>
      </c>
      <c r="R237" s="105">
        <f t="shared" si="23"/>
        <v>0</v>
      </c>
      <c r="S237" s="117">
        <f t="shared" si="22"/>
        <v>0</v>
      </c>
      <c r="T237" s="118">
        <f t="shared" si="18"/>
        <v>0</v>
      </c>
      <c r="U237" s="182"/>
    </row>
    <row r="238" spans="1:21" ht="12.75" customHeight="1" x14ac:dyDescent="0.2">
      <c r="A238" s="90">
        <v>233</v>
      </c>
      <c r="B238" s="350"/>
      <c r="C238" s="165"/>
      <c r="D238" s="89"/>
      <c r="E238" s="88"/>
      <c r="F238" s="88"/>
      <c r="G238" s="49"/>
      <c r="H238" s="88"/>
      <c r="I238" s="49"/>
      <c r="J238" s="91"/>
      <c r="K238" s="91"/>
      <c r="L238" s="98"/>
      <c r="M238" s="99"/>
      <c r="N238" s="100">
        <f t="shared" si="19"/>
        <v>0</v>
      </c>
      <c r="O238" s="112"/>
      <c r="P238" s="21" t="str">
        <f t="shared" si="20"/>
        <v/>
      </c>
      <c r="Q238" s="105">
        <f t="shared" si="21"/>
        <v>0</v>
      </c>
      <c r="R238" s="105">
        <f t="shared" si="23"/>
        <v>0</v>
      </c>
      <c r="S238" s="117">
        <f t="shared" si="22"/>
        <v>0</v>
      </c>
      <c r="T238" s="118">
        <f t="shared" si="18"/>
        <v>0</v>
      </c>
      <c r="U238" s="182"/>
    </row>
    <row r="239" spans="1:21" ht="12.75" customHeight="1" x14ac:dyDescent="0.2">
      <c r="A239" s="90">
        <v>234</v>
      </c>
      <c r="B239" s="350"/>
      <c r="C239" s="165"/>
      <c r="D239" s="89"/>
      <c r="E239" s="88"/>
      <c r="F239" s="88"/>
      <c r="G239" s="49"/>
      <c r="H239" s="88"/>
      <c r="I239" s="49"/>
      <c r="J239" s="91"/>
      <c r="K239" s="91"/>
      <c r="L239" s="98"/>
      <c r="M239" s="99"/>
      <c r="N239" s="100">
        <f t="shared" si="19"/>
        <v>0</v>
      </c>
      <c r="O239" s="112"/>
      <c r="P239" s="21" t="str">
        <f t="shared" si="20"/>
        <v/>
      </c>
      <c r="Q239" s="105">
        <f t="shared" si="21"/>
        <v>0</v>
      </c>
      <c r="R239" s="105">
        <f t="shared" si="23"/>
        <v>0</v>
      </c>
      <c r="S239" s="117">
        <f t="shared" si="22"/>
        <v>0</v>
      </c>
      <c r="T239" s="118">
        <f t="shared" si="18"/>
        <v>0</v>
      </c>
      <c r="U239" s="182"/>
    </row>
    <row r="240" spans="1:21" ht="12.75" customHeight="1" x14ac:dyDescent="0.2">
      <c r="A240" s="90">
        <v>235</v>
      </c>
      <c r="B240" s="350"/>
      <c r="C240" s="165"/>
      <c r="D240" s="89"/>
      <c r="E240" s="88"/>
      <c r="F240" s="88"/>
      <c r="G240" s="49"/>
      <c r="H240" s="88"/>
      <c r="I240" s="49"/>
      <c r="J240" s="91"/>
      <c r="K240" s="91"/>
      <c r="L240" s="98"/>
      <c r="M240" s="99"/>
      <c r="N240" s="100">
        <f t="shared" si="19"/>
        <v>0</v>
      </c>
      <c r="O240" s="112"/>
      <c r="P240" s="21" t="str">
        <f t="shared" si="20"/>
        <v/>
      </c>
      <c r="Q240" s="105">
        <f t="shared" si="21"/>
        <v>0</v>
      </c>
      <c r="R240" s="105">
        <f t="shared" si="23"/>
        <v>0</v>
      </c>
      <c r="S240" s="117">
        <f t="shared" si="22"/>
        <v>0</v>
      </c>
      <c r="T240" s="118">
        <f t="shared" si="18"/>
        <v>0</v>
      </c>
      <c r="U240" s="182"/>
    </row>
    <row r="241" spans="1:21" ht="12.75" customHeight="1" x14ac:dyDescent="0.2">
      <c r="A241" s="90">
        <v>236</v>
      </c>
      <c r="B241" s="350"/>
      <c r="C241" s="165"/>
      <c r="D241" s="89"/>
      <c r="E241" s="88"/>
      <c r="F241" s="88"/>
      <c r="G241" s="49"/>
      <c r="H241" s="88"/>
      <c r="I241" s="49"/>
      <c r="J241" s="91"/>
      <c r="K241" s="91"/>
      <c r="L241" s="98"/>
      <c r="M241" s="99"/>
      <c r="N241" s="100">
        <f t="shared" si="19"/>
        <v>0</v>
      </c>
      <c r="O241" s="112"/>
      <c r="P241" s="21" t="str">
        <f t="shared" si="20"/>
        <v/>
      </c>
      <c r="Q241" s="105">
        <f t="shared" si="21"/>
        <v>0</v>
      </c>
      <c r="R241" s="105">
        <f t="shared" si="23"/>
        <v>0</v>
      </c>
      <c r="S241" s="117">
        <f t="shared" si="22"/>
        <v>0</v>
      </c>
      <c r="T241" s="118">
        <f t="shared" si="18"/>
        <v>0</v>
      </c>
      <c r="U241" s="182"/>
    </row>
    <row r="242" spans="1:21" ht="12.75" customHeight="1" x14ac:dyDescent="0.2">
      <c r="A242" s="90">
        <v>237</v>
      </c>
      <c r="B242" s="350"/>
      <c r="C242" s="165"/>
      <c r="D242" s="89"/>
      <c r="E242" s="88"/>
      <c r="F242" s="88"/>
      <c r="G242" s="49"/>
      <c r="H242" s="88"/>
      <c r="I242" s="49"/>
      <c r="J242" s="91"/>
      <c r="K242" s="91"/>
      <c r="L242" s="98"/>
      <c r="M242" s="99"/>
      <c r="N242" s="100">
        <f t="shared" si="19"/>
        <v>0</v>
      </c>
      <c r="O242" s="112"/>
      <c r="P242" s="21" t="str">
        <f t="shared" si="20"/>
        <v/>
      </c>
      <c r="Q242" s="105">
        <f t="shared" si="21"/>
        <v>0</v>
      </c>
      <c r="R242" s="105">
        <f t="shared" si="23"/>
        <v>0</v>
      </c>
      <c r="S242" s="117">
        <f t="shared" si="22"/>
        <v>0</v>
      </c>
      <c r="T242" s="118">
        <f t="shared" si="18"/>
        <v>0</v>
      </c>
      <c r="U242" s="182"/>
    </row>
    <row r="243" spans="1:21" ht="12.75" customHeight="1" x14ac:dyDescent="0.2">
      <c r="A243" s="90">
        <v>238</v>
      </c>
      <c r="B243" s="350"/>
      <c r="C243" s="165"/>
      <c r="D243" s="89"/>
      <c r="E243" s="88"/>
      <c r="F243" s="88"/>
      <c r="G243" s="49"/>
      <c r="H243" s="88"/>
      <c r="I243" s="49"/>
      <c r="J243" s="91"/>
      <c r="K243" s="91"/>
      <c r="L243" s="98"/>
      <c r="M243" s="99"/>
      <c r="N243" s="100">
        <f t="shared" si="19"/>
        <v>0</v>
      </c>
      <c r="O243" s="112"/>
      <c r="P243" s="21" t="str">
        <f t="shared" si="20"/>
        <v/>
      </c>
      <c r="Q243" s="105">
        <f t="shared" si="21"/>
        <v>0</v>
      </c>
      <c r="R243" s="105">
        <f t="shared" si="23"/>
        <v>0</v>
      </c>
      <c r="S243" s="117">
        <f t="shared" si="22"/>
        <v>0</v>
      </c>
      <c r="T243" s="118">
        <f t="shared" si="18"/>
        <v>0</v>
      </c>
      <c r="U243" s="182"/>
    </row>
    <row r="244" spans="1:21" ht="12.75" customHeight="1" x14ac:dyDescent="0.2">
      <c r="A244" s="90">
        <v>239</v>
      </c>
      <c r="B244" s="350"/>
      <c r="C244" s="165"/>
      <c r="D244" s="89"/>
      <c r="E244" s="88"/>
      <c r="F244" s="88"/>
      <c r="G244" s="49"/>
      <c r="H244" s="88"/>
      <c r="I244" s="49"/>
      <c r="J244" s="91"/>
      <c r="K244" s="91"/>
      <c r="L244" s="98"/>
      <c r="M244" s="99"/>
      <c r="N244" s="100">
        <f t="shared" si="19"/>
        <v>0</v>
      </c>
      <c r="O244" s="112"/>
      <c r="P244" s="21" t="str">
        <f t="shared" si="20"/>
        <v/>
      </c>
      <c r="Q244" s="105">
        <f t="shared" si="21"/>
        <v>0</v>
      </c>
      <c r="R244" s="105">
        <f t="shared" si="23"/>
        <v>0</v>
      </c>
      <c r="S244" s="117">
        <f t="shared" si="22"/>
        <v>0</v>
      </c>
      <c r="T244" s="118">
        <f t="shared" si="18"/>
        <v>0</v>
      </c>
      <c r="U244" s="182"/>
    </row>
    <row r="245" spans="1:21" ht="12.75" customHeight="1" x14ac:dyDescent="0.2">
      <c r="A245" s="90">
        <v>240</v>
      </c>
      <c r="B245" s="350"/>
      <c r="C245" s="165"/>
      <c r="D245" s="89"/>
      <c r="E245" s="88"/>
      <c r="F245" s="88"/>
      <c r="G245" s="49"/>
      <c r="H245" s="88"/>
      <c r="I245" s="49"/>
      <c r="J245" s="91"/>
      <c r="K245" s="91"/>
      <c r="L245" s="98"/>
      <c r="M245" s="99"/>
      <c r="N245" s="100">
        <f t="shared" si="19"/>
        <v>0</v>
      </c>
      <c r="O245" s="112"/>
      <c r="P245" s="21" t="str">
        <f t="shared" si="20"/>
        <v/>
      </c>
      <c r="Q245" s="105">
        <f t="shared" si="21"/>
        <v>0</v>
      </c>
      <c r="R245" s="105">
        <f t="shared" si="23"/>
        <v>0</v>
      </c>
      <c r="S245" s="117">
        <f t="shared" si="22"/>
        <v>0</v>
      </c>
      <c r="T245" s="118">
        <f t="shared" si="18"/>
        <v>0</v>
      </c>
      <c r="U245" s="182"/>
    </row>
    <row r="246" spans="1:21" ht="12.75" customHeight="1" x14ac:dyDescent="0.2">
      <c r="A246" s="90">
        <v>241</v>
      </c>
      <c r="B246" s="350"/>
      <c r="C246" s="165"/>
      <c r="D246" s="89"/>
      <c r="E246" s="88"/>
      <c r="F246" s="88"/>
      <c r="G246" s="49"/>
      <c r="H246" s="88"/>
      <c r="I246" s="49"/>
      <c r="J246" s="91"/>
      <c r="K246" s="91"/>
      <c r="L246" s="98"/>
      <c r="M246" s="99"/>
      <c r="N246" s="100">
        <f t="shared" si="19"/>
        <v>0</v>
      </c>
      <c r="O246" s="112"/>
      <c r="P246" s="21" t="str">
        <f t="shared" si="20"/>
        <v/>
      </c>
      <c r="Q246" s="105">
        <f t="shared" si="21"/>
        <v>0</v>
      </c>
      <c r="R246" s="105">
        <f t="shared" si="23"/>
        <v>0</v>
      </c>
      <c r="S246" s="117">
        <f t="shared" si="22"/>
        <v>0</v>
      </c>
      <c r="T246" s="118">
        <f t="shared" si="18"/>
        <v>0</v>
      </c>
      <c r="U246" s="182"/>
    </row>
    <row r="247" spans="1:21" ht="12.75" customHeight="1" x14ac:dyDescent="0.2">
      <c r="A247" s="90">
        <v>242</v>
      </c>
      <c r="B247" s="350"/>
      <c r="C247" s="165"/>
      <c r="D247" s="89"/>
      <c r="E247" s="88"/>
      <c r="F247" s="88"/>
      <c r="G247" s="49"/>
      <c r="H247" s="88"/>
      <c r="I247" s="49"/>
      <c r="J247" s="91"/>
      <c r="K247" s="91"/>
      <c r="L247" s="98"/>
      <c r="M247" s="99"/>
      <c r="N247" s="100">
        <f t="shared" si="19"/>
        <v>0</v>
      </c>
      <c r="O247" s="112"/>
      <c r="P247" s="21" t="str">
        <f t="shared" si="20"/>
        <v/>
      </c>
      <c r="Q247" s="105">
        <f t="shared" si="21"/>
        <v>0</v>
      </c>
      <c r="R247" s="105">
        <f t="shared" si="23"/>
        <v>0</v>
      </c>
      <c r="S247" s="117">
        <f t="shared" si="22"/>
        <v>0</v>
      </c>
      <c r="T247" s="118">
        <f t="shared" si="18"/>
        <v>0</v>
      </c>
      <c r="U247" s="182"/>
    </row>
    <row r="248" spans="1:21" ht="12.75" customHeight="1" x14ac:dyDescent="0.2">
      <c r="A248" s="90">
        <v>243</v>
      </c>
      <c r="B248" s="350"/>
      <c r="C248" s="165"/>
      <c r="D248" s="89"/>
      <c r="E248" s="88"/>
      <c r="F248" s="88"/>
      <c r="G248" s="49"/>
      <c r="H248" s="88"/>
      <c r="I248" s="49"/>
      <c r="J248" s="91"/>
      <c r="K248" s="91"/>
      <c r="L248" s="98"/>
      <c r="M248" s="99"/>
      <c r="N248" s="100">
        <f t="shared" si="19"/>
        <v>0</v>
      </c>
      <c r="O248" s="112"/>
      <c r="P248" s="21" t="str">
        <f t="shared" si="20"/>
        <v/>
      </c>
      <c r="Q248" s="105">
        <f t="shared" si="21"/>
        <v>0</v>
      </c>
      <c r="R248" s="105">
        <f t="shared" si="23"/>
        <v>0</v>
      </c>
      <c r="S248" s="117">
        <f t="shared" si="22"/>
        <v>0</v>
      </c>
      <c r="T248" s="118">
        <f t="shared" si="18"/>
        <v>0</v>
      </c>
      <c r="U248" s="182"/>
    </row>
    <row r="249" spans="1:21" ht="12.75" customHeight="1" x14ac:dyDescent="0.2">
      <c r="A249" s="90">
        <v>244</v>
      </c>
      <c r="B249" s="350"/>
      <c r="C249" s="165"/>
      <c r="D249" s="89"/>
      <c r="E249" s="88"/>
      <c r="F249" s="88"/>
      <c r="G249" s="49"/>
      <c r="H249" s="88"/>
      <c r="I249" s="49"/>
      <c r="J249" s="91"/>
      <c r="K249" s="91"/>
      <c r="L249" s="98"/>
      <c r="M249" s="99"/>
      <c r="N249" s="100">
        <f t="shared" si="19"/>
        <v>0</v>
      </c>
      <c r="O249" s="112"/>
      <c r="P249" s="21" t="str">
        <f t="shared" si="20"/>
        <v/>
      </c>
      <c r="Q249" s="105">
        <f t="shared" si="21"/>
        <v>0</v>
      </c>
      <c r="R249" s="105">
        <f t="shared" si="23"/>
        <v>0</v>
      </c>
      <c r="S249" s="117">
        <f t="shared" si="22"/>
        <v>0</v>
      </c>
      <c r="T249" s="118">
        <f t="shared" si="18"/>
        <v>0</v>
      </c>
      <c r="U249" s="182"/>
    </row>
    <row r="250" spans="1:21" ht="12.75" customHeight="1" x14ac:dyDescent="0.2">
      <c r="A250" s="90">
        <v>245</v>
      </c>
      <c r="B250" s="350"/>
      <c r="C250" s="165"/>
      <c r="D250" s="89"/>
      <c r="E250" s="88"/>
      <c r="F250" s="88"/>
      <c r="G250" s="49"/>
      <c r="H250" s="88"/>
      <c r="I250" s="49"/>
      <c r="J250" s="91"/>
      <c r="K250" s="91"/>
      <c r="L250" s="98"/>
      <c r="M250" s="99"/>
      <c r="N250" s="100">
        <f t="shared" si="19"/>
        <v>0</v>
      </c>
      <c r="O250" s="112"/>
      <c r="P250" s="21" t="str">
        <f t="shared" si="20"/>
        <v/>
      </c>
      <c r="Q250" s="105">
        <f t="shared" si="21"/>
        <v>0</v>
      </c>
      <c r="R250" s="105">
        <f t="shared" si="23"/>
        <v>0</v>
      </c>
      <c r="S250" s="117">
        <f t="shared" si="22"/>
        <v>0</v>
      </c>
      <c r="T250" s="118">
        <f t="shared" si="18"/>
        <v>0</v>
      </c>
      <c r="U250" s="182"/>
    </row>
    <row r="251" spans="1:21" ht="12.75" customHeight="1" x14ac:dyDescent="0.2">
      <c r="A251" s="90">
        <v>246</v>
      </c>
      <c r="B251" s="350"/>
      <c r="C251" s="165"/>
      <c r="D251" s="89"/>
      <c r="E251" s="88"/>
      <c r="F251" s="88"/>
      <c r="G251" s="49"/>
      <c r="H251" s="88"/>
      <c r="I251" s="49"/>
      <c r="J251" s="91"/>
      <c r="K251" s="91"/>
      <c r="L251" s="98"/>
      <c r="M251" s="99"/>
      <c r="N251" s="100">
        <f t="shared" si="19"/>
        <v>0</v>
      </c>
      <c r="O251" s="112"/>
      <c r="P251" s="21" t="str">
        <f t="shared" si="20"/>
        <v/>
      </c>
      <c r="Q251" s="105">
        <f t="shared" si="21"/>
        <v>0</v>
      </c>
      <c r="R251" s="105">
        <f t="shared" si="23"/>
        <v>0</v>
      </c>
      <c r="S251" s="117">
        <f t="shared" si="22"/>
        <v>0</v>
      </c>
      <c r="T251" s="118">
        <f t="shared" si="18"/>
        <v>0</v>
      </c>
      <c r="U251" s="182"/>
    </row>
    <row r="252" spans="1:21" ht="12.75" customHeight="1" x14ac:dyDescent="0.2">
      <c r="A252" s="90">
        <v>247</v>
      </c>
      <c r="B252" s="350"/>
      <c r="C252" s="165"/>
      <c r="D252" s="89"/>
      <c r="E252" s="88"/>
      <c r="F252" s="88"/>
      <c r="G252" s="49"/>
      <c r="H252" s="88"/>
      <c r="I252" s="49"/>
      <c r="J252" s="91"/>
      <c r="K252" s="91"/>
      <c r="L252" s="98"/>
      <c r="M252" s="99"/>
      <c r="N252" s="100">
        <f t="shared" si="19"/>
        <v>0</v>
      </c>
      <c r="O252" s="112"/>
      <c r="P252" s="21" t="str">
        <f t="shared" si="20"/>
        <v/>
      </c>
      <c r="Q252" s="105">
        <f t="shared" si="21"/>
        <v>0</v>
      </c>
      <c r="R252" s="105">
        <f t="shared" si="23"/>
        <v>0</v>
      </c>
      <c r="S252" s="117">
        <f t="shared" si="22"/>
        <v>0</v>
      </c>
      <c r="T252" s="118">
        <f t="shared" si="18"/>
        <v>0</v>
      </c>
      <c r="U252" s="182"/>
    </row>
    <row r="253" spans="1:21" ht="12.75" customHeight="1" x14ac:dyDescent="0.2">
      <c r="A253" s="90">
        <v>248</v>
      </c>
      <c r="B253" s="350"/>
      <c r="C253" s="165"/>
      <c r="D253" s="89"/>
      <c r="E253" s="88"/>
      <c r="F253" s="88"/>
      <c r="G253" s="49"/>
      <c r="H253" s="88"/>
      <c r="I253" s="49"/>
      <c r="J253" s="91"/>
      <c r="K253" s="91"/>
      <c r="L253" s="98"/>
      <c r="M253" s="99"/>
      <c r="N253" s="100">
        <f t="shared" si="19"/>
        <v>0</v>
      </c>
      <c r="O253" s="112"/>
      <c r="P253" s="21" t="str">
        <f t="shared" si="20"/>
        <v/>
      </c>
      <c r="Q253" s="105">
        <f t="shared" si="21"/>
        <v>0</v>
      </c>
      <c r="R253" s="105">
        <f t="shared" si="23"/>
        <v>0</v>
      </c>
      <c r="S253" s="117">
        <f t="shared" si="22"/>
        <v>0</v>
      </c>
      <c r="T253" s="118">
        <f t="shared" si="18"/>
        <v>0</v>
      </c>
      <c r="U253" s="182"/>
    </row>
    <row r="254" spans="1:21" ht="12.75" customHeight="1" x14ac:dyDescent="0.2">
      <c r="A254" s="90">
        <v>249</v>
      </c>
      <c r="B254" s="350"/>
      <c r="C254" s="165"/>
      <c r="D254" s="89"/>
      <c r="E254" s="88"/>
      <c r="F254" s="88"/>
      <c r="G254" s="49"/>
      <c r="H254" s="88"/>
      <c r="I254" s="49"/>
      <c r="J254" s="91"/>
      <c r="K254" s="91"/>
      <c r="L254" s="98"/>
      <c r="M254" s="99"/>
      <c r="N254" s="100">
        <f t="shared" si="19"/>
        <v>0</v>
      </c>
      <c r="O254" s="112"/>
      <c r="P254" s="21" t="str">
        <f t="shared" si="20"/>
        <v/>
      </c>
      <c r="Q254" s="105">
        <f t="shared" si="21"/>
        <v>0</v>
      </c>
      <c r="R254" s="105">
        <f t="shared" si="23"/>
        <v>0</v>
      </c>
      <c r="S254" s="117">
        <f t="shared" si="22"/>
        <v>0</v>
      </c>
      <c r="T254" s="118">
        <f t="shared" si="18"/>
        <v>0</v>
      </c>
      <c r="U254" s="182"/>
    </row>
    <row r="255" spans="1:21" ht="12.75" customHeight="1" x14ac:dyDescent="0.2">
      <c r="A255" s="90">
        <v>250</v>
      </c>
      <c r="B255" s="350"/>
      <c r="C255" s="165"/>
      <c r="D255" s="89"/>
      <c r="E255" s="88"/>
      <c r="F255" s="88"/>
      <c r="G255" s="49"/>
      <c r="H255" s="88"/>
      <c r="I255" s="49"/>
      <c r="J255" s="91"/>
      <c r="K255" s="91"/>
      <c r="L255" s="98"/>
      <c r="M255" s="99"/>
      <c r="N255" s="100">
        <f t="shared" si="19"/>
        <v>0</v>
      </c>
      <c r="O255" s="112"/>
      <c r="P255" s="21" t="str">
        <f t="shared" si="20"/>
        <v/>
      </c>
      <c r="Q255" s="105">
        <f t="shared" si="21"/>
        <v>0</v>
      </c>
      <c r="R255" s="105">
        <f t="shared" si="23"/>
        <v>0</v>
      </c>
      <c r="S255" s="117">
        <f t="shared" si="22"/>
        <v>0</v>
      </c>
      <c r="T255" s="118">
        <f t="shared" si="18"/>
        <v>0</v>
      </c>
      <c r="U255" s="182"/>
    </row>
    <row r="256" spans="1:21" ht="12.75" customHeight="1" x14ac:dyDescent="0.2">
      <c r="A256" s="90">
        <v>251</v>
      </c>
      <c r="B256" s="350"/>
      <c r="C256" s="165"/>
      <c r="D256" s="89"/>
      <c r="E256" s="88"/>
      <c r="F256" s="88"/>
      <c r="G256" s="49"/>
      <c r="H256" s="88"/>
      <c r="I256" s="49"/>
      <c r="J256" s="91"/>
      <c r="K256" s="91"/>
      <c r="L256" s="98"/>
      <c r="M256" s="99"/>
      <c r="N256" s="100">
        <f t="shared" si="19"/>
        <v>0</v>
      </c>
      <c r="O256" s="112"/>
      <c r="P256" s="21" t="str">
        <f t="shared" si="20"/>
        <v/>
      </c>
      <c r="Q256" s="105">
        <f t="shared" si="21"/>
        <v>0</v>
      </c>
      <c r="R256" s="105">
        <f t="shared" si="23"/>
        <v>0</v>
      </c>
      <c r="S256" s="117">
        <f t="shared" si="22"/>
        <v>0</v>
      </c>
      <c r="T256" s="118">
        <f t="shared" si="18"/>
        <v>0</v>
      </c>
      <c r="U256" s="182"/>
    </row>
    <row r="257" spans="1:21" ht="12.75" customHeight="1" x14ac:dyDescent="0.2">
      <c r="A257" s="90">
        <v>252</v>
      </c>
      <c r="B257" s="350"/>
      <c r="C257" s="165"/>
      <c r="D257" s="89"/>
      <c r="E257" s="88"/>
      <c r="F257" s="88"/>
      <c r="G257" s="49"/>
      <c r="H257" s="88"/>
      <c r="I257" s="49"/>
      <c r="J257" s="91"/>
      <c r="K257" s="91"/>
      <c r="L257" s="98"/>
      <c r="M257" s="99"/>
      <c r="N257" s="100">
        <f t="shared" si="19"/>
        <v>0</v>
      </c>
      <c r="O257" s="112"/>
      <c r="P257" s="21" t="str">
        <f t="shared" si="20"/>
        <v/>
      </c>
      <c r="Q257" s="105">
        <f t="shared" si="21"/>
        <v>0</v>
      </c>
      <c r="R257" s="105">
        <f t="shared" si="23"/>
        <v>0</v>
      </c>
      <c r="S257" s="117">
        <f t="shared" si="22"/>
        <v>0</v>
      </c>
      <c r="T257" s="118">
        <f t="shared" si="18"/>
        <v>0</v>
      </c>
      <c r="U257" s="182"/>
    </row>
    <row r="258" spans="1:21" ht="12.75" customHeight="1" x14ac:dyDescent="0.2">
      <c r="A258" s="90">
        <v>253</v>
      </c>
      <c r="B258" s="350"/>
      <c r="C258" s="165"/>
      <c r="D258" s="89"/>
      <c r="E258" s="88"/>
      <c r="F258" s="88"/>
      <c r="G258" s="49"/>
      <c r="H258" s="88"/>
      <c r="I258" s="49"/>
      <c r="J258" s="91"/>
      <c r="K258" s="91"/>
      <c r="L258" s="98"/>
      <c r="M258" s="99"/>
      <c r="N258" s="100">
        <f t="shared" si="19"/>
        <v>0</v>
      </c>
      <c r="O258" s="112"/>
      <c r="P258" s="21" t="str">
        <f t="shared" si="20"/>
        <v/>
      </c>
      <c r="Q258" s="105">
        <f t="shared" si="21"/>
        <v>0</v>
      </c>
      <c r="R258" s="105">
        <f t="shared" si="23"/>
        <v>0</v>
      </c>
      <c r="S258" s="117">
        <f t="shared" si="22"/>
        <v>0</v>
      </c>
      <c r="T258" s="118">
        <f t="shared" si="18"/>
        <v>0</v>
      </c>
      <c r="U258" s="182"/>
    </row>
    <row r="259" spans="1:21" ht="12.75" customHeight="1" x14ac:dyDescent="0.2">
      <c r="A259" s="90">
        <v>254</v>
      </c>
      <c r="B259" s="350"/>
      <c r="C259" s="165"/>
      <c r="D259" s="89"/>
      <c r="E259" s="88"/>
      <c r="F259" s="88"/>
      <c r="G259" s="49"/>
      <c r="H259" s="88"/>
      <c r="I259" s="49"/>
      <c r="J259" s="91"/>
      <c r="K259" s="91"/>
      <c r="L259" s="98"/>
      <c r="M259" s="99"/>
      <c r="N259" s="100">
        <f t="shared" si="19"/>
        <v>0</v>
      </c>
      <c r="O259" s="112"/>
      <c r="P259" s="21" t="str">
        <f t="shared" si="20"/>
        <v/>
      </c>
      <c r="Q259" s="105">
        <f t="shared" si="21"/>
        <v>0</v>
      </c>
      <c r="R259" s="105">
        <f t="shared" si="23"/>
        <v>0</v>
      </c>
      <c r="S259" s="117">
        <f t="shared" si="22"/>
        <v>0</v>
      </c>
      <c r="T259" s="118">
        <f t="shared" si="18"/>
        <v>0</v>
      </c>
      <c r="U259" s="182"/>
    </row>
    <row r="260" spans="1:21" ht="12.75" customHeight="1" x14ac:dyDescent="0.2">
      <c r="A260" s="90">
        <v>255</v>
      </c>
      <c r="B260" s="350"/>
      <c r="C260" s="165"/>
      <c r="D260" s="89"/>
      <c r="E260" s="88"/>
      <c r="F260" s="88"/>
      <c r="G260" s="49"/>
      <c r="H260" s="88"/>
      <c r="I260" s="49"/>
      <c r="J260" s="91"/>
      <c r="K260" s="91"/>
      <c r="L260" s="98"/>
      <c r="M260" s="99"/>
      <c r="N260" s="100">
        <f t="shared" si="19"/>
        <v>0</v>
      </c>
      <c r="O260" s="112"/>
      <c r="P260" s="21" t="str">
        <f t="shared" si="20"/>
        <v/>
      </c>
      <c r="Q260" s="105">
        <f t="shared" si="21"/>
        <v>0</v>
      </c>
      <c r="R260" s="105">
        <f t="shared" si="23"/>
        <v>0</v>
      </c>
      <c r="S260" s="117">
        <f t="shared" si="22"/>
        <v>0</v>
      </c>
      <c r="T260" s="118">
        <f t="shared" si="18"/>
        <v>0</v>
      </c>
      <c r="U260" s="182"/>
    </row>
    <row r="261" spans="1:21" ht="12.75" customHeight="1" x14ac:dyDescent="0.2">
      <c r="A261" s="90">
        <v>256</v>
      </c>
      <c r="B261" s="350"/>
      <c r="C261" s="165"/>
      <c r="D261" s="89"/>
      <c r="E261" s="88"/>
      <c r="F261" s="88"/>
      <c r="G261" s="49"/>
      <c r="H261" s="88"/>
      <c r="I261" s="49"/>
      <c r="J261" s="91"/>
      <c r="K261" s="91"/>
      <c r="L261" s="98"/>
      <c r="M261" s="99"/>
      <c r="N261" s="100">
        <f t="shared" si="19"/>
        <v>0</v>
      </c>
      <c r="O261" s="112"/>
      <c r="P261" s="21" t="str">
        <f t="shared" si="20"/>
        <v/>
      </c>
      <c r="Q261" s="105">
        <f t="shared" si="21"/>
        <v>0</v>
      </c>
      <c r="R261" s="105">
        <f t="shared" si="23"/>
        <v>0</v>
      </c>
      <c r="S261" s="117">
        <f t="shared" si="22"/>
        <v>0</v>
      </c>
      <c r="T261" s="118">
        <f t="shared" si="18"/>
        <v>0</v>
      </c>
      <c r="U261" s="182"/>
    </row>
    <row r="262" spans="1:21" ht="12.75" customHeight="1" x14ac:dyDescent="0.2">
      <c r="A262" s="90">
        <v>257</v>
      </c>
      <c r="B262" s="350"/>
      <c r="C262" s="165"/>
      <c r="D262" s="89"/>
      <c r="E262" s="88"/>
      <c r="F262" s="88"/>
      <c r="G262" s="49"/>
      <c r="H262" s="88"/>
      <c r="I262" s="49"/>
      <c r="J262" s="91"/>
      <c r="K262" s="91"/>
      <c r="L262" s="98"/>
      <c r="M262" s="99"/>
      <c r="N262" s="100">
        <f t="shared" si="19"/>
        <v>0</v>
      </c>
      <c r="O262" s="112"/>
      <c r="P262" s="21" t="str">
        <f t="shared" si="20"/>
        <v/>
      </c>
      <c r="Q262" s="105">
        <f t="shared" si="21"/>
        <v>0</v>
      </c>
      <c r="R262" s="105">
        <f t="shared" si="23"/>
        <v>0</v>
      </c>
      <c r="S262" s="117">
        <f t="shared" si="22"/>
        <v>0</v>
      </c>
      <c r="T262" s="118">
        <f t="shared" ref="T262:T301" si="24">IF(N262&gt;S262,N262-S262,0)</f>
        <v>0</v>
      </c>
      <c r="U262" s="182"/>
    </row>
    <row r="263" spans="1:21" ht="12.75" customHeight="1" x14ac:dyDescent="0.2">
      <c r="A263" s="90">
        <v>258</v>
      </c>
      <c r="B263" s="350"/>
      <c r="C263" s="165"/>
      <c r="D263" s="89"/>
      <c r="E263" s="88"/>
      <c r="F263" s="88"/>
      <c r="G263" s="49"/>
      <c r="H263" s="88"/>
      <c r="I263" s="49"/>
      <c r="J263" s="91"/>
      <c r="K263" s="91"/>
      <c r="L263" s="98"/>
      <c r="M263" s="99"/>
      <c r="N263" s="100">
        <f t="shared" ref="N263:N301" si="25">IF(C263="",0,(IF(OR(D263="",E263="",H263="",G263="",I263="",J263="",K263=""),"FILL ALL FIELDS",L263+M263)))</f>
        <v>0</v>
      </c>
      <c r="O263" s="112"/>
      <c r="P263" s="21" t="str">
        <f t="shared" ref="P263:P301" si="26">IF(C263="","",(IF(OR(J263&lt;$J$1,J263&gt;$K$1,K263&lt;$J$1,K263&gt;$K$1, F263=H263),"CHECK DATES or CITY","")))</f>
        <v/>
      </c>
      <c r="Q263" s="105">
        <f t="shared" ref="Q263:Q301" si="27">IF(OR(G263="IN", G263=""), 0, IF(OR(I263="IN", I263=""), 0, L263))</f>
        <v>0</v>
      </c>
      <c r="R263" s="105">
        <f t="shared" si="23"/>
        <v>0</v>
      </c>
      <c r="S263" s="117">
        <f t="shared" ref="S263:S301" si="28">+R263+Q263</f>
        <v>0</v>
      </c>
      <c r="T263" s="118">
        <f t="shared" si="24"/>
        <v>0</v>
      </c>
      <c r="U263" s="182"/>
    </row>
    <row r="264" spans="1:21" ht="12.75" customHeight="1" x14ac:dyDescent="0.2">
      <c r="A264" s="90">
        <v>259</v>
      </c>
      <c r="B264" s="350"/>
      <c r="C264" s="165"/>
      <c r="D264" s="89"/>
      <c r="E264" s="88"/>
      <c r="F264" s="88"/>
      <c r="G264" s="49"/>
      <c r="H264" s="88"/>
      <c r="I264" s="49"/>
      <c r="J264" s="91"/>
      <c r="K264" s="91"/>
      <c r="L264" s="98"/>
      <c r="M264" s="99"/>
      <c r="N264" s="100">
        <f t="shared" si="25"/>
        <v>0</v>
      </c>
      <c r="O264" s="112"/>
      <c r="P264" s="21" t="str">
        <f t="shared" si="26"/>
        <v/>
      </c>
      <c r="Q264" s="105">
        <f t="shared" si="27"/>
        <v>0</v>
      </c>
      <c r="R264" s="105">
        <f t="shared" si="23"/>
        <v>0</v>
      </c>
      <c r="S264" s="117">
        <f t="shared" si="28"/>
        <v>0</v>
      </c>
      <c r="T264" s="118">
        <f t="shared" si="24"/>
        <v>0</v>
      </c>
      <c r="U264" s="182"/>
    </row>
    <row r="265" spans="1:21" ht="12.75" customHeight="1" x14ac:dyDescent="0.2">
      <c r="A265" s="90">
        <v>260</v>
      </c>
      <c r="B265" s="350"/>
      <c r="C265" s="165"/>
      <c r="D265" s="89"/>
      <c r="E265" s="88"/>
      <c r="F265" s="88"/>
      <c r="G265" s="49"/>
      <c r="H265" s="88"/>
      <c r="I265" s="49"/>
      <c r="J265" s="91"/>
      <c r="K265" s="91"/>
      <c r="L265" s="98"/>
      <c r="M265" s="99"/>
      <c r="N265" s="100">
        <f t="shared" si="25"/>
        <v>0</v>
      </c>
      <c r="O265" s="112"/>
      <c r="P265" s="21" t="str">
        <f t="shared" si="26"/>
        <v/>
      </c>
      <c r="Q265" s="105">
        <f t="shared" si="27"/>
        <v>0</v>
      </c>
      <c r="R265" s="105">
        <f t="shared" ref="R265:R301" si="29">MIN(M265)</f>
        <v>0</v>
      </c>
      <c r="S265" s="117">
        <f t="shared" si="28"/>
        <v>0</v>
      </c>
      <c r="T265" s="118">
        <f t="shared" si="24"/>
        <v>0</v>
      </c>
      <c r="U265" s="182"/>
    </row>
    <row r="266" spans="1:21" ht="12.75" customHeight="1" x14ac:dyDescent="0.2">
      <c r="A266" s="90">
        <v>261</v>
      </c>
      <c r="B266" s="350"/>
      <c r="C266" s="165"/>
      <c r="D266" s="89"/>
      <c r="E266" s="88"/>
      <c r="F266" s="88"/>
      <c r="G266" s="49"/>
      <c r="H266" s="88"/>
      <c r="I266" s="49"/>
      <c r="J266" s="91"/>
      <c r="K266" s="91"/>
      <c r="L266" s="98"/>
      <c r="M266" s="99"/>
      <c r="N266" s="100">
        <f t="shared" si="25"/>
        <v>0</v>
      </c>
      <c r="O266" s="112"/>
      <c r="P266" s="21" t="str">
        <f t="shared" si="26"/>
        <v/>
      </c>
      <c r="Q266" s="105">
        <f t="shared" si="27"/>
        <v>0</v>
      </c>
      <c r="R266" s="105">
        <f t="shared" si="29"/>
        <v>0</v>
      </c>
      <c r="S266" s="117">
        <f t="shared" si="28"/>
        <v>0</v>
      </c>
      <c r="T266" s="118">
        <f t="shared" si="24"/>
        <v>0</v>
      </c>
      <c r="U266" s="182"/>
    </row>
    <row r="267" spans="1:21" ht="12.75" customHeight="1" x14ac:dyDescent="0.2">
      <c r="A267" s="90">
        <v>262</v>
      </c>
      <c r="B267" s="350"/>
      <c r="C267" s="165"/>
      <c r="D267" s="89"/>
      <c r="E267" s="88"/>
      <c r="F267" s="88"/>
      <c r="G267" s="49"/>
      <c r="H267" s="88"/>
      <c r="I267" s="49"/>
      <c r="J267" s="91"/>
      <c r="K267" s="91"/>
      <c r="L267" s="98"/>
      <c r="M267" s="99"/>
      <c r="N267" s="100">
        <f t="shared" si="25"/>
        <v>0</v>
      </c>
      <c r="O267" s="112"/>
      <c r="P267" s="21" t="str">
        <f t="shared" si="26"/>
        <v/>
      </c>
      <c r="Q267" s="105">
        <f t="shared" si="27"/>
        <v>0</v>
      </c>
      <c r="R267" s="105">
        <f t="shared" si="29"/>
        <v>0</v>
      </c>
      <c r="S267" s="117">
        <f t="shared" si="28"/>
        <v>0</v>
      </c>
      <c r="T267" s="118">
        <f t="shared" si="24"/>
        <v>0</v>
      </c>
      <c r="U267" s="182"/>
    </row>
    <row r="268" spans="1:21" ht="12.75" customHeight="1" x14ac:dyDescent="0.2">
      <c r="A268" s="90">
        <v>263</v>
      </c>
      <c r="B268" s="350"/>
      <c r="C268" s="165"/>
      <c r="D268" s="89"/>
      <c r="E268" s="88"/>
      <c r="F268" s="88"/>
      <c r="G268" s="49"/>
      <c r="H268" s="88"/>
      <c r="I268" s="49"/>
      <c r="J268" s="91"/>
      <c r="K268" s="91"/>
      <c r="L268" s="98"/>
      <c r="M268" s="99"/>
      <c r="N268" s="100">
        <f t="shared" si="25"/>
        <v>0</v>
      </c>
      <c r="O268" s="112"/>
      <c r="P268" s="21" t="str">
        <f t="shared" si="26"/>
        <v/>
      </c>
      <c r="Q268" s="105">
        <f t="shared" si="27"/>
        <v>0</v>
      </c>
      <c r="R268" s="105">
        <f t="shared" si="29"/>
        <v>0</v>
      </c>
      <c r="S268" s="117">
        <f t="shared" si="28"/>
        <v>0</v>
      </c>
      <c r="T268" s="118">
        <f t="shared" si="24"/>
        <v>0</v>
      </c>
      <c r="U268" s="182"/>
    </row>
    <row r="269" spans="1:21" ht="12.75" customHeight="1" x14ac:dyDescent="0.2">
      <c r="A269" s="90">
        <v>264</v>
      </c>
      <c r="B269" s="350"/>
      <c r="C269" s="165"/>
      <c r="D269" s="89"/>
      <c r="E269" s="88"/>
      <c r="F269" s="88"/>
      <c r="G269" s="49"/>
      <c r="H269" s="88"/>
      <c r="I269" s="49"/>
      <c r="J269" s="91"/>
      <c r="K269" s="91"/>
      <c r="L269" s="98"/>
      <c r="M269" s="99"/>
      <c r="N269" s="100">
        <f t="shared" si="25"/>
        <v>0</v>
      </c>
      <c r="O269" s="112"/>
      <c r="P269" s="21" t="str">
        <f t="shared" si="26"/>
        <v/>
      </c>
      <c r="Q269" s="105">
        <f t="shared" si="27"/>
        <v>0</v>
      </c>
      <c r="R269" s="105">
        <f t="shared" si="29"/>
        <v>0</v>
      </c>
      <c r="S269" s="117">
        <f t="shared" si="28"/>
        <v>0</v>
      </c>
      <c r="T269" s="118">
        <f t="shared" si="24"/>
        <v>0</v>
      </c>
      <c r="U269" s="182"/>
    </row>
    <row r="270" spans="1:21" ht="12.75" customHeight="1" x14ac:dyDescent="0.2">
      <c r="A270" s="90">
        <v>265</v>
      </c>
      <c r="B270" s="350"/>
      <c r="C270" s="165"/>
      <c r="D270" s="89"/>
      <c r="E270" s="88"/>
      <c r="F270" s="88"/>
      <c r="G270" s="49"/>
      <c r="H270" s="88"/>
      <c r="I270" s="49"/>
      <c r="J270" s="91"/>
      <c r="K270" s="91"/>
      <c r="L270" s="98"/>
      <c r="M270" s="99"/>
      <c r="N270" s="100">
        <f t="shared" si="25"/>
        <v>0</v>
      </c>
      <c r="O270" s="112"/>
      <c r="P270" s="21" t="str">
        <f t="shared" si="26"/>
        <v/>
      </c>
      <c r="Q270" s="105">
        <f t="shared" si="27"/>
        <v>0</v>
      </c>
      <c r="R270" s="105">
        <f t="shared" si="29"/>
        <v>0</v>
      </c>
      <c r="S270" s="117">
        <f t="shared" si="28"/>
        <v>0</v>
      </c>
      <c r="T270" s="118">
        <f t="shared" si="24"/>
        <v>0</v>
      </c>
      <c r="U270" s="182"/>
    </row>
    <row r="271" spans="1:21" ht="12.75" customHeight="1" x14ac:dyDescent="0.2">
      <c r="A271" s="90">
        <v>266</v>
      </c>
      <c r="B271" s="350"/>
      <c r="C271" s="165"/>
      <c r="D271" s="89"/>
      <c r="E271" s="88"/>
      <c r="F271" s="88"/>
      <c r="G271" s="49"/>
      <c r="H271" s="88"/>
      <c r="I271" s="49"/>
      <c r="J271" s="91"/>
      <c r="K271" s="91"/>
      <c r="L271" s="98"/>
      <c r="M271" s="99"/>
      <c r="N271" s="100">
        <f t="shared" si="25"/>
        <v>0</v>
      </c>
      <c r="O271" s="112"/>
      <c r="P271" s="21" t="str">
        <f t="shared" si="26"/>
        <v/>
      </c>
      <c r="Q271" s="105">
        <f t="shared" si="27"/>
        <v>0</v>
      </c>
      <c r="R271" s="105">
        <f t="shared" si="29"/>
        <v>0</v>
      </c>
      <c r="S271" s="117">
        <f t="shared" si="28"/>
        <v>0</v>
      </c>
      <c r="T271" s="118">
        <f t="shared" si="24"/>
        <v>0</v>
      </c>
      <c r="U271" s="182"/>
    </row>
    <row r="272" spans="1:21" ht="12.75" customHeight="1" x14ac:dyDescent="0.2">
      <c r="A272" s="90">
        <v>267</v>
      </c>
      <c r="B272" s="350"/>
      <c r="C272" s="165"/>
      <c r="D272" s="89"/>
      <c r="E272" s="88"/>
      <c r="F272" s="88"/>
      <c r="G272" s="49"/>
      <c r="H272" s="88"/>
      <c r="I272" s="49"/>
      <c r="J272" s="91"/>
      <c r="K272" s="91"/>
      <c r="L272" s="98"/>
      <c r="M272" s="99"/>
      <c r="N272" s="100">
        <f t="shared" si="25"/>
        <v>0</v>
      </c>
      <c r="O272" s="112"/>
      <c r="P272" s="21" t="str">
        <f t="shared" si="26"/>
        <v/>
      </c>
      <c r="Q272" s="105">
        <f t="shared" si="27"/>
        <v>0</v>
      </c>
      <c r="R272" s="105">
        <f t="shared" si="29"/>
        <v>0</v>
      </c>
      <c r="S272" s="117">
        <f t="shared" si="28"/>
        <v>0</v>
      </c>
      <c r="T272" s="118">
        <f t="shared" si="24"/>
        <v>0</v>
      </c>
      <c r="U272" s="182"/>
    </row>
    <row r="273" spans="1:21" ht="12.75" customHeight="1" x14ac:dyDescent="0.2">
      <c r="A273" s="90">
        <v>268</v>
      </c>
      <c r="B273" s="350"/>
      <c r="C273" s="165"/>
      <c r="D273" s="89"/>
      <c r="E273" s="88"/>
      <c r="F273" s="88"/>
      <c r="G273" s="49"/>
      <c r="H273" s="88"/>
      <c r="I273" s="49"/>
      <c r="J273" s="91"/>
      <c r="K273" s="91"/>
      <c r="L273" s="98"/>
      <c r="M273" s="99"/>
      <c r="N273" s="100">
        <f t="shared" si="25"/>
        <v>0</v>
      </c>
      <c r="O273" s="112"/>
      <c r="P273" s="21" t="str">
        <f t="shared" si="26"/>
        <v/>
      </c>
      <c r="Q273" s="105">
        <f t="shared" si="27"/>
        <v>0</v>
      </c>
      <c r="R273" s="105">
        <f t="shared" si="29"/>
        <v>0</v>
      </c>
      <c r="S273" s="117">
        <f t="shared" si="28"/>
        <v>0</v>
      </c>
      <c r="T273" s="118">
        <f t="shared" si="24"/>
        <v>0</v>
      </c>
      <c r="U273" s="182"/>
    </row>
    <row r="274" spans="1:21" ht="12.75" customHeight="1" x14ac:dyDescent="0.2">
      <c r="A274" s="90">
        <v>269</v>
      </c>
      <c r="B274" s="350"/>
      <c r="C274" s="165"/>
      <c r="D274" s="89"/>
      <c r="E274" s="88"/>
      <c r="F274" s="88"/>
      <c r="G274" s="49"/>
      <c r="H274" s="88"/>
      <c r="I274" s="49"/>
      <c r="J274" s="91"/>
      <c r="K274" s="91"/>
      <c r="L274" s="98"/>
      <c r="M274" s="99"/>
      <c r="N274" s="100">
        <f t="shared" si="25"/>
        <v>0</v>
      </c>
      <c r="O274" s="112"/>
      <c r="P274" s="21" t="str">
        <f t="shared" si="26"/>
        <v/>
      </c>
      <c r="Q274" s="105">
        <f t="shared" si="27"/>
        <v>0</v>
      </c>
      <c r="R274" s="105">
        <f t="shared" si="29"/>
        <v>0</v>
      </c>
      <c r="S274" s="117">
        <f t="shared" si="28"/>
        <v>0</v>
      </c>
      <c r="T274" s="118">
        <f t="shared" si="24"/>
        <v>0</v>
      </c>
      <c r="U274" s="182"/>
    </row>
    <row r="275" spans="1:21" ht="12.75" customHeight="1" x14ac:dyDescent="0.2">
      <c r="A275" s="90">
        <v>270</v>
      </c>
      <c r="B275" s="350"/>
      <c r="C275" s="165"/>
      <c r="D275" s="89"/>
      <c r="E275" s="88"/>
      <c r="F275" s="88"/>
      <c r="G275" s="49"/>
      <c r="H275" s="88"/>
      <c r="I275" s="49"/>
      <c r="J275" s="91"/>
      <c r="K275" s="91"/>
      <c r="L275" s="98"/>
      <c r="M275" s="99"/>
      <c r="N275" s="100">
        <f t="shared" si="25"/>
        <v>0</v>
      </c>
      <c r="O275" s="112"/>
      <c r="P275" s="21" t="str">
        <f t="shared" si="26"/>
        <v/>
      </c>
      <c r="Q275" s="105">
        <f t="shared" si="27"/>
        <v>0</v>
      </c>
      <c r="R275" s="105">
        <f t="shared" si="29"/>
        <v>0</v>
      </c>
      <c r="S275" s="117">
        <f t="shared" si="28"/>
        <v>0</v>
      </c>
      <c r="T275" s="118">
        <f t="shared" si="24"/>
        <v>0</v>
      </c>
      <c r="U275" s="182"/>
    </row>
    <row r="276" spans="1:21" ht="12.75" customHeight="1" x14ac:dyDescent="0.2">
      <c r="A276" s="90">
        <v>271</v>
      </c>
      <c r="B276" s="350"/>
      <c r="C276" s="165"/>
      <c r="D276" s="89"/>
      <c r="E276" s="88"/>
      <c r="F276" s="88"/>
      <c r="G276" s="49"/>
      <c r="H276" s="88"/>
      <c r="I276" s="49"/>
      <c r="J276" s="91"/>
      <c r="K276" s="91"/>
      <c r="L276" s="98"/>
      <c r="M276" s="99"/>
      <c r="N276" s="100">
        <f t="shared" si="25"/>
        <v>0</v>
      </c>
      <c r="O276" s="112"/>
      <c r="P276" s="21" t="str">
        <f t="shared" si="26"/>
        <v/>
      </c>
      <c r="Q276" s="105">
        <f t="shared" si="27"/>
        <v>0</v>
      </c>
      <c r="R276" s="105">
        <f t="shared" si="29"/>
        <v>0</v>
      </c>
      <c r="S276" s="117">
        <f t="shared" si="28"/>
        <v>0</v>
      </c>
      <c r="T276" s="118">
        <f t="shared" si="24"/>
        <v>0</v>
      </c>
      <c r="U276" s="182"/>
    </row>
    <row r="277" spans="1:21" ht="12.75" customHeight="1" x14ac:dyDescent="0.2">
      <c r="A277" s="90">
        <v>272</v>
      </c>
      <c r="B277" s="350"/>
      <c r="C277" s="165"/>
      <c r="D277" s="89"/>
      <c r="E277" s="88"/>
      <c r="F277" s="88"/>
      <c r="G277" s="49"/>
      <c r="H277" s="88"/>
      <c r="I277" s="49"/>
      <c r="J277" s="91"/>
      <c r="K277" s="91"/>
      <c r="L277" s="98"/>
      <c r="M277" s="99"/>
      <c r="N277" s="100">
        <f t="shared" si="25"/>
        <v>0</v>
      </c>
      <c r="O277" s="112"/>
      <c r="P277" s="21" t="str">
        <f t="shared" si="26"/>
        <v/>
      </c>
      <c r="Q277" s="105">
        <f t="shared" si="27"/>
        <v>0</v>
      </c>
      <c r="R277" s="105">
        <f t="shared" si="29"/>
        <v>0</v>
      </c>
      <c r="S277" s="117">
        <f t="shared" si="28"/>
        <v>0</v>
      </c>
      <c r="T277" s="118">
        <f t="shared" si="24"/>
        <v>0</v>
      </c>
      <c r="U277" s="182"/>
    </row>
    <row r="278" spans="1:21" ht="12.75" customHeight="1" x14ac:dyDescent="0.2">
      <c r="A278" s="90">
        <v>273</v>
      </c>
      <c r="B278" s="350"/>
      <c r="C278" s="165"/>
      <c r="D278" s="89"/>
      <c r="E278" s="88"/>
      <c r="F278" s="88"/>
      <c r="G278" s="49"/>
      <c r="H278" s="88"/>
      <c r="I278" s="49"/>
      <c r="J278" s="91"/>
      <c r="K278" s="91"/>
      <c r="L278" s="98"/>
      <c r="M278" s="99"/>
      <c r="N278" s="100">
        <f t="shared" si="25"/>
        <v>0</v>
      </c>
      <c r="O278" s="112"/>
      <c r="P278" s="21" t="str">
        <f t="shared" si="26"/>
        <v/>
      </c>
      <c r="Q278" s="105">
        <f t="shared" si="27"/>
        <v>0</v>
      </c>
      <c r="R278" s="105">
        <f t="shared" si="29"/>
        <v>0</v>
      </c>
      <c r="S278" s="117">
        <f t="shared" si="28"/>
        <v>0</v>
      </c>
      <c r="T278" s="118">
        <f t="shared" si="24"/>
        <v>0</v>
      </c>
      <c r="U278" s="182"/>
    </row>
    <row r="279" spans="1:21" ht="12.75" customHeight="1" x14ac:dyDescent="0.2">
      <c r="A279" s="90">
        <v>274</v>
      </c>
      <c r="B279" s="350"/>
      <c r="C279" s="165"/>
      <c r="D279" s="89"/>
      <c r="E279" s="88"/>
      <c r="F279" s="88"/>
      <c r="G279" s="49"/>
      <c r="H279" s="88"/>
      <c r="I279" s="49"/>
      <c r="J279" s="91"/>
      <c r="K279" s="91"/>
      <c r="L279" s="98"/>
      <c r="M279" s="99"/>
      <c r="N279" s="100">
        <f t="shared" si="25"/>
        <v>0</v>
      </c>
      <c r="O279" s="112"/>
      <c r="P279" s="21" t="str">
        <f t="shared" si="26"/>
        <v/>
      </c>
      <c r="Q279" s="105">
        <f t="shared" si="27"/>
        <v>0</v>
      </c>
      <c r="R279" s="105">
        <f t="shared" si="29"/>
        <v>0</v>
      </c>
      <c r="S279" s="117">
        <f t="shared" si="28"/>
        <v>0</v>
      </c>
      <c r="T279" s="118">
        <f t="shared" si="24"/>
        <v>0</v>
      </c>
      <c r="U279" s="182"/>
    </row>
    <row r="280" spans="1:21" ht="12.75" customHeight="1" x14ac:dyDescent="0.2">
      <c r="A280" s="90">
        <v>275</v>
      </c>
      <c r="B280" s="350"/>
      <c r="C280" s="165"/>
      <c r="D280" s="89"/>
      <c r="E280" s="88"/>
      <c r="F280" s="88"/>
      <c r="G280" s="49"/>
      <c r="H280" s="88"/>
      <c r="I280" s="49"/>
      <c r="J280" s="91"/>
      <c r="K280" s="91"/>
      <c r="L280" s="98"/>
      <c r="M280" s="99"/>
      <c r="N280" s="100">
        <f t="shared" si="25"/>
        <v>0</v>
      </c>
      <c r="O280" s="112"/>
      <c r="P280" s="21" t="str">
        <f t="shared" si="26"/>
        <v/>
      </c>
      <c r="Q280" s="105">
        <f t="shared" si="27"/>
        <v>0</v>
      </c>
      <c r="R280" s="105">
        <f t="shared" si="29"/>
        <v>0</v>
      </c>
      <c r="S280" s="117">
        <f t="shared" si="28"/>
        <v>0</v>
      </c>
      <c r="T280" s="118">
        <f t="shared" si="24"/>
        <v>0</v>
      </c>
      <c r="U280" s="182"/>
    </row>
    <row r="281" spans="1:21" ht="12.75" customHeight="1" x14ac:dyDescent="0.2">
      <c r="A281" s="90">
        <v>276</v>
      </c>
      <c r="B281" s="350"/>
      <c r="C281" s="165"/>
      <c r="D281" s="89"/>
      <c r="E281" s="88"/>
      <c r="F281" s="88"/>
      <c r="G281" s="49"/>
      <c r="H281" s="88"/>
      <c r="I281" s="49"/>
      <c r="J281" s="91"/>
      <c r="K281" s="91"/>
      <c r="L281" s="98"/>
      <c r="M281" s="99"/>
      <c r="N281" s="100">
        <f t="shared" si="25"/>
        <v>0</v>
      </c>
      <c r="O281" s="112"/>
      <c r="P281" s="21" t="str">
        <f t="shared" si="26"/>
        <v/>
      </c>
      <c r="Q281" s="105">
        <f t="shared" si="27"/>
        <v>0</v>
      </c>
      <c r="R281" s="105">
        <f t="shared" si="29"/>
        <v>0</v>
      </c>
      <c r="S281" s="117">
        <f t="shared" si="28"/>
        <v>0</v>
      </c>
      <c r="T281" s="118">
        <f t="shared" si="24"/>
        <v>0</v>
      </c>
      <c r="U281" s="182"/>
    </row>
    <row r="282" spans="1:21" ht="12.75" customHeight="1" x14ac:dyDescent="0.2">
      <c r="A282" s="90">
        <v>277</v>
      </c>
      <c r="B282" s="350"/>
      <c r="C282" s="165"/>
      <c r="D282" s="89"/>
      <c r="E282" s="88"/>
      <c r="F282" s="88"/>
      <c r="G282" s="49"/>
      <c r="H282" s="88"/>
      <c r="I282" s="49"/>
      <c r="J282" s="91"/>
      <c r="K282" s="91"/>
      <c r="L282" s="98"/>
      <c r="M282" s="99"/>
      <c r="N282" s="100">
        <f t="shared" si="25"/>
        <v>0</v>
      </c>
      <c r="O282" s="112"/>
      <c r="P282" s="21" t="str">
        <f t="shared" si="26"/>
        <v/>
      </c>
      <c r="Q282" s="105">
        <f t="shared" si="27"/>
        <v>0</v>
      </c>
      <c r="R282" s="105">
        <f t="shared" si="29"/>
        <v>0</v>
      </c>
      <c r="S282" s="117">
        <f t="shared" si="28"/>
        <v>0</v>
      </c>
      <c r="T282" s="118">
        <f t="shared" si="24"/>
        <v>0</v>
      </c>
      <c r="U282" s="182"/>
    </row>
    <row r="283" spans="1:21" ht="12.75" customHeight="1" x14ac:dyDescent="0.2">
      <c r="A283" s="90">
        <v>278</v>
      </c>
      <c r="B283" s="350"/>
      <c r="C283" s="165"/>
      <c r="D283" s="89"/>
      <c r="E283" s="88"/>
      <c r="F283" s="88"/>
      <c r="G283" s="49"/>
      <c r="H283" s="88"/>
      <c r="I283" s="49"/>
      <c r="J283" s="91"/>
      <c r="K283" s="91"/>
      <c r="L283" s="98"/>
      <c r="M283" s="99"/>
      <c r="N283" s="100">
        <f t="shared" si="25"/>
        <v>0</v>
      </c>
      <c r="O283" s="112"/>
      <c r="P283" s="21" t="str">
        <f t="shared" si="26"/>
        <v/>
      </c>
      <c r="Q283" s="105">
        <f t="shared" si="27"/>
        <v>0</v>
      </c>
      <c r="R283" s="105">
        <f t="shared" si="29"/>
        <v>0</v>
      </c>
      <c r="S283" s="117">
        <f t="shared" si="28"/>
        <v>0</v>
      </c>
      <c r="T283" s="118">
        <f t="shared" si="24"/>
        <v>0</v>
      </c>
      <c r="U283" s="182"/>
    </row>
    <row r="284" spans="1:21" ht="12.75" customHeight="1" x14ac:dyDescent="0.2">
      <c r="A284" s="90">
        <v>279</v>
      </c>
      <c r="B284" s="350"/>
      <c r="C284" s="165"/>
      <c r="D284" s="89"/>
      <c r="E284" s="88"/>
      <c r="F284" s="88"/>
      <c r="G284" s="49"/>
      <c r="H284" s="88"/>
      <c r="I284" s="49"/>
      <c r="J284" s="91"/>
      <c r="K284" s="91"/>
      <c r="L284" s="98"/>
      <c r="M284" s="99"/>
      <c r="N284" s="100">
        <f t="shared" si="25"/>
        <v>0</v>
      </c>
      <c r="O284" s="112"/>
      <c r="P284" s="21" t="str">
        <f t="shared" si="26"/>
        <v/>
      </c>
      <c r="Q284" s="105">
        <f t="shared" si="27"/>
        <v>0</v>
      </c>
      <c r="R284" s="105">
        <f t="shared" si="29"/>
        <v>0</v>
      </c>
      <c r="S284" s="117">
        <f t="shared" si="28"/>
        <v>0</v>
      </c>
      <c r="T284" s="118">
        <f t="shared" si="24"/>
        <v>0</v>
      </c>
      <c r="U284" s="182"/>
    </row>
    <row r="285" spans="1:21" ht="12.75" customHeight="1" x14ac:dyDescent="0.2">
      <c r="A285" s="90">
        <v>280</v>
      </c>
      <c r="B285" s="350"/>
      <c r="C285" s="165"/>
      <c r="D285" s="89"/>
      <c r="E285" s="88"/>
      <c r="F285" s="88"/>
      <c r="G285" s="49"/>
      <c r="H285" s="88"/>
      <c r="I285" s="49"/>
      <c r="J285" s="91"/>
      <c r="K285" s="91"/>
      <c r="L285" s="98"/>
      <c r="M285" s="99"/>
      <c r="N285" s="100">
        <f t="shared" si="25"/>
        <v>0</v>
      </c>
      <c r="O285" s="112"/>
      <c r="P285" s="21" t="str">
        <f t="shared" si="26"/>
        <v/>
      </c>
      <c r="Q285" s="105">
        <f t="shared" si="27"/>
        <v>0</v>
      </c>
      <c r="R285" s="105">
        <f t="shared" si="29"/>
        <v>0</v>
      </c>
      <c r="S285" s="117">
        <f t="shared" si="28"/>
        <v>0</v>
      </c>
      <c r="T285" s="118">
        <f t="shared" si="24"/>
        <v>0</v>
      </c>
      <c r="U285" s="182"/>
    </row>
    <row r="286" spans="1:21" ht="12.75" customHeight="1" x14ac:dyDescent="0.2">
      <c r="A286" s="90">
        <v>281</v>
      </c>
      <c r="B286" s="350"/>
      <c r="C286" s="165"/>
      <c r="D286" s="89"/>
      <c r="E286" s="88"/>
      <c r="F286" s="88"/>
      <c r="G286" s="49"/>
      <c r="H286" s="88"/>
      <c r="I286" s="49"/>
      <c r="J286" s="91"/>
      <c r="K286" s="91"/>
      <c r="L286" s="98"/>
      <c r="M286" s="99"/>
      <c r="N286" s="100">
        <f t="shared" si="25"/>
        <v>0</v>
      </c>
      <c r="O286" s="112"/>
      <c r="P286" s="21" t="str">
        <f t="shared" si="26"/>
        <v/>
      </c>
      <c r="Q286" s="105">
        <f t="shared" si="27"/>
        <v>0</v>
      </c>
      <c r="R286" s="105">
        <f t="shared" si="29"/>
        <v>0</v>
      </c>
      <c r="S286" s="117">
        <f t="shared" si="28"/>
        <v>0</v>
      </c>
      <c r="T286" s="118">
        <f t="shared" si="24"/>
        <v>0</v>
      </c>
      <c r="U286" s="182"/>
    </row>
    <row r="287" spans="1:21" ht="12.75" customHeight="1" x14ac:dyDescent="0.2">
      <c r="A287" s="90">
        <v>282</v>
      </c>
      <c r="B287" s="350"/>
      <c r="C287" s="165"/>
      <c r="D287" s="89"/>
      <c r="E287" s="88"/>
      <c r="F287" s="88"/>
      <c r="G287" s="49"/>
      <c r="H287" s="88"/>
      <c r="I287" s="49"/>
      <c r="J287" s="91"/>
      <c r="K287" s="91"/>
      <c r="L287" s="98"/>
      <c r="M287" s="99"/>
      <c r="N287" s="100">
        <f t="shared" si="25"/>
        <v>0</v>
      </c>
      <c r="O287" s="112"/>
      <c r="P287" s="21" t="str">
        <f t="shared" si="26"/>
        <v/>
      </c>
      <c r="Q287" s="105">
        <f t="shared" si="27"/>
        <v>0</v>
      </c>
      <c r="R287" s="105">
        <f t="shared" si="29"/>
        <v>0</v>
      </c>
      <c r="S287" s="117">
        <f t="shared" si="28"/>
        <v>0</v>
      </c>
      <c r="T287" s="118">
        <f t="shared" si="24"/>
        <v>0</v>
      </c>
      <c r="U287" s="182"/>
    </row>
    <row r="288" spans="1:21" ht="12.75" customHeight="1" x14ac:dyDescent="0.2">
      <c r="A288" s="90">
        <v>283</v>
      </c>
      <c r="B288" s="350"/>
      <c r="C288" s="165"/>
      <c r="D288" s="89"/>
      <c r="E288" s="88"/>
      <c r="F288" s="88"/>
      <c r="G288" s="49"/>
      <c r="H288" s="88"/>
      <c r="I288" s="49"/>
      <c r="J288" s="91"/>
      <c r="K288" s="91"/>
      <c r="L288" s="98"/>
      <c r="M288" s="99"/>
      <c r="N288" s="100">
        <f t="shared" si="25"/>
        <v>0</v>
      </c>
      <c r="O288" s="112"/>
      <c r="P288" s="21" t="str">
        <f t="shared" si="26"/>
        <v/>
      </c>
      <c r="Q288" s="105">
        <f t="shared" si="27"/>
        <v>0</v>
      </c>
      <c r="R288" s="105">
        <f t="shared" si="29"/>
        <v>0</v>
      </c>
      <c r="S288" s="117">
        <f t="shared" si="28"/>
        <v>0</v>
      </c>
      <c r="T288" s="118">
        <f t="shared" si="24"/>
        <v>0</v>
      </c>
      <c r="U288" s="182"/>
    </row>
    <row r="289" spans="1:21" ht="12.75" customHeight="1" x14ac:dyDescent="0.2">
      <c r="A289" s="90">
        <v>284</v>
      </c>
      <c r="B289" s="350"/>
      <c r="C289" s="165"/>
      <c r="D289" s="89"/>
      <c r="E289" s="88"/>
      <c r="F289" s="88"/>
      <c r="G289" s="49"/>
      <c r="H289" s="88"/>
      <c r="I289" s="49"/>
      <c r="J289" s="91"/>
      <c r="K289" s="91"/>
      <c r="L289" s="98"/>
      <c r="M289" s="99"/>
      <c r="N289" s="100">
        <f t="shared" si="25"/>
        <v>0</v>
      </c>
      <c r="O289" s="112"/>
      <c r="P289" s="21" t="str">
        <f t="shared" si="26"/>
        <v/>
      </c>
      <c r="Q289" s="105">
        <f t="shared" si="27"/>
        <v>0</v>
      </c>
      <c r="R289" s="105">
        <f t="shared" si="29"/>
        <v>0</v>
      </c>
      <c r="S289" s="117">
        <f t="shared" si="28"/>
        <v>0</v>
      </c>
      <c r="T289" s="118">
        <f t="shared" si="24"/>
        <v>0</v>
      </c>
      <c r="U289" s="182"/>
    </row>
    <row r="290" spans="1:21" ht="12.75" customHeight="1" x14ac:dyDescent="0.2">
      <c r="A290" s="90">
        <v>285</v>
      </c>
      <c r="B290" s="350"/>
      <c r="C290" s="165"/>
      <c r="D290" s="89"/>
      <c r="E290" s="88"/>
      <c r="F290" s="88"/>
      <c r="G290" s="49"/>
      <c r="H290" s="88"/>
      <c r="I290" s="49"/>
      <c r="J290" s="91"/>
      <c r="K290" s="91"/>
      <c r="L290" s="98"/>
      <c r="M290" s="99"/>
      <c r="N290" s="100">
        <f t="shared" si="25"/>
        <v>0</v>
      </c>
      <c r="O290" s="112"/>
      <c r="P290" s="21" t="str">
        <f t="shared" si="26"/>
        <v/>
      </c>
      <c r="Q290" s="105">
        <f t="shared" si="27"/>
        <v>0</v>
      </c>
      <c r="R290" s="105">
        <f t="shared" si="29"/>
        <v>0</v>
      </c>
      <c r="S290" s="117">
        <f t="shared" si="28"/>
        <v>0</v>
      </c>
      <c r="T290" s="118">
        <f t="shared" si="24"/>
        <v>0</v>
      </c>
      <c r="U290" s="182"/>
    </row>
    <row r="291" spans="1:21" ht="12.75" customHeight="1" x14ac:dyDescent="0.2">
      <c r="A291" s="90">
        <v>286</v>
      </c>
      <c r="B291" s="350"/>
      <c r="C291" s="165"/>
      <c r="D291" s="89"/>
      <c r="E291" s="88"/>
      <c r="F291" s="88"/>
      <c r="G291" s="49"/>
      <c r="H291" s="88"/>
      <c r="I291" s="49"/>
      <c r="J291" s="91"/>
      <c r="K291" s="91"/>
      <c r="L291" s="98"/>
      <c r="M291" s="99"/>
      <c r="N291" s="100">
        <f t="shared" si="25"/>
        <v>0</v>
      </c>
      <c r="O291" s="112"/>
      <c r="P291" s="21" t="str">
        <f t="shared" si="26"/>
        <v/>
      </c>
      <c r="Q291" s="105">
        <f t="shared" si="27"/>
        <v>0</v>
      </c>
      <c r="R291" s="105">
        <f t="shared" si="29"/>
        <v>0</v>
      </c>
      <c r="S291" s="117">
        <f t="shared" si="28"/>
        <v>0</v>
      </c>
      <c r="T291" s="118">
        <f t="shared" si="24"/>
        <v>0</v>
      </c>
      <c r="U291" s="182"/>
    </row>
    <row r="292" spans="1:21" ht="12.75" customHeight="1" x14ac:dyDescent="0.2">
      <c r="A292" s="90">
        <v>287</v>
      </c>
      <c r="B292" s="350"/>
      <c r="C292" s="165"/>
      <c r="D292" s="89"/>
      <c r="E292" s="88"/>
      <c r="F292" s="88"/>
      <c r="G292" s="49"/>
      <c r="H292" s="88"/>
      <c r="I292" s="49"/>
      <c r="J292" s="91"/>
      <c r="K292" s="91"/>
      <c r="L292" s="98"/>
      <c r="M292" s="99"/>
      <c r="N292" s="100">
        <f t="shared" si="25"/>
        <v>0</v>
      </c>
      <c r="O292" s="112"/>
      <c r="P292" s="21" t="str">
        <f t="shared" si="26"/>
        <v/>
      </c>
      <c r="Q292" s="105">
        <f t="shared" si="27"/>
        <v>0</v>
      </c>
      <c r="R292" s="105">
        <f t="shared" si="29"/>
        <v>0</v>
      </c>
      <c r="S292" s="117">
        <f t="shared" si="28"/>
        <v>0</v>
      </c>
      <c r="T292" s="118">
        <f t="shared" si="24"/>
        <v>0</v>
      </c>
      <c r="U292" s="182"/>
    </row>
    <row r="293" spans="1:21" ht="12.75" customHeight="1" x14ac:dyDescent="0.2">
      <c r="A293" s="90">
        <v>288</v>
      </c>
      <c r="B293" s="350"/>
      <c r="C293" s="165"/>
      <c r="D293" s="89"/>
      <c r="E293" s="88"/>
      <c r="F293" s="88"/>
      <c r="G293" s="49"/>
      <c r="H293" s="88"/>
      <c r="I293" s="49"/>
      <c r="J293" s="91"/>
      <c r="K293" s="91"/>
      <c r="L293" s="98"/>
      <c r="M293" s="99"/>
      <c r="N293" s="100">
        <f t="shared" si="25"/>
        <v>0</v>
      </c>
      <c r="O293" s="112"/>
      <c r="P293" s="21" t="str">
        <f t="shared" si="26"/>
        <v/>
      </c>
      <c r="Q293" s="105">
        <f t="shared" si="27"/>
        <v>0</v>
      </c>
      <c r="R293" s="105">
        <f t="shared" si="29"/>
        <v>0</v>
      </c>
      <c r="S293" s="117">
        <f t="shared" si="28"/>
        <v>0</v>
      </c>
      <c r="T293" s="118">
        <f t="shared" si="24"/>
        <v>0</v>
      </c>
      <c r="U293" s="182"/>
    </row>
    <row r="294" spans="1:21" ht="12.75" customHeight="1" x14ac:dyDescent="0.2">
      <c r="A294" s="90">
        <v>289</v>
      </c>
      <c r="B294" s="350"/>
      <c r="C294" s="165"/>
      <c r="D294" s="89"/>
      <c r="E294" s="88"/>
      <c r="F294" s="88"/>
      <c r="G294" s="49"/>
      <c r="H294" s="88"/>
      <c r="I294" s="49"/>
      <c r="J294" s="91"/>
      <c r="K294" s="91"/>
      <c r="L294" s="98"/>
      <c r="M294" s="99"/>
      <c r="N294" s="100">
        <f t="shared" si="25"/>
        <v>0</v>
      </c>
      <c r="O294" s="112"/>
      <c r="P294" s="21" t="str">
        <f t="shared" si="26"/>
        <v/>
      </c>
      <c r="Q294" s="105">
        <f t="shared" si="27"/>
        <v>0</v>
      </c>
      <c r="R294" s="105">
        <f t="shared" si="29"/>
        <v>0</v>
      </c>
      <c r="S294" s="117">
        <f t="shared" si="28"/>
        <v>0</v>
      </c>
      <c r="T294" s="118">
        <f t="shared" si="24"/>
        <v>0</v>
      </c>
      <c r="U294" s="182"/>
    </row>
    <row r="295" spans="1:21" ht="12.75" customHeight="1" x14ac:dyDescent="0.2">
      <c r="A295" s="90">
        <v>290</v>
      </c>
      <c r="B295" s="350"/>
      <c r="C295" s="165"/>
      <c r="D295" s="89"/>
      <c r="E295" s="88"/>
      <c r="F295" s="88"/>
      <c r="G295" s="49"/>
      <c r="H295" s="88"/>
      <c r="I295" s="49"/>
      <c r="J295" s="91"/>
      <c r="K295" s="91"/>
      <c r="L295" s="98"/>
      <c r="M295" s="99"/>
      <c r="N295" s="100">
        <f t="shared" si="25"/>
        <v>0</v>
      </c>
      <c r="O295" s="112"/>
      <c r="P295" s="21" t="str">
        <f t="shared" si="26"/>
        <v/>
      </c>
      <c r="Q295" s="105">
        <f t="shared" si="27"/>
        <v>0</v>
      </c>
      <c r="R295" s="105">
        <f t="shared" si="29"/>
        <v>0</v>
      </c>
      <c r="S295" s="117">
        <f t="shared" si="28"/>
        <v>0</v>
      </c>
      <c r="T295" s="118">
        <f t="shared" si="24"/>
        <v>0</v>
      </c>
      <c r="U295" s="182"/>
    </row>
    <row r="296" spans="1:21" ht="12.75" customHeight="1" x14ac:dyDescent="0.2">
      <c r="A296" s="90">
        <v>291</v>
      </c>
      <c r="B296" s="350"/>
      <c r="C296" s="165"/>
      <c r="D296" s="89"/>
      <c r="E296" s="88"/>
      <c r="F296" s="88"/>
      <c r="G296" s="49"/>
      <c r="H296" s="88"/>
      <c r="I296" s="49"/>
      <c r="J296" s="91"/>
      <c r="K296" s="91"/>
      <c r="L296" s="98"/>
      <c r="M296" s="99"/>
      <c r="N296" s="100">
        <f t="shared" si="25"/>
        <v>0</v>
      </c>
      <c r="O296" s="112"/>
      <c r="P296" s="21" t="str">
        <f t="shared" si="26"/>
        <v/>
      </c>
      <c r="Q296" s="105">
        <f t="shared" si="27"/>
        <v>0</v>
      </c>
      <c r="R296" s="105">
        <f t="shared" si="29"/>
        <v>0</v>
      </c>
      <c r="S296" s="117">
        <f t="shared" si="28"/>
        <v>0</v>
      </c>
      <c r="T296" s="118">
        <f t="shared" si="24"/>
        <v>0</v>
      </c>
      <c r="U296" s="182"/>
    </row>
    <row r="297" spans="1:21" ht="12.75" customHeight="1" x14ac:dyDescent="0.2">
      <c r="A297" s="90">
        <v>292</v>
      </c>
      <c r="B297" s="350"/>
      <c r="C297" s="165"/>
      <c r="D297" s="89"/>
      <c r="E297" s="88"/>
      <c r="F297" s="88"/>
      <c r="G297" s="49"/>
      <c r="H297" s="88"/>
      <c r="I297" s="49"/>
      <c r="J297" s="91"/>
      <c r="K297" s="91"/>
      <c r="L297" s="98"/>
      <c r="M297" s="99"/>
      <c r="N297" s="100">
        <f t="shared" si="25"/>
        <v>0</v>
      </c>
      <c r="O297" s="112"/>
      <c r="P297" s="21" t="str">
        <f t="shared" si="26"/>
        <v/>
      </c>
      <c r="Q297" s="105">
        <f t="shared" si="27"/>
        <v>0</v>
      </c>
      <c r="R297" s="105">
        <f t="shared" si="29"/>
        <v>0</v>
      </c>
      <c r="S297" s="117">
        <f t="shared" si="28"/>
        <v>0</v>
      </c>
      <c r="T297" s="118">
        <f t="shared" si="24"/>
        <v>0</v>
      </c>
      <c r="U297" s="182"/>
    </row>
    <row r="298" spans="1:21" ht="12.75" customHeight="1" x14ac:dyDescent="0.2">
      <c r="A298" s="90">
        <v>293</v>
      </c>
      <c r="B298" s="350"/>
      <c r="C298" s="165"/>
      <c r="D298" s="89"/>
      <c r="E298" s="88"/>
      <c r="F298" s="88"/>
      <c r="G298" s="49"/>
      <c r="H298" s="88"/>
      <c r="I298" s="49"/>
      <c r="J298" s="91"/>
      <c r="K298" s="91"/>
      <c r="L298" s="98"/>
      <c r="M298" s="99"/>
      <c r="N298" s="100">
        <f t="shared" si="25"/>
        <v>0</v>
      </c>
      <c r="O298" s="112"/>
      <c r="P298" s="21" t="str">
        <f t="shared" si="26"/>
        <v/>
      </c>
      <c r="Q298" s="105">
        <f t="shared" si="27"/>
        <v>0</v>
      </c>
      <c r="R298" s="105">
        <f t="shared" si="29"/>
        <v>0</v>
      </c>
      <c r="S298" s="117">
        <f t="shared" si="28"/>
        <v>0</v>
      </c>
      <c r="T298" s="118">
        <f t="shared" si="24"/>
        <v>0</v>
      </c>
      <c r="U298" s="182"/>
    </row>
    <row r="299" spans="1:21" ht="12.75" customHeight="1" x14ac:dyDescent="0.2">
      <c r="A299" s="90">
        <v>294</v>
      </c>
      <c r="B299" s="350"/>
      <c r="C299" s="165"/>
      <c r="D299" s="89"/>
      <c r="E299" s="88"/>
      <c r="F299" s="88"/>
      <c r="G299" s="49"/>
      <c r="H299" s="88"/>
      <c r="I299" s="49"/>
      <c r="J299" s="91"/>
      <c r="K299" s="91"/>
      <c r="L299" s="98"/>
      <c r="M299" s="99"/>
      <c r="N299" s="100">
        <f t="shared" si="25"/>
        <v>0</v>
      </c>
      <c r="O299" s="112"/>
      <c r="P299" s="21" t="str">
        <f t="shared" si="26"/>
        <v/>
      </c>
      <c r="Q299" s="105">
        <f t="shared" si="27"/>
        <v>0</v>
      </c>
      <c r="R299" s="105">
        <f t="shared" si="29"/>
        <v>0</v>
      </c>
      <c r="S299" s="117">
        <f t="shared" si="28"/>
        <v>0</v>
      </c>
      <c r="T299" s="118">
        <f t="shared" si="24"/>
        <v>0</v>
      </c>
      <c r="U299" s="182"/>
    </row>
    <row r="300" spans="1:21" ht="12.75" customHeight="1" x14ac:dyDescent="0.2">
      <c r="A300" s="90">
        <v>295</v>
      </c>
      <c r="B300" s="350"/>
      <c r="C300" s="165"/>
      <c r="D300" s="89"/>
      <c r="E300" s="88"/>
      <c r="F300" s="88"/>
      <c r="G300" s="49"/>
      <c r="H300" s="88"/>
      <c r="I300" s="49"/>
      <c r="J300" s="91"/>
      <c r="K300" s="91"/>
      <c r="L300" s="98"/>
      <c r="M300" s="99"/>
      <c r="N300" s="100">
        <f t="shared" si="25"/>
        <v>0</v>
      </c>
      <c r="O300" s="112"/>
      <c r="P300" s="21" t="str">
        <f t="shared" si="26"/>
        <v/>
      </c>
      <c r="Q300" s="105">
        <f t="shared" si="27"/>
        <v>0</v>
      </c>
      <c r="R300" s="105">
        <f t="shared" si="29"/>
        <v>0</v>
      </c>
      <c r="S300" s="117">
        <f t="shared" si="28"/>
        <v>0</v>
      </c>
      <c r="T300" s="118">
        <f t="shared" si="24"/>
        <v>0</v>
      </c>
      <c r="U300" s="182"/>
    </row>
    <row r="301" spans="1:21" ht="12.75" customHeight="1" x14ac:dyDescent="0.2">
      <c r="A301" s="90">
        <v>296</v>
      </c>
      <c r="B301" s="350"/>
      <c r="C301" s="165"/>
      <c r="D301" s="89"/>
      <c r="E301" s="88"/>
      <c r="F301" s="88"/>
      <c r="G301" s="49"/>
      <c r="H301" s="88"/>
      <c r="I301" s="49"/>
      <c r="J301" s="91"/>
      <c r="K301" s="91"/>
      <c r="L301" s="98"/>
      <c r="M301" s="99"/>
      <c r="N301" s="100">
        <f t="shared" si="25"/>
        <v>0</v>
      </c>
      <c r="O301" s="112"/>
      <c r="P301" s="21" t="str">
        <f t="shared" si="26"/>
        <v/>
      </c>
      <c r="Q301" s="105">
        <f t="shared" si="27"/>
        <v>0</v>
      </c>
      <c r="R301" s="105">
        <f t="shared" si="29"/>
        <v>0</v>
      </c>
      <c r="S301" s="117">
        <f t="shared" si="28"/>
        <v>0</v>
      </c>
      <c r="T301" s="118">
        <f t="shared" si="24"/>
        <v>0</v>
      </c>
      <c r="U301" s="182"/>
    </row>
  </sheetData>
  <sheetProtection password="CAF5" sheet="1" objects="1" scenarios="1" selectLockedCells="1"/>
  <mergeCells count="18">
    <mergeCell ref="A3:C3"/>
    <mergeCell ref="Q4:Q5"/>
    <mergeCell ref="A4:A5"/>
    <mergeCell ref="C4:C5"/>
    <mergeCell ref="E4:E5"/>
    <mergeCell ref="H4:I5"/>
    <mergeCell ref="D4:D5"/>
    <mergeCell ref="J4:J5"/>
    <mergeCell ref="F4:G5"/>
    <mergeCell ref="L4:L5"/>
    <mergeCell ref="K4:K5"/>
    <mergeCell ref="M4:M5"/>
    <mergeCell ref="B4:B5"/>
    <mergeCell ref="P1:U1"/>
    <mergeCell ref="U4:U5"/>
    <mergeCell ref="T4:T5"/>
    <mergeCell ref="S4:S5"/>
    <mergeCell ref="R4:R5"/>
  </mergeCells>
  <phoneticPr fontId="9" type="noConversion"/>
  <conditionalFormatting sqref="Q6:Q301">
    <cfRule type="cellIs" dxfId="28" priority="15" stopIfTrue="1" operator="notEqual">
      <formula>$L6</formula>
    </cfRule>
  </conditionalFormatting>
  <conditionalFormatting sqref="R6:R301">
    <cfRule type="cellIs" dxfId="27" priority="16" stopIfTrue="1" operator="notEqual">
      <formula>$M6</formula>
    </cfRule>
  </conditionalFormatting>
  <conditionalFormatting sqref="N6:O301">
    <cfRule type="cellIs" dxfId="26" priority="17" stopIfTrue="1" operator="equal">
      <formula>"ERROR"</formula>
    </cfRule>
  </conditionalFormatting>
  <conditionalFormatting sqref="P6:P301">
    <cfRule type="cellIs" dxfId="25" priority="18" stopIfTrue="1" operator="notEqual">
      <formula>""</formula>
    </cfRule>
  </conditionalFormatting>
  <conditionalFormatting sqref="T6:T301">
    <cfRule type="cellIs" dxfId="24" priority="19" stopIfTrue="1" operator="notEqual">
      <formula>0</formula>
    </cfRule>
  </conditionalFormatting>
  <conditionalFormatting sqref="G6:G301 I6:I301">
    <cfRule type="cellIs" dxfId="23" priority="20" stopIfTrue="1" operator="equal">
      <formula>"IN"</formula>
    </cfRule>
  </conditionalFormatting>
  <conditionalFormatting sqref="G6:G301 I6:I301">
    <cfRule type="cellIs" dxfId="22" priority="14" stopIfTrue="1" operator="equal">
      <formula>"IN"</formula>
    </cfRule>
  </conditionalFormatting>
  <conditionalFormatting sqref="G6:G301 I6:I301">
    <cfRule type="cellIs" dxfId="21" priority="13" stopIfTrue="1" operator="equal">
      <formula>"IN"</formula>
    </cfRule>
  </conditionalFormatting>
  <conditionalFormatting sqref="G6:G301">
    <cfRule type="cellIs" dxfId="20" priority="12" stopIfTrue="1" operator="equal">
      <formula>"IN"</formula>
    </cfRule>
  </conditionalFormatting>
  <conditionalFormatting sqref="I6:I301">
    <cfRule type="cellIs" dxfId="19" priority="11" stopIfTrue="1" operator="equal">
      <formula>"IN"</formula>
    </cfRule>
  </conditionalFormatting>
  <conditionalFormatting sqref="I17:I18 G17:G18">
    <cfRule type="cellIs" dxfId="18" priority="10" stopIfTrue="1" operator="equal">
      <formula>"IN"</formula>
    </cfRule>
  </conditionalFormatting>
  <conditionalFormatting sqref="G17:G18">
    <cfRule type="cellIs" dxfId="17" priority="9" stopIfTrue="1" operator="equal">
      <formula>"IN"</formula>
    </cfRule>
  </conditionalFormatting>
  <conditionalFormatting sqref="I17:I18">
    <cfRule type="cellIs" dxfId="16" priority="8" stopIfTrue="1" operator="equal">
      <formula>"IN"</formula>
    </cfRule>
  </conditionalFormatting>
  <conditionalFormatting sqref="I19:I27 G19:G27">
    <cfRule type="cellIs" dxfId="15" priority="7" stopIfTrue="1" operator="equal">
      <formula>"IN"</formula>
    </cfRule>
  </conditionalFormatting>
  <conditionalFormatting sqref="G19:G27">
    <cfRule type="cellIs" dxfId="14" priority="6" stopIfTrue="1" operator="equal">
      <formula>"IN"</formula>
    </cfRule>
  </conditionalFormatting>
  <conditionalFormatting sqref="I19:I27">
    <cfRule type="cellIs" dxfId="13" priority="5" stopIfTrue="1" operator="equal">
      <formula>"IN"</formula>
    </cfRule>
  </conditionalFormatting>
  <conditionalFormatting sqref="I28:I36 G28:G36">
    <cfRule type="cellIs" dxfId="12" priority="4" stopIfTrue="1" operator="equal">
      <formula>"IN"</formula>
    </cfRule>
  </conditionalFormatting>
  <conditionalFormatting sqref="G28:G36">
    <cfRule type="cellIs" dxfId="11" priority="3" stopIfTrue="1" operator="equal">
      <formula>"IN"</formula>
    </cfRule>
  </conditionalFormatting>
  <conditionalFormatting sqref="I28:I36">
    <cfRule type="cellIs" dxfId="10" priority="2" stopIfTrue="1" operator="equal">
      <formula>"IN"</formula>
    </cfRule>
  </conditionalFormatting>
  <conditionalFormatting sqref="I6:I301">
    <cfRule type="cellIs" dxfId="9" priority="1" stopIfTrue="1" operator="equal">
      <formula>"IN"</formula>
    </cfRule>
  </conditionalFormatting>
  <dataValidations count="4">
    <dataValidation type="list" allowBlank="1" showInputMessage="1" showErrorMessage="1" sqref="C6:C301">
      <formula1>partners</formula1>
    </dataValidation>
    <dataValidation type="date" errorStyle="warning" allowBlank="1" showInputMessage="1" showErrorMessage="1" errorTitle="Ineligible date " error="Be aware that the date you have entered is not covered by the eligibility period (sheet &quot;Summary&quot;)" sqref="J6:J301">
      <formula1>$J$1</formula1>
      <formula2>$K$1</formula2>
    </dataValidation>
    <dataValidation allowBlank="1" showErrorMessage="1" sqref="M6:M301"/>
    <dataValidation type="date" errorStyle="warning" allowBlank="1" showInputMessage="1" showErrorMessage="1" errorTitle="Ineligible Date " error="Be aware that the date you have entered is not covered by the eligibility period (sheet &quot;Summary&quot;) or is anterior to the Start Date" sqref="K6:K301">
      <formula1>J6</formula1>
      <formula2>$K$1</formula2>
    </dataValidation>
  </dataValidation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77" fitToHeight="0" orientation="landscape" r:id="rId1"/>
  <headerFooter alignWithMargins="0">
    <oddHeader>&amp;CTravel and subsistence for project staff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Countries!$C$5:$C$230</xm:f>
          </x14:formula1>
          <xm:sqref>G6:G301</xm:sqref>
        </x14:dataValidation>
        <x14:dataValidation type="list" allowBlank="1" showInputMessage="1" showErrorMessage="1">
          <x14:formula1>
            <xm:f>Countries!$C$4:$C$230</xm:f>
          </x14:formula1>
          <xm:sqref>I6:I301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205"/>
  <sheetViews>
    <sheetView zoomScale="93" workbookViewId="0">
      <selection activeCell="B36" sqref="B36:K36"/>
    </sheetView>
  </sheetViews>
  <sheetFormatPr defaultColWidth="9.140625" defaultRowHeight="12.75" x14ac:dyDescent="0.2"/>
  <cols>
    <col min="1" max="1" width="5.5703125" style="15" customWidth="1"/>
    <col min="2" max="2" width="10.7109375" style="15" customWidth="1"/>
    <col min="3" max="3" width="9" style="21" customWidth="1"/>
    <col min="4" max="4" width="39" style="15" customWidth="1"/>
    <col min="5" max="5" width="36.85546875" style="15" customWidth="1"/>
    <col min="6" max="7" width="11.42578125" style="15" customWidth="1"/>
    <col min="8" max="8" width="12.7109375" style="15" customWidth="1"/>
    <col min="9" max="10" width="10.42578125" style="15" customWidth="1"/>
    <col min="11" max="11" width="9.5703125" style="15" customWidth="1"/>
    <col min="12" max="12" width="16.7109375" style="15" customWidth="1"/>
    <col min="13" max="13" width="9.140625" style="15"/>
    <col min="14" max="14" width="17.85546875" style="20" hidden="1" customWidth="1"/>
    <col min="15" max="15" width="9.140625" style="15" hidden="1" customWidth="1"/>
    <col min="16" max="16" width="10.140625" style="15" hidden="1" customWidth="1"/>
    <col min="17" max="17" width="35.7109375" style="15" hidden="1" customWidth="1"/>
    <col min="18" max="16384" width="9.140625" style="15"/>
  </cols>
  <sheetData>
    <row r="1" spans="1:19" ht="16.5" thickBot="1" x14ac:dyDescent="0.3">
      <c r="A1" s="113" t="s">
        <v>193</v>
      </c>
      <c r="B1" s="113"/>
      <c r="E1" s="35"/>
      <c r="H1" s="114">
        <f>Summary!H9</f>
        <v>0</v>
      </c>
      <c r="I1" s="114">
        <f>Summary!K9</f>
        <v>0</v>
      </c>
      <c r="J1" s="114"/>
      <c r="L1" s="177" t="str">
        <f>IF(Summary!$C$9&gt;"",Summary!$C$9,"")</f>
        <v>XXX</v>
      </c>
      <c r="N1" s="482" t="s">
        <v>152</v>
      </c>
      <c r="O1" s="482"/>
      <c r="P1" s="482"/>
      <c r="Q1" s="482"/>
      <c r="R1" s="123"/>
      <c r="S1" s="123"/>
    </row>
    <row r="2" spans="1:19" ht="15.75" x14ac:dyDescent="0.2">
      <c r="A2" s="92" t="s">
        <v>3</v>
      </c>
      <c r="B2" s="92"/>
      <c r="E2" s="36"/>
      <c r="O2" s="107" t="s">
        <v>147</v>
      </c>
      <c r="P2" s="108">
        <f>SUM(O6:O205)</f>
        <v>0</v>
      </c>
    </row>
    <row r="3" spans="1:19" ht="16.5" thickBot="1" x14ac:dyDescent="0.3">
      <c r="D3" s="50"/>
      <c r="I3" s="178"/>
      <c r="J3" s="178"/>
      <c r="K3" s="179"/>
      <c r="L3" s="179"/>
      <c r="N3" s="115"/>
      <c r="O3" s="122" t="s">
        <v>131</v>
      </c>
      <c r="P3" s="274">
        <f>SUM(P6:P205)</f>
        <v>0</v>
      </c>
      <c r="Q3" s="115"/>
      <c r="R3" s="115"/>
      <c r="S3" s="115"/>
    </row>
    <row r="4" spans="1:19" s="21" customFormat="1" ht="25.5" customHeight="1" x14ac:dyDescent="0.2">
      <c r="A4" s="553" t="s">
        <v>159</v>
      </c>
      <c r="B4" s="545" t="s">
        <v>790</v>
      </c>
      <c r="C4" s="551" t="s">
        <v>416</v>
      </c>
      <c r="D4" s="555" t="s">
        <v>8</v>
      </c>
      <c r="E4" s="557" t="s">
        <v>184</v>
      </c>
      <c r="F4" s="547" t="s">
        <v>167</v>
      </c>
      <c r="G4" s="547" t="s">
        <v>201</v>
      </c>
      <c r="H4" s="547" t="s">
        <v>168</v>
      </c>
      <c r="I4" s="547" t="s">
        <v>185</v>
      </c>
      <c r="J4" s="549" t="s">
        <v>172</v>
      </c>
      <c r="K4" s="547" t="s">
        <v>170</v>
      </c>
      <c r="L4" s="8" t="s">
        <v>169</v>
      </c>
      <c r="N4" s="20"/>
    </row>
    <row r="5" spans="1:19" s="20" customFormat="1" ht="23.25" customHeight="1" thickBot="1" x14ac:dyDescent="0.25">
      <c r="A5" s="554"/>
      <c r="B5" s="546"/>
      <c r="C5" s="552"/>
      <c r="D5" s="556"/>
      <c r="E5" s="558"/>
      <c r="F5" s="548"/>
      <c r="G5" s="548"/>
      <c r="H5" s="548"/>
      <c r="I5" s="548"/>
      <c r="J5" s="550"/>
      <c r="K5" s="548"/>
      <c r="L5" s="190">
        <f>SUM(L6:L205)</f>
        <v>0</v>
      </c>
      <c r="N5" s="20" t="s">
        <v>171</v>
      </c>
      <c r="O5" s="90" t="s">
        <v>164</v>
      </c>
      <c r="P5" s="122" t="s">
        <v>131</v>
      </c>
      <c r="Q5" s="20" t="s">
        <v>182</v>
      </c>
    </row>
    <row r="6" spans="1:19" x14ac:dyDescent="0.2">
      <c r="A6" s="93">
        <v>1</v>
      </c>
      <c r="B6" s="351"/>
      <c r="C6" s="166"/>
      <c r="D6" s="172"/>
      <c r="E6" s="172"/>
      <c r="F6" s="173"/>
      <c r="G6" s="174"/>
      <c r="H6" s="175"/>
      <c r="I6" s="176"/>
      <c r="J6" s="175"/>
      <c r="K6" s="176"/>
      <c r="L6" s="121" t="str">
        <f>IF(H6="Purchase",MIN(F6*I6*J6/12*K6,F6*K6),IF(H6="Rent/Lease",F6*K6,""))</f>
        <v/>
      </c>
      <c r="N6" s="20" t="str">
        <f>IF(C6="","",IF(OR(G6&lt;Summary!$H$9,G6&gt;Summary!$K$9),"CHECK DATES",""))</f>
        <v/>
      </c>
      <c r="O6" s="105" t="str">
        <f>L6</f>
        <v/>
      </c>
      <c r="P6" s="118" t="str">
        <f>IF(O6&lt;L6,L6-O6,"")</f>
        <v/>
      </c>
      <c r="Q6" s="182"/>
    </row>
    <row r="7" spans="1:19" x14ac:dyDescent="0.2">
      <c r="A7" s="93">
        <v>2</v>
      </c>
      <c r="B7" s="351"/>
      <c r="C7" s="166"/>
      <c r="D7" s="172"/>
      <c r="E7" s="172"/>
      <c r="F7" s="173"/>
      <c r="G7" s="174"/>
      <c r="H7" s="17"/>
      <c r="I7" s="176"/>
      <c r="J7" s="175"/>
      <c r="K7" s="176"/>
      <c r="L7" s="121" t="str">
        <f t="shared" ref="L7:L70" si="0">IF(H7="Purchase",MIN(F7*I7*J7/12*K7,F7*K7),IF(H7="Rent/Lease",F7*K7,""))</f>
        <v/>
      </c>
      <c r="N7" s="20" t="str">
        <f>IF(C7="","",IF(OR(G7&lt;Summary!$H$9,G7&gt;Summary!$K$9),"CHECK DATES",""))</f>
        <v/>
      </c>
      <c r="O7" s="105" t="str">
        <f t="shared" ref="O7:O70" si="1">L7</f>
        <v/>
      </c>
      <c r="P7" s="118" t="str">
        <f t="shared" ref="P7:P70" si="2">IF(O7&lt;L7,L7-O7,"")</f>
        <v/>
      </c>
      <c r="Q7" s="182"/>
    </row>
    <row r="8" spans="1:19" x14ac:dyDescent="0.2">
      <c r="A8" s="93">
        <v>3</v>
      </c>
      <c r="B8" s="351"/>
      <c r="C8" s="166"/>
      <c r="D8" s="172"/>
      <c r="E8" s="172"/>
      <c r="F8" s="173"/>
      <c r="G8" s="174"/>
      <c r="H8" s="17"/>
      <c r="I8" s="176"/>
      <c r="J8" s="175"/>
      <c r="K8" s="176"/>
      <c r="L8" s="121" t="str">
        <f t="shared" si="0"/>
        <v/>
      </c>
      <c r="N8" s="20" t="str">
        <f>IF(C8="","",IF(OR(G8&lt;Summary!$H$9,G8&gt;Summary!$K$9),"CHECK DATES",""))</f>
        <v/>
      </c>
      <c r="O8" s="105" t="str">
        <f t="shared" si="1"/>
        <v/>
      </c>
      <c r="P8" s="118" t="str">
        <f t="shared" si="2"/>
        <v/>
      </c>
      <c r="Q8" s="182"/>
    </row>
    <row r="9" spans="1:19" x14ac:dyDescent="0.2">
      <c r="A9" s="93">
        <v>4</v>
      </c>
      <c r="B9" s="351"/>
      <c r="C9" s="166"/>
      <c r="D9" s="172"/>
      <c r="E9" s="172"/>
      <c r="F9" s="173"/>
      <c r="G9" s="119"/>
      <c r="H9" s="17"/>
      <c r="I9" s="176"/>
      <c r="J9" s="175"/>
      <c r="K9" s="176"/>
      <c r="L9" s="121" t="str">
        <f t="shared" si="0"/>
        <v/>
      </c>
      <c r="N9" s="20" t="str">
        <f>IF(C9="","",IF(OR(G9&lt;Summary!$H$9,G9&gt;Summary!$K$9),"CHECK DATES",""))</f>
        <v/>
      </c>
      <c r="O9" s="105" t="str">
        <f t="shared" si="1"/>
        <v/>
      </c>
      <c r="P9" s="118" t="str">
        <f t="shared" si="2"/>
        <v/>
      </c>
      <c r="Q9" s="182"/>
    </row>
    <row r="10" spans="1:19" x14ac:dyDescent="0.2">
      <c r="A10" s="93">
        <v>5</v>
      </c>
      <c r="B10" s="351"/>
      <c r="C10" s="166"/>
      <c r="D10" s="172"/>
      <c r="E10" s="172"/>
      <c r="F10" s="173"/>
      <c r="G10" s="174"/>
      <c r="H10" s="17"/>
      <c r="I10" s="176"/>
      <c r="J10" s="175"/>
      <c r="K10" s="176"/>
      <c r="L10" s="121" t="str">
        <f t="shared" si="0"/>
        <v/>
      </c>
      <c r="N10" s="20" t="str">
        <f>IF(C10="","",IF(OR(G10&lt;Summary!$H$9,G10&gt;Summary!$K$9),"CHECK DATES",""))</f>
        <v/>
      </c>
      <c r="O10" s="105" t="str">
        <f t="shared" si="1"/>
        <v/>
      </c>
      <c r="P10" s="118" t="str">
        <f t="shared" si="2"/>
        <v/>
      </c>
      <c r="Q10" s="182"/>
    </row>
    <row r="11" spans="1:19" x14ac:dyDescent="0.2">
      <c r="A11" s="93">
        <v>6</v>
      </c>
      <c r="B11" s="351"/>
      <c r="C11" s="166"/>
      <c r="D11" s="172"/>
      <c r="E11" s="172"/>
      <c r="F11" s="173"/>
      <c r="G11" s="119"/>
      <c r="H11" s="17"/>
      <c r="I11" s="176"/>
      <c r="J11" s="175"/>
      <c r="K11" s="176"/>
      <c r="L11" s="121" t="str">
        <f t="shared" si="0"/>
        <v/>
      </c>
      <c r="N11" s="20" t="str">
        <f>IF(C11="","",IF(OR(G11&lt;Summary!$H$9,G11&gt;Summary!$K$9),"CHECK DATES",""))</f>
        <v/>
      </c>
      <c r="O11" s="105" t="str">
        <f t="shared" si="1"/>
        <v/>
      </c>
      <c r="P11" s="118" t="str">
        <f t="shared" si="2"/>
        <v/>
      </c>
      <c r="Q11" s="182"/>
    </row>
    <row r="12" spans="1:19" x14ac:dyDescent="0.2">
      <c r="A12" s="93">
        <v>7</v>
      </c>
      <c r="B12" s="351"/>
      <c r="C12" s="166"/>
      <c r="D12" s="172"/>
      <c r="E12" s="172"/>
      <c r="F12" s="173"/>
      <c r="G12" s="174"/>
      <c r="H12" s="17"/>
      <c r="I12" s="176"/>
      <c r="J12" s="175"/>
      <c r="K12" s="176"/>
      <c r="L12" s="121" t="str">
        <f t="shared" si="0"/>
        <v/>
      </c>
      <c r="N12" s="20" t="str">
        <f>IF(C12="","",IF(OR(G12&lt;Summary!$H$9,G12&gt;Summary!$K$9),"CHECK DATES",""))</f>
        <v/>
      </c>
      <c r="O12" s="105" t="str">
        <f t="shared" si="1"/>
        <v/>
      </c>
      <c r="P12" s="118" t="str">
        <f t="shared" si="2"/>
        <v/>
      </c>
      <c r="Q12" s="182"/>
    </row>
    <row r="13" spans="1:19" x14ac:dyDescent="0.2">
      <c r="A13" s="93">
        <v>8</v>
      </c>
      <c r="B13" s="351"/>
      <c r="C13" s="166"/>
      <c r="D13" s="52"/>
      <c r="E13" s="52"/>
      <c r="F13" s="173"/>
      <c r="G13" s="119"/>
      <c r="H13" s="17"/>
      <c r="I13" s="176"/>
      <c r="J13" s="175"/>
      <c r="K13" s="176"/>
      <c r="L13" s="121" t="str">
        <f t="shared" si="0"/>
        <v/>
      </c>
      <c r="N13" s="20" t="str">
        <f>IF(C13="","",IF(OR(G13&lt;Summary!$H$9,G13&gt;Summary!$K$9),"CHECK DATES",""))</f>
        <v/>
      </c>
      <c r="O13" s="105" t="str">
        <f t="shared" si="1"/>
        <v/>
      </c>
      <c r="P13" s="118" t="str">
        <f t="shared" si="2"/>
        <v/>
      </c>
      <c r="Q13" s="182"/>
    </row>
    <row r="14" spans="1:19" x14ac:dyDescent="0.2">
      <c r="A14" s="93">
        <v>9</v>
      </c>
      <c r="B14" s="351"/>
      <c r="C14" s="166"/>
      <c r="D14" s="52"/>
      <c r="E14" s="52"/>
      <c r="F14" s="173"/>
      <c r="G14" s="119"/>
      <c r="H14" s="17"/>
      <c r="I14" s="176"/>
      <c r="J14" s="175"/>
      <c r="K14" s="176"/>
      <c r="L14" s="121" t="str">
        <f t="shared" si="0"/>
        <v/>
      </c>
      <c r="N14" s="20" t="str">
        <f>IF(C14="","",IF(OR(G14&lt;Summary!$H$9,G14&gt;Summary!$K$9),"CHECK DATES",""))</f>
        <v/>
      </c>
      <c r="O14" s="105" t="str">
        <f t="shared" si="1"/>
        <v/>
      </c>
      <c r="P14" s="118" t="str">
        <f t="shared" si="2"/>
        <v/>
      </c>
      <c r="Q14" s="182"/>
    </row>
    <row r="15" spans="1:19" x14ac:dyDescent="0.2">
      <c r="A15" s="93">
        <v>10</v>
      </c>
      <c r="B15" s="351"/>
      <c r="C15" s="166"/>
      <c r="D15" s="172"/>
      <c r="E15" s="52"/>
      <c r="F15" s="173"/>
      <c r="G15" s="174"/>
      <c r="H15" s="17"/>
      <c r="I15" s="176"/>
      <c r="J15" s="175"/>
      <c r="K15" s="176"/>
      <c r="L15" s="121" t="str">
        <f t="shared" si="0"/>
        <v/>
      </c>
      <c r="N15" s="20" t="str">
        <f>IF(C15="","",IF(OR(G15&lt;Summary!$H$9,G15&gt;Summary!$K$9),"CHECK DATES",""))</f>
        <v/>
      </c>
      <c r="O15" s="105" t="str">
        <f t="shared" si="1"/>
        <v/>
      </c>
      <c r="P15" s="118" t="str">
        <f t="shared" si="2"/>
        <v/>
      </c>
      <c r="Q15" s="182"/>
    </row>
    <row r="16" spans="1:19" x14ac:dyDescent="0.2">
      <c r="A16" s="93">
        <v>11</v>
      </c>
      <c r="B16" s="351"/>
      <c r="C16" s="166"/>
      <c r="D16" s="52"/>
      <c r="E16" s="52"/>
      <c r="F16" s="173"/>
      <c r="G16" s="119"/>
      <c r="H16" s="17"/>
      <c r="I16" s="176"/>
      <c r="J16" s="175"/>
      <c r="K16" s="176"/>
      <c r="L16" s="121" t="str">
        <f t="shared" si="0"/>
        <v/>
      </c>
      <c r="N16" s="20" t="str">
        <f>IF(C16="","",IF(OR(G16&lt;Summary!$H$9,G16&gt;Summary!$K$9),"CHECK DATES",""))</f>
        <v/>
      </c>
      <c r="O16" s="105" t="str">
        <f t="shared" si="1"/>
        <v/>
      </c>
      <c r="P16" s="118" t="str">
        <f t="shared" si="2"/>
        <v/>
      </c>
      <c r="Q16" s="182"/>
    </row>
    <row r="17" spans="1:17" x14ac:dyDescent="0.2">
      <c r="A17" s="93">
        <v>12</v>
      </c>
      <c r="B17" s="351"/>
      <c r="C17" s="166"/>
      <c r="D17" s="52"/>
      <c r="E17" s="52"/>
      <c r="F17" s="173"/>
      <c r="G17" s="119"/>
      <c r="H17" s="17"/>
      <c r="I17" s="176"/>
      <c r="J17" s="175"/>
      <c r="K17" s="176"/>
      <c r="L17" s="121" t="str">
        <f t="shared" si="0"/>
        <v/>
      </c>
      <c r="N17" s="20" t="str">
        <f>IF(C17="","",IF(OR(G17&lt;Summary!$H$9,G17&gt;Summary!$K$9),"CHECK DATES",""))</f>
        <v/>
      </c>
      <c r="O17" s="105" t="str">
        <f t="shared" si="1"/>
        <v/>
      </c>
      <c r="P17" s="118" t="str">
        <f t="shared" si="2"/>
        <v/>
      </c>
      <c r="Q17" s="182"/>
    </row>
    <row r="18" spans="1:17" x14ac:dyDescent="0.2">
      <c r="A18" s="93">
        <v>13</v>
      </c>
      <c r="B18" s="351"/>
      <c r="C18" s="166"/>
      <c r="D18" s="172"/>
      <c r="E18" s="52"/>
      <c r="F18" s="173"/>
      <c r="G18" s="174"/>
      <c r="H18" s="17"/>
      <c r="I18" s="176"/>
      <c r="J18" s="175"/>
      <c r="K18" s="176"/>
      <c r="L18" s="121" t="str">
        <f t="shared" si="0"/>
        <v/>
      </c>
      <c r="N18" s="20" t="str">
        <f>IF(C18="","",IF(OR(G18&lt;Summary!$H$9,G18&gt;Summary!$K$9),"CHECK DATES",""))</f>
        <v/>
      </c>
      <c r="O18" s="105" t="str">
        <f t="shared" si="1"/>
        <v/>
      </c>
      <c r="P18" s="118" t="str">
        <f t="shared" si="2"/>
        <v/>
      </c>
      <c r="Q18" s="182"/>
    </row>
    <row r="19" spans="1:17" x14ac:dyDescent="0.2">
      <c r="A19" s="93">
        <v>14</v>
      </c>
      <c r="B19" s="351"/>
      <c r="C19" s="166"/>
      <c r="D19" s="52"/>
      <c r="E19" s="52"/>
      <c r="F19" s="173"/>
      <c r="G19" s="119"/>
      <c r="H19" s="17"/>
      <c r="I19" s="176"/>
      <c r="J19" s="175"/>
      <c r="K19" s="176"/>
      <c r="L19" s="121" t="str">
        <f t="shared" si="0"/>
        <v/>
      </c>
      <c r="N19" s="20" t="str">
        <f>IF(C19="","",IF(OR(G19&lt;Summary!$H$9,G19&gt;Summary!$K$9),"CHECK DATES",""))</f>
        <v/>
      </c>
      <c r="O19" s="105" t="str">
        <f t="shared" si="1"/>
        <v/>
      </c>
      <c r="P19" s="118" t="str">
        <f t="shared" si="2"/>
        <v/>
      </c>
      <c r="Q19" s="182"/>
    </row>
    <row r="20" spans="1:17" x14ac:dyDescent="0.2">
      <c r="A20" s="93">
        <v>15</v>
      </c>
      <c r="B20" s="351"/>
      <c r="C20" s="166"/>
      <c r="D20" s="172"/>
      <c r="E20" s="52"/>
      <c r="F20" s="173"/>
      <c r="G20" s="174"/>
      <c r="H20" s="17"/>
      <c r="I20" s="176"/>
      <c r="J20" s="175"/>
      <c r="K20" s="176"/>
      <c r="L20" s="121" t="str">
        <f t="shared" si="0"/>
        <v/>
      </c>
      <c r="N20" s="20" t="str">
        <f>IF(C20="","",IF(OR(G20&lt;Summary!$H$9,G20&gt;Summary!$K$9),"CHECK DATES",""))</f>
        <v/>
      </c>
      <c r="O20" s="105" t="str">
        <f t="shared" si="1"/>
        <v/>
      </c>
      <c r="P20" s="118" t="str">
        <f t="shared" si="2"/>
        <v/>
      </c>
      <c r="Q20" s="182"/>
    </row>
    <row r="21" spans="1:17" x14ac:dyDescent="0.2">
      <c r="A21" s="93">
        <v>16</v>
      </c>
      <c r="B21" s="351"/>
      <c r="C21" s="166"/>
      <c r="D21" s="52"/>
      <c r="E21" s="52"/>
      <c r="F21" s="173"/>
      <c r="G21" s="119"/>
      <c r="H21" s="17"/>
      <c r="I21" s="176"/>
      <c r="J21" s="175"/>
      <c r="K21" s="176"/>
      <c r="L21" s="121" t="str">
        <f t="shared" si="0"/>
        <v/>
      </c>
      <c r="N21" s="20" t="str">
        <f>IF(C21="","",IF(OR(G21&lt;Summary!$H$9,G21&gt;Summary!$K$9),"CHECK DATES",""))</f>
        <v/>
      </c>
      <c r="O21" s="105" t="str">
        <f t="shared" si="1"/>
        <v/>
      </c>
      <c r="P21" s="118" t="str">
        <f t="shared" si="2"/>
        <v/>
      </c>
      <c r="Q21" s="182"/>
    </row>
    <row r="22" spans="1:17" x14ac:dyDescent="0.2">
      <c r="A22" s="93">
        <v>17</v>
      </c>
      <c r="B22" s="351"/>
      <c r="C22" s="166"/>
      <c r="D22" s="52"/>
      <c r="E22" s="52"/>
      <c r="F22" s="173"/>
      <c r="G22" s="119"/>
      <c r="H22" s="17"/>
      <c r="I22" s="176"/>
      <c r="J22" s="175"/>
      <c r="K22" s="176"/>
      <c r="L22" s="121" t="str">
        <f t="shared" si="0"/>
        <v/>
      </c>
      <c r="N22" s="20" t="str">
        <f>IF(C22="","",IF(OR(G22&lt;Summary!$H$9,G22&gt;Summary!$K$9),"CHECK DATES",""))</f>
        <v/>
      </c>
      <c r="O22" s="105" t="str">
        <f t="shared" si="1"/>
        <v/>
      </c>
      <c r="P22" s="118" t="str">
        <f t="shared" si="2"/>
        <v/>
      </c>
      <c r="Q22" s="182"/>
    </row>
    <row r="23" spans="1:17" x14ac:dyDescent="0.2">
      <c r="A23" s="93">
        <v>18</v>
      </c>
      <c r="B23" s="351"/>
      <c r="C23" s="166"/>
      <c r="D23" s="52"/>
      <c r="E23" s="52"/>
      <c r="F23" s="173"/>
      <c r="G23" s="119"/>
      <c r="H23" s="17"/>
      <c r="I23" s="176"/>
      <c r="J23" s="175"/>
      <c r="K23" s="176"/>
      <c r="L23" s="121" t="str">
        <f t="shared" si="0"/>
        <v/>
      </c>
      <c r="N23" s="20" t="str">
        <f>IF(C23="","",IF(OR(G23&lt;Summary!$H$9,G23&gt;Summary!$K$9),"CHECK DATES",""))</f>
        <v/>
      </c>
      <c r="O23" s="105" t="str">
        <f t="shared" si="1"/>
        <v/>
      </c>
      <c r="P23" s="118" t="str">
        <f t="shared" si="2"/>
        <v/>
      </c>
      <c r="Q23" s="182"/>
    </row>
    <row r="24" spans="1:17" x14ac:dyDescent="0.2">
      <c r="A24" s="93">
        <v>19</v>
      </c>
      <c r="B24" s="351"/>
      <c r="C24" s="166"/>
      <c r="D24" s="52"/>
      <c r="E24" s="52"/>
      <c r="F24" s="315"/>
      <c r="G24" s="316"/>
      <c r="H24" s="17"/>
      <c r="I24" s="176"/>
      <c r="J24" s="175"/>
      <c r="K24" s="176"/>
      <c r="L24" s="121" t="str">
        <f t="shared" si="0"/>
        <v/>
      </c>
      <c r="N24" s="20" t="str">
        <f>IF(C24="","",IF(OR(G24&lt;Summary!$H$9,G24&gt;Summary!$K$9),"CHECK DATES",""))</f>
        <v/>
      </c>
      <c r="O24" s="105" t="str">
        <f t="shared" si="1"/>
        <v/>
      </c>
      <c r="P24" s="118" t="str">
        <f t="shared" si="2"/>
        <v/>
      </c>
      <c r="Q24" s="182"/>
    </row>
    <row r="25" spans="1:17" x14ac:dyDescent="0.2">
      <c r="A25" s="93">
        <v>20</v>
      </c>
      <c r="B25" s="351"/>
      <c r="C25" s="166"/>
      <c r="D25" s="52"/>
      <c r="E25" s="52"/>
      <c r="F25" s="315"/>
      <c r="G25" s="316"/>
      <c r="H25" s="17"/>
      <c r="I25" s="176"/>
      <c r="J25" s="175"/>
      <c r="K25" s="176"/>
      <c r="L25" s="121" t="str">
        <f t="shared" si="0"/>
        <v/>
      </c>
      <c r="N25" s="20" t="str">
        <f>IF(C25="","",IF(OR(G25&lt;Summary!$H$9,G25&gt;Summary!$K$9),"CHECK DATES",""))</f>
        <v/>
      </c>
      <c r="O25" s="105" t="str">
        <f t="shared" si="1"/>
        <v/>
      </c>
      <c r="P25" s="118" t="str">
        <f t="shared" si="2"/>
        <v/>
      </c>
      <c r="Q25" s="182"/>
    </row>
    <row r="26" spans="1:17" x14ac:dyDescent="0.2">
      <c r="A26" s="93">
        <v>21</v>
      </c>
      <c r="B26" s="351"/>
      <c r="C26" s="166"/>
      <c r="D26" s="52"/>
      <c r="E26" s="52"/>
      <c r="F26" s="173"/>
      <c r="G26" s="119"/>
      <c r="H26" s="17"/>
      <c r="I26" s="176"/>
      <c r="J26" s="17"/>
      <c r="K26" s="120"/>
      <c r="L26" s="121" t="str">
        <f t="shared" si="0"/>
        <v/>
      </c>
      <c r="N26" s="20" t="str">
        <f>IF(C26="","",IF(OR(G26&lt;Summary!$H$9,G26&gt;Summary!$K$9),"CHECK DATES",""))</f>
        <v/>
      </c>
      <c r="O26" s="105" t="str">
        <f t="shared" si="1"/>
        <v/>
      </c>
      <c r="P26" s="118" t="str">
        <f t="shared" si="2"/>
        <v/>
      </c>
      <c r="Q26" s="182"/>
    </row>
    <row r="27" spans="1:17" x14ac:dyDescent="0.2">
      <c r="A27" s="93">
        <v>22</v>
      </c>
      <c r="B27" s="351"/>
      <c r="C27" s="166"/>
      <c r="D27" s="52"/>
      <c r="E27" s="52"/>
      <c r="F27" s="173"/>
      <c r="G27" s="119"/>
      <c r="H27" s="17"/>
      <c r="I27" s="176"/>
      <c r="J27" s="17"/>
      <c r="K27" s="120"/>
      <c r="L27" s="121" t="str">
        <f t="shared" si="0"/>
        <v/>
      </c>
      <c r="N27" s="20" t="str">
        <f>IF(C27="","",IF(OR(G27&lt;Summary!$H$9,G27&gt;Summary!$K$9),"CHECK DATES",""))</f>
        <v/>
      </c>
      <c r="O27" s="105" t="str">
        <f t="shared" si="1"/>
        <v/>
      </c>
      <c r="P27" s="118" t="str">
        <f t="shared" si="2"/>
        <v/>
      </c>
      <c r="Q27" s="182"/>
    </row>
    <row r="28" spans="1:17" x14ac:dyDescent="0.2">
      <c r="A28" s="93">
        <v>23</v>
      </c>
      <c r="B28" s="351"/>
      <c r="C28" s="166"/>
      <c r="D28" s="52"/>
      <c r="E28" s="52"/>
      <c r="F28" s="173"/>
      <c r="G28" s="119"/>
      <c r="H28" s="17"/>
      <c r="I28" s="176"/>
      <c r="J28" s="17"/>
      <c r="K28" s="120"/>
      <c r="L28" s="121" t="str">
        <f t="shared" si="0"/>
        <v/>
      </c>
      <c r="N28" s="20" t="str">
        <f>IF(C28="","",IF(OR(G28&lt;Summary!$H$9,G28&gt;Summary!$K$9),"CHECK DATES",""))</f>
        <v/>
      </c>
      <c r="O28" s="105" t="str">
        <f t="shared" si="1"/>
        <v/>
      </c>
      <c r="P28" s="118" t="str">
        <f t="shared" si="2"/>
        <v/>
      </c>
      <c r="Q28" s="182"/>
    </row>
    <row r="29" spans="1:17" x14ac:dyDescent="0.2">
      <c r="A29" s="93">
        <v>24</v>
      </c>
      <c r="B29" s="351"/>
      <c r="C29" s="166"/>
      <c r="D29" s="52"/>
      <c r="E29" s="52"/>
      <c r="F29" s="173"/>
      <c r="G29" s="119"/>
      <c r="H29" s="17"/>
      <c r="I29" s="176"/>
      <c r="J29" s="17"/>
      <c r="K29" s="120"/>
      <c r="L29" s="121" t="str">
        <f t="shared" si="0"/>
        <v/>
      </c>
      <c r="N29" s="20" t="str">
        <f>IF(C29="","",IF(OR(G29&lt;Summary!$H$9,G29&gt;Summary!$K$9),"CHECK DATES",""))</f>
        <v/>
      </c>
      <c r="O29" s="105" t="str">
        <f t="shared" si="1"/>
        <v/>
      </c>
      <c r="P29" s="118" t="str">
        <f t="shared" si="2"/>
        <v/>
      </c>
      <c r="Q29" s="182"/>
    </row>
    <row r="30" spans="1:17" x14ac:dyDescent="0.2">
      <c r="A30" s="93">
        <v>25</v>
      </c>
      <c r="B30" s="351"/>
      <c r="C30" s="166"/>
      <c r="D30" s="52"/>
      <c r="E30" s="52"/>
      <c r="F30" s="173"/>
      <c r="G30" s="119"/>
      <c r="H30" s="17"/>
      <c r="I30" s="176"/>
      <c r="J30" s="17"/>
      <c r="K30" s="120"/>
      <c r="L30" s="121" t="str">
        <f t="shared" si="0"/>
        <v/>
      </c>
      <c r="N30" s="20" t="str">
        <f>IF(C30="","",IF(OR(G30&lt;Summary!$H$9,G30&gt;Summary!$K$9),"CHECK DATES",""))</f>
        <v/>
      </c>
      <c r="O30" s="105" t="str">
        <f t="shared" si="1"/>
        <v/>
      </c>
      <c r="P30" s="118" t="str">
        <f t="shared" si="2"/>
        <v/>
      </c>
      <c r="Q30" s="182"/>
    </row>
    <row r="31" spans="1:17" x14ac:dyDescent="0.2">
      <c r="A31" s="93">
        <v>26</v>
      </c>
      <c r="B31" s="351"/>
      <c r="C31" s="166"/>
      <c r="D31" s="52"/>
      <c r="E31" s="52"/>
      <c r="F31" s="173"/>
      <c r="G31" s="119"/>
      <c r="H31" s="17"/>
      <c r="I31" s="176"/>
      <c r="J31" s="17"/>
      <c r="K31" s="120"/>
      <c r="L31" s="121" t="str">
        <f t="shared" si="0"/>
        <v/>
      </c>
      <c r="N31" s="20" t="str">
        <f>IF(C31="","",IF(OR(G31&lt;Summary!$H$9,G31&gt;Summary!$K$9),"CHECK DATES",""))</f>
        <v/>
      </c>
      <c r="O31" s="105" t="str">
        <f t="shared" si="1"/>
        <v/>
      </c>
      <c r="P31" s="118" t="str">
        <f t="shared" si="2"/>
        <v/>
      </c>
      <c r="Q31" s="182"/>
    </row>
    <row r="32" spans="1:17" x14ac:dyDescent="0.2">
      <c r="A32" s="93">
        <v>27</v>
      </c>
      <c r="B32" s="351"/>
      <c r="C32" s="166"/>
      <c r="D32" s="52"/>
      <c r="E32" s="52"/>
      <c r="F32" s="173"/>
      <c r="G32" s="119"/>
      <c r="H32" s="17"/>
      <c r="I32" s="176"/>
      <c r="J32" s="17"/>
      <c r="K32" s="120"/>
      <c r="L32" s="121" t="str">
        <f t="shared" si="0"/>
        <v/>
      </c>
      <c r="N32" s="20" t="str">
        <f>IF(C32="","",IF(OR(G32&lt;Summary!$H$9,G32&gt;Summary!$K$9),"CHECK DATES",""))</f>
        <v/>
      </c>
      <c r="O32" s="105" t="str">
        <f t="shared" si="1"/>
        <v/>
      </c>
      <c r="P32" s="118" t="str">
        <f t="shared" si="2"/>
        <v/>
      </c>
      <c r="Q32" s="182"/>
    </row>
    <row r="33" spans="1:17" x14ac:dyDescent="0.2">
      <c r="A33" s="93">
        <v>28</v>
      </c>
      <c r="B33" s="351"/>
      <c r="C33" s="166"/>
      <c r="D33" s="52"/>
      <c r="E33" s="52"/>
      <c r="F33" s="173"/>
      <c r="G33" s="119"/>
      <c r="H33" s="17"/>
      <c r="I33" s="176"/>
      <c r="J33" s="17"/>
      <c r="K33" s="120"/>
      <c r="L33" s="121" t="str">
        <f t="shared" si="0"/>
        <v/>
      </c>
      <c r="N33" s="20" t="str">
        <f>IF(C33="","",IF(OR(G33&lt;Summary!$H$9,G33&gt;Summary!$K$9),"CHECK DATES",""))</f>
        <v/>
      </c>
      <c r="O33" s="105" t="str">
        <f t="shared" si="1"/>
        <v/>
      </c>
      <c r="P33" s="118" t="str">
        <f t="shared" si="2"/>
        <v/>
      </c>
      <c r="Q33" s="182"/>
    </row>
    <row r="34" spans="1:17" x14ac:dyDescent="0.2">
      <c r="A34" s="93">
        <v>29</v>
      </c>
      <c r="B34" s="351"/>
      <c r="C34" s="166"/>
      <c r="D34" s="52"/>
      <c r="E34" s="52"/>
      <c r="F34" s="173"/>
      <c r="G34" s="119"/>
      <c r="H34" s="17"/>
      <c r="I34" s="176"/>
      <c r="J34" s="17"/>
      <c r="K34" s="120"/>
      <c r="L34" s="121" t="str">
        <f t="shared" si="0"/>
        <v/>
      </c>
      <c r="N34" s="20" t="str">
        <f>IF(C34="","",IF(OR(G34&lt;Summary!$H$9,G34&gt;Summary!$K$9),"CHECK DATES",""))</f>
        <v/>
      </c>
      <c r="O34" s="105" t="str">
        <f t="shared" si="1"/>
        <v/>
      </c>
      <c r="P34" s="118" t="str">
        <f t="shared" si="2"/>
        <v/>
      </c>
      <c r="Q34" s="182"/>
    </row>
    <row r="35" spans="1:17" x14ac:dyDescent="0.2">
      <c r="A35" s="93">
        <v>30</v>
      </c>
      <c r="B35" s="351"/>
      <c r="C35" s="166"/>
      <c r="D35" s="52"/>
      <c r="E35" s="52"/>
      <c r="F35" s="173"/>
      <c r="G35" s="119"/>
      <c r="H35" s="17"/>
      <c r="I35" s="176"/>
      <c r="J35" s="17"/>
      <c r="K35" s="120"/>
      <c r="L35" s="121" t="str">
        <f t="shared" si="0"/>
        <v/>
      </c>
      <c r="N35" s="20" t="str">
        <f>IF(C35="","",IF(OR(G35&lt;Summary!$H$9,G35&gt;Summary!$K$9),"CHECK DATES",""))</f>
        <v/>
      </c>
      <c r="O35" s="105" t="str">
        <f t="shared" si="1"/>
        <v/>
      </c>
      <c r="P35" s="118" t="str">
        <f t="shared" si="2"/>
        <v/>
      </c>
      <c r="Q35" s="182"/>
    </row>
    <row r="36" spans="1:17" x14ac:dyDescent="0.2">
      <c r="A36" s="93">
        <v>31</v>
      </c>
      <c r="B36" s="351"/>
      <c r="C36" s="166"/>
      <c r="D36" s="52"/>
      <c r="E36" s="52"/>
      <c r="F36" s="173"/>
      <c r="G36" s="119"/>
      <c r="H36" s="17"/>
      <c r="I36" s="176"/>
      <c r="J36" s="17"/>
      <c r="K36" s="120"/>
      <c r="L36" s="121" t="str">
        <f t="shared" si="0"/>
        <v/>
      </c>
      <c r="N36" s="20" t="str">
        <f>IF(C36="","",IF(OR(G36&lt;Summary!$H$9,G36&gt;Summary!$K$9),"CHECK DATES",""))</f>
        <v/>
      </c>
      <c r="O36" s="105" t="str">
        <f t="shared" si="1"/>
        <v/>
      </c>
      <c r="P36" s="118" t="str">
        <f t="shared" si="2"/>
        <v/>
      </c>
      <c r="Q36" s="182"/>
    </row>
    <row r="37" spans="1:17" x14ac:dyDescent="0.2">
      <c r="A37" s="93">
        <v>32</v>
      </c>
      <c r="B37" s="351"/>
      <c r="C37" s="166"/>
      <c r="D37" s="52"/>
      <c r="E37" s="52"/>
      <c r="F37" s="173"/>
      <c r="G37" s="119"/>
      <c r="H37" s="17"/>
      <c r="I37" s="176"/>
      <c r="J37" s="17"/>
      <c r="K37" s="120"/>
      <c r="L37" s="121" t="str">
        <f t="shared" si="0"/>
        <v/>
      </c>
      <c r="N37" s="20" t="str">
        <f>IF(C37="","",IF(OR(G37&lt;Summary!$H$9,G37&gt;Summary!$K$9),"CHECK DATES",""))</f>
        <v/>
      </c>
      <c r="O37" s="105" t="str">
        <f t="shared" si="1"/>
        <v/>
      </c>
      <c r="P37" s="118" t="str">
        <f t="shared" si="2"/>
        <v/>
      </c>
      <c r="Q37" s="182"/>
    </row>
    <row r="38" spans="1:17" x14ac:dyDescent="0.2">
      <c r="A38" s="93">
        <v>33</v>
      </c>
      <c r="B38" s="351"/>
      <c r="C38" s="166"/>
      <c r="D38" s="52"/>
      <c r="E38" s="52"/>
      <c r="F38" s="173"/>
      <c r="G38" s="119"/>
      <c r="H38" s="17"/>
      <c r="I38" s="176"/>
      <c r="J38" s="17"/>
      <c r="K38" s="120"/>
      <c r="L38" s="121" t="str">
        <f t="shared" si="0"/>
        <v/>
      </c>
      <c r="N38" s="20" t="str">
        <f>IF(C38="","",IF(OR(G38&lt;Summary!$H$9,G38&gt;Summary!$K$9),"CHECK DATES",""))</f>
        <v/>
      </c>
      <c r="O38" s="105" t="str">
        <f t="shared" si="1"/>
        <v/>
      </c>
      <c r="P38" s="118" t="str">
        <f t="shared" si="2"/>
        <v/>
      </c>
      <c r="Q38" s="182"/>
    </row>
    <row r="39" spans="1:17" x14ac:dyDescent="0.2">
      <c r="A39" s="93">
        <v>34</v>
      </c>
      <c r="B39" s="351"/>
      <c r="C39" s="166"/>
      <c r="D39" s="52"/>
      <c r="E39" s="52"/>
      <c r="F39" s="173"/>
      <c r="G39" s="119"/>
      <c r="H39" s="17"/>
      <c r="I39" s="176"/>
      <c r="J39" s="17"/>
      <c r="K39" s="120"/>
      <c r="L39" s="121" t="str">
        <f t="shared" si="0"/>
        <v/>
      </c>
      <c r="N39" s="20" t="str">
        <f>IF(C39="","",IF(OR(G39&lt;Summary!$H$9,G39&gt;Summary!$K$9),"CHECK DATES",""))</f>
        <v/>
      </c>
      <c r="O39" s="105" t="str">
        <f t="shared" si="1"/>
        <v/>
      </c>
      <c r="P39" s="118" t="str">
        <f t="shared" si="2"/>
        <v/>
      </c>
      <c r="Q39" s="182"/>
    </row>
    <row r="40" spans="1:17" x14ac:dyDescent="0.2">
      <c r="A40" s="93">
        <v>35</v>
      </c>
      <c r="B40" s="351"/>
      <c r="C40" s="166"/>
      <c r="D40" s="52"/>
      <c r="E40" s="52"/>
      <c r="F40" s="173"/>
      <c r="G40" s="119"/>
      <c r="H40" s="17"/>
      <c r="I40" s="176"/>
      <c r="J40" s="17"/>
      <c r="K40" s="120"/>
      <c r="L40" s="121" t="str">
        <f t="shared" si="0"/>
        <v/>
      </c>
      <c r="N40" s="20" t="str">
        <f>IF(C40="","",IF(OR(G40&lt;Summary!$H$9,G40&gt;Summary!$K$9),"CHECK DATES",""))</f>
        <v/>
      </c>
      <c r="O40" s="105" t="str">
        <f t="shared" si="1"/>
        <v/>
      </c>
      <c r="P40" s="118" t="str">
        <f t="shared" si="2"/>
        <v/>
      </c>
      <c r="Q40" s="182"/>
    </row>
    <row r="41" spans="1:17" x14ac:dyDescent="0.2">
      <c r="A41" s="93">
        <v>36</v>
      </c>
      <c r="B41" s="351"/>
      <c r="C41" s="166"/>
      <c r="D41" s="52"/>
      <c r="E41" s="52"/>
      <c r="F41" s="173"/>
      <c r="G41" s="119"/>
      <c r="H41" s="17"/>
      <c r="I41" s="176"/>
      <c r="J41" s="17"/>
      <c r="K41" s="120"/>
      <c r="L41" s="121" t="str">
        <f t="shared" si="0"/>
        <v/>
      </c>
      <c r="N41" s="20" t="str">
        <f>IF(C41="","",IF(OR(G41&lt;Summary!$H$9,G41&gt;Summary!$K$9),"CHECK DATES",""))</f>
        <v/>
      </c>
      <c r="O41" s="105" t="str">
        <f t="shared" si="1"/>
        <v/>
      </c>
      <c r="P41" s="118" t="str">
        <f t="shared" si="2"/>
        <v/>
      </c>
      <c r="Q41" s="182"/>
    </row>
    <row r="42" spans="1:17" x14ac:dyDescent="0.2">
      <c r="A42" s="93">
        <v>37</v>
      </c>
      <c r="B42" s="351"/>
      <c r="C42" s="166"/>
      <c r="D42" s="52"/>
      <c r="E42" s="52"/>
      <c r="F42" s="173"/>
      <c r="G42" s="119"/>
      <c r="H42" s="17"/>
      <c r="I42" s="176"/>
      <c r="J42" s="17"/>
      <c r="K42" s="120"/>
      <c r="L42" s="121" t="str">
        <f t="shared" si="0"/>
        <v/>
      </c>
      <c r="N42" s="20" t="str">
        <f>IF(C42="","",IF(OR(G42&lt;Summary!$H$9,G42&gt;Summary!$K$9),"CHECK DATES",""))</f>
        <v/>
      </c>
      <c r="O42" s="105" t="str">
        <f t="shared" si="1"/>
        <v/>
      </c>
      <c r="P42" s="118" t="str">
        <f t="shared" si="2"/>
        <v/>
      </c>
      <c r="Q42" s="182"/>
    </row>
    <row r="43" spans="1:17" x14ac:dyDescent="0.2">
      <c r="A43" s="93">
        <v>38</v>
      </c>
      <c r="B43" s="351"/>
      <c r="C43" s="166"/>
      <c r="D43" s="52"/>
      <c r="E43" s="52"/>
      <c r="F43" s="173"/>
      <c r="G43" s="119"/>
      <c r="H43" s="17"/>
      <c r="I43" s="176"/>
      <c r="J43" s="17"/>
      <c r="K43" s="120"/>
      <c r="L43" s="121" t="str">
        <f t="shared" si="0"/>
        <v/>
      </c>
      <c r="N43" s="20" t="str">
        <f>IF(C43="","",IF(OR(G43&lt;Summary!$H$9,G43&gt;Summary!$K$9),"CHECK DATES",""))</f>
        <v/>
      </c>
      <c r="O43" s="105" t="str">
        <f t="shared" si="1"/>
        <v/>
      </c>
      <c r="P43" s="118" t="str">
        <f t="shared" si="2"/>
        <v/>
      </c>
      <c r="Q43" s="182"/>
    </row>
    <row r="44" spans="1:17" x14ac:dyDescent="0.2">
      <c r="A44" s="93">
        <v>39</v>
      </c>
      <c r="B44" s="351"/>
      <c r="C44" s="166"/>
      <c r="D44" s="52"/>
      <c r="E44" s="52"/>
      <c r="F44" s="173"/>
      <c r="G44" s="119"/>
      <c r="H44" s="17"/>
      <c r="I44" s="176"/>
      <c r="J44" s="17"/>
      <c r="K44" s="120"/>
      <c r="L44" s="121" t="str">
        <f t="shared" si="0"/>
        <v/>
      </c>
      <c r="N44" s="20" t="str">
        <f>IF(C44="","",IF(OR(G44&lt;Summary!$H$9,G44&gt;Summary!$K$9),"CHECK DATES",""))</f>
        <v/>
      </c>
      <c r="O44" s="105" t="str">
        <f t="shared" si="1"/>
        <v/>
      </c>
      <c r="P44" s="118" t="str">
        <f t="shared" si="2"/>
        <v/>
      </c>
      <c r="Q44" s="182"/>
    </row>
    <row r="45" spans="1:17" x14ac:dyDescent="0.2">
      <c r="A45" s="93">
        <v>40</v>
      </c>
      <c r="B45" s="351"/>
      <c r="C45" s="166"/>
      <c r="D45" s="52"/>
      <c r="E45" s="52"/>
      <c r="F45" s="173"/>
      <c r="G45" s="119"/>
      <c r="H45" s="17"/>
      <c r="I45" s="176"/>
      <c r="J45" s="17"/>
      <c r="K45" s="120"/>
      <c r="L45" s="121" t="str">
        <f t="shared" si="0"/>
        <v/>
      </c>
      <c r="N45" s="20" t="str">
        <f>IF(C45="","",IF(OR(G45&lt;Summary!$H$9,G45&gt;Summary!$K$9),"CHECK DATES",""))</f>
        <v/>
      </c>
      <c r="O45" s="105" t="str">
        <f t="shared" si="1"/>
        <v/>
      </c>
      <c r="P45" s="118" t="str">
        <f t="shared" si="2"/>
        <v/>
      </c>
      <c r="Q45" s="182"/>
    </row>
    <row r="46" spans="1:17" x14ac:dyDescent="0.2">
      <c r="A46" s="93">
        <v>41</v>
      </c>
      <c r="B46" s="351"/>
      <c r="C46" s="166"/>
      <c r="D46" s="52"/>
      <c r="E46" s="52"/>
      <c r="F46" s="173"/>
      <c r="G46" s="119"/>
      <c r="H46" s="17"/>
      <c r="I46" s="176"/>
      <c r="J46" s="17"/>
      <c r="K46" s="120"/>
      <c r="L46" s="121" t="str">
        <f t="shared" si="0"/>
        <v/>
      </c>
      <c r="N46" s="20" t="str">
        <f>IF(C46="","",IF(OR(G46&lt;Summary!$H$9,G46&gt;Summary!$K$9),"CHECK DATES",""))</f>
        <v/>
      </c>
      <c r="O46" s="105" t="str">
        <f t="shared" si="1"/>
        <v/>
      </c>
      <c r="P46" s="118" t="str">
        <f t="shared" si="2"/>
        <v/>
      </c>
      <c r="Q46" s="182"/>
    </row>
    <row r="47" spans="1:17" x14ac:dyDescent="0.2">
      <c r="A47" s="93">
        <v>42</v>
      </c>
      <c r="B47" s="351"/>
      <c r="C47" s="166"/>
      <c r="D47" s="52"/>
      <c r="E47" s="52"/>
      <c r="F47" s="173"/>
      <c r="G47" s="119"/>
      <c r="H47" s="17"/>
      <c r="I47" s="176"/>
      <c r="J47" s="17"/>
      <c r="K47" s="120"/>
      <c r="L47" s="121" t="str">
        <f t="shared" si="0"/>
        <v/>
      </c>
      <c r="N47" s="20" t="str">
        <f>IF(C47="","",IF(OR(G47&lt;Summary!$H$9,G47&gt;Summary!$K$9),"CHECK DATES",""))</f>
        <v/>
      </c>
      <c r="O47" s="105" t="str">
        <f t="shared" si="1"/>
        <v/>
      </c>
      <c r="P47" s="118" t="str">
        <f t="shared" si="2"/>
        <v/>
      </c>
      <c r="Q47" s="182"/>
    </row>
    <row r="48" spans="1:17" x14ac:dyDescent="0.2">
      <c r="A48" s="93">
        <v>43</v>
      </c>
      <c r="B48" s="351"/>
      <c r="C48" s="166"/>
      <c r="D48" s="52"/>
      <c r="E48" s="52"/>
      <c r="F48" s="173"/>
      <c r="G48" s="119"/>
      <c r="H48" s="17"/>
      <c r="I48" s="176"/>
      <c r="J48" s="17"/>
      <c r="K48" s="120"/>
      <c r="L48" s="121" t="str">
        <f t="shared" si="0"/>
        <v/>
      </c>
      <c r="N48" s="20" t="str">
        <f>IF(C48="","",IF(OR(G48&lt;Summary!$H$9,G48&gt;Summary!$K$9),"CHECK DATES",""))</f>
        <v/>
      </c>
      <c r="O48" s="105" t="str">
        <f t="shared" si="1"/>
        <v/>
      </c>
      <c r="P48" s="118" t="str">
        <f t="shared" si="2"/>
        <v/>
      </c>
      <c r="Q48" s="182"/>
    </row>
    <row r="49" spans="1:17" x14ac:dyDescent="0.2">
      <c r="A49" s="93">
        <v>44</v>
      </c>
      <c r="B49" s="351"/>
      <c r="C49" s="166"/>
      <c r="D49" s="52"/>
      <c r="E49" s="52"/>
      <c r="F49" s="173"/>
      <c r="G49" s="119"/>
      <c r="H49" s="17"/>
      <c r="I49" s="176"/>
      <c r="J49" s="17"/>
      <c r="K49" s="120"/>
      <c r="L49" s="121" t="str">
        <f t="shared" si="0"/>
        <v/>
      </c>
      <c r="N49" s="20" t="str">
        <f>IF(C49="","",IF(OR(G49&lt;Summary!$H$9,G49&gt;Summary!$K$9),"CHECK DATES",""))</f>
        <v/>
      </c>
      <c r="O49" s="105" t="str">
        <f t="shared" si="1"/>
        <v/>
      </c>
      <c r="P49" s="118" t="str">
        <f t="shared" si="2"/>
        <v/>
      </c>
      <c r="Q49" s="182"/>
    </row>
    <row r="50" spans="1:17" x14ac:dyDescent="0.2">
      <c r="A50" s="93">
        <v>45</v>
      </c>
      <c r="B50" s="351"/>
      <c r="C50" s="166"/>
      <c r="D50" s="52"/>
      <c r="E50" s="52"/>
      <c r="F50" s="173"/>
      <c r="G50" s="119"/>
      <c r="H50" s="17"/>
      <c r="I50" s="176"/>
      <c r="J50" s="17"/>
      <c r="K50" s="120"/>
      <c r="L50" s="121" t="str">
        <f t="shared" si="0"/>
        <v/>
      </c>
      <c r="N50" s="20" t="str">
        <f>IF(C50="","",IF(OR(G50&lt;Summary!$H$9,G50&gt;Summary!$K$9),"CHECK DATES",""))</f>
        <v/>
      </c>
      <c r="O50" s="105" t="str">
        <f t="shared" si="1"/>
        <v/>
      </c>
      <c r="P50" s="118" t="str">
        <f t="shared" si="2"/>
        <v/>
      </c>
      <c r="Q50" s="182"/>
    </row>
    <row r="51" spans="1:17" x14ac:dyDescent="0.2">
      <c r="A51" s="93">
        <v>46</v>
      </c>
      <c r="B51" s="351"/>
      <c r="C51" s="166"/>
      <c r="D51" s="52"/>
      <c r="E51" s="52"/>
      <c r="F51" s="173"/>
      <c r="G51" s="119"/>
      <c r="H51" s="17"/>
      <c r="I51" s="176"/>
      <c r="J51" s="17"/>
      <c r="K51" s="120"/>
      <c r="L51" s="121" t="str">
        <f t="shared" si="0"/>
        <v/>
      </c>
      <c r="N51" s="20" t="str">
        <f>IF(C51="","",IF(OR(G51&lt;Summary!$H$9,G51&gt;Summary!$K$9),"CHECK DATES",""))</f>
        <v/>
      </c>
      <c r="O51" s="105" t="str">
        <f t="shared" si="1"/>
        <v/>
      </c>
      <c r="P51" s="118" t="str">
        <f t="shared" si="2"/>
        <v/>
      </c>
      <c r="Q51" s="182"/>
    </row>
    <row r="52" spans="1:17" x14ac:dyDescent="0.2">
      <c r="A52" s="93">
        <v>47</v>
      </c>
      <c r="B52" s="351"/>
      <c r="C52" s="166"/>
      <c r="D52" s="52"/>
      <c r="E52" s="52"/>
      <c r="F52" s="173"/>
      <c r="G52" s="119"/>
      <c r="H52" s="17"/>
      <c r="I52" s="176"/>
      <c r="J52" s="17"/>
      <c r="K52" s="120"/>
      <c r="L52" s="121" t="str">
        <f t="shared" si="0"/>
        <v/>
      </c>
      <c r="N52" s="20" t="str">
        <f>IF(C52="","",IF(OR(G52&lt;Summary!$H$9,G52&gt;Summary!$K$9),"CHECK DATES",""))</f>
        <v/>
      </c>
      <c r="O52" s="105" t="str">
        <f t="shared" si="1"/>
        <v/>
      </c>
      <c r="P52" s="118" t="str">
        <f t="shared" si="2"/>
        <v/>
      </c>
      <c r="Q52" s="182"/>
    </row>
    <row r="53" spans="1:17" x14ac:dyDescent="0.2">
      <c r="A53" s="93">
        <v>48</v>
      </c>
      <c r="B53" s="351"/>
      <c r="C53" s="166"/>
      <c r="D53" s="52"/>
      <c r="E53" s="52"/>
      <c r="F53" s="173"/>
      <c r="G53" s="119"/>
      <c r="H53" s="17"/>
      <c r="I53" s="176"/>
      <c r="J53" s="17"/>
      <c r="K53" s="120"/>
      <c r="L53" s="121" t="str">
        <f t="shared" si="0"/>
        <v/>
      </c>
      <c r="N53" s="20" t="str">
        <f>IF(C53="","",IF(OR(G53&lt;Summary!$H$9,G53&gt;Summary!$K$9),"CHECK DATES",""))</f>
        <v/>
      </c>
      <c r="O53" s="105" t="str">
        <f t="shared" si="1"/>
        <v/>
      </c>
      <c r="P53" s="118" t="str">
        <f t="shared" si="2"/>
        <v/>
      </c>
      <c r="Q53" s="182"/>
    </row>
    <row r="54" spans="1:17" x14ac:dyDescent="0.2">
      <c r="A54" s="93">
        <v>49</v>
      </c>
      <c r="B54" s="351"/>
      <c r="C54" s="166"/>
      <c r="D54" s="52"/>
      <c r="E54" s="52"/>
      <c r="F54" s="173"/>
      <c r="G54" s="119"/>
      <c r="H54" s="17"/>
      <c r="I54" s="176"/>
      <c r="J54" s="17"/>
      <c r="K54" s="120"/>
      <c r="L54" s="121" t="str">
        <f t="shared" si="0"/>
        <v/>
      </c>
      <c r="N54" s="20" t="str">
        <f>IF(C54="","",IF(OR(G54&lt;Summary!$H$9,G54&gt;Summary!$K$9),"CHECK DATES",""))</f>
        <v/>
      </c>
      <c r="O54" s="105" t="str">
        <f t="shared" si="1"/>
        <v/>
      </c>
      <c r="P54" s="118" t="str">
        <f t="shared" si="2"/>
        <v/>
      </c>
      <c r="Q54" s="182"/>
    </row>
    <row r="55" spans="1:17" x14ac:dyDescent="0.2">
      <c r="A55" s="93">
        <v>50</v>
      </c>
      <c r="B55" s="351"/>
      <c r="C55" s="166"/>
      <c r="D55" s="52"/>
      <c r="E55" s="52"/>
      <c r="F55" s="173"/>
      <c r="G55" s="119"/>
      <c r="H55" s="17"/>
      <c r="I55" s="176"/>
      <c r="J55" s="17"/>
      <c r="K55" s="120"/>
      <c r="L55" s="121" t="str">
        <f t="shared" si="0"/>
        <v/>
      </c>
      <c r="N55" s="20" t="str">
        <f>IF(C55="","",IF(OR(G55&lt;Summary!$H$9,G55&gt;Summary!$K$9),"CHECK DATES",""))</f>
        <v/>
      </c>
      <c r="O55" s="105" t="str">
        <f t="shared" si="1"/>
        <v/>
      </c>
      <c r="P55" s="118" t="str">
        <f t="shared" si="2"/>
        <v/>
      </c>
      <c r="Q55" s="182"/>
    </row>
    <row r="56" spans="1:17" x14ac:dyDescent="0.2">
      <c r="A56" s="93">
        <v>51</v>
      </c>
      <c r="B56" s="351"/>
      <c r="C56" s="166"/>
      <c r="D56" s="52"/>
      <c r="E56" s="52"/>
      <c r="F56" s="173"/>
      <c r="G56" s="119"/>
      <c r="H56" s="17"/>
      <c r="I56" s="176"/>
      <c r="J56" s="17"/>
      <c r="K56" s="120"/>
      <c r="L56" s="121" t="str">
        <f t="shared" si="0"/>
        <v/>
      </c>
      <c r="N56" s="20" t="str">
        <f>IF(C56="","",IF(OR(G56&lt;Summary!$H$9,G56&gt;Summary!$K$9),"CHECK DATES",""))</f>
        <v/>
      </c>
      <c r="O56" s="105" t="str">
        <f t="shared" si="1"/>
        <v/>
      </c>
      <c r="P56" s="118" t="str">
        <f t="shared" si="2"/>
        <v/>
      </c>
      <c r="Q56" s="182"/>
    </row>
    <row r="57" spans="1:17" x14ac:dyDescent="0.2">
      <c r="A57" s="93">
        <v>52</v>
      </c>
      <c r="B57" s="351"/>
      <c r="C57" s="166"/>
      <c r="D57" s="52"/>
      <c r="E57" s="52"/>
      <c r="F57" s="173"/>
      <c r="G57" s="119"/>
      <c r="H57" s="17"/>
      <c r="I57" s="176"/>
      <c r="J57" s="17"/>
      <c r="K57" s="120"/>
      <c r="L57" s="121" t="str">
        <f t="shared" si="0"/>
        <v/>
      </c>
      <c r="N57" s="20" t="str">
        <f>IF(C57="","",IF(OR(G57&lt;Summary!$H$9,G57&gt;Summary!$K$9),"CHECK DATES",""))</f>
        <v/>
      </c>
      <c r="O57" s="105" t="str">
        <f t="shared" si="1"/>
        <v/>
      </c>
      <c r="P57" s="118" t="str">
        <f t="shared" si="2"/>
        <v/>
      </c>
      <c r="Q57" s="182"/>
    </row>
    <row r="58" spans="1:17" x14ac:dyDescent="0.2">
      <c r="A58" s="93">
        <v>53</v>
      </c>
      <c r="B58" s="351"/>
      <c r="C58" s="166"/>
      <c r="D58" s="52"/>
      <c r="E58" s="52"/>
      <c r="F58" s="173"/>
      <c r="G58" s="119"/>
      <c r="H58" s="17"/>
      <c r="I58" s="176"/>
      <c r="J58" s="17"/>
      <c r="K58" s="120"/>
      <c r="L58" s="121" t="str">
        <f t="shared" si="0"/>
        <v/>
      </c>
      <c r="N58" s="20" t="str">
        <f>IF(C58="","",IF(OR(G58&lt;Summary!$H$9,G58&gt;Summary!$K$9),"CHECK DATES",""))</f>
        <v/>
      </c>
      <c r="O58" s="105" t="str">
        <f t="shared" si="1"/>
        <v/>
      </c>
      <c r="P58" s="118" t="str">
        <f t="shared" si="2"/>
        <v/>
      </c>
      <c r="Q58" s="182"/>
    </row>
    <row r="59" spans="1:17" x14ac:dyDescent="0.2">
      <c r="A59" s="93">
        <v>54</v>
      </c>
      <c r="B59" s="351"/>
      <c r="C59" s="166"/>
      <c r="D59" s="52"/>
      <c r="E59" s="52"/>
      <c r="F59" s="173"/>
      <c r="G59" s="119"/>
      <c r="H59" s="17"/>
      <c r="I59" s="176"/>
      <c r="J59" s="17"/>
      <c r="K59" s="120"/>
      <c r="L59" s="121" t="str">
        <f t="shared" si="0"/>
        <v/>
      </c>
      <c r="N59" s="20" t="str">
        <f>IF(C59="","",IF(OR(G59&lt;Summary!$H$9,G59&gt;Summary!$K$9),"CHECK DATES",""))</f>
        <v/>
      </c>
      <c r="O59" s="105" t="str">
        <f t="shared" si="1"/>
        <v/>
      </c>
      <c r="P59" s="118" t="str">
        <f t="shared" si="2"/>
        <v/>
      </c>
      <c r="Q59" s="182"/>
    </row>
    <row r="60" spans="1:17" x14ac:dyDescent="0.2">
      <c r="A60" s="93">
        <v>55</v>
      </c>
      <c r="B60" s="351"/>
      <c r="C60" s="166"/>
      <c r="D60" s="52"/>
      <c r="E60" s="52"/>
      <c r="F60" s="173"/>
      <c r="G60" s="119"/>
      <c r="H60" s="17"/>
      <c r="I60" s="176"/>
      <c r="J60" s="17"/>
      <c r="K60" s="120"/>
      <c r="L60" s="121" t="str">
        <f t="shared" si="0"/>
        <v/>
      </c>
      <c r="N60" s="20" t="str">
        <f>IF(C60="","",IF(OR(G60&lt;Summary!$H$9,G60&gt;Summary!$K$9),"CHECK DATES",""))</f>
        <v/>
      </c>
      <c r="O60" s="105" t="str">
        <f t="shared" si="1"/>
        <v/>
      </c>
      <c r="P60" s="118" t="str">
        <f t="shared" si="2"/>
        <v/>
      </c>
      <c r="Q60" s="182"/>
    </row>
    <row r="61" spans="1:17" x14ac:dyDescent="0.2">
      <c r="A61" s="93">
        <v>56</v>
      </c>
      <c r="B61" s="351"/>
      <c r="C61" s="166"/>
      <c r="D61" s="52"/>
      <c r="E61" s="52"/>
      <c r="F61" s="173"/>
      <c r="G61" s="119"/>
      <c r="H61" s="17"/>
      <c r="I61" s="176"/>
      <c r="J61" s="17"/>
      <c r="K61" s="120"/>
      <c r="L61" s="121" t="str">
        <f t="shared" si="0"/>
        <v/>
      </c>
      <c r="N61" s="20" t="str">
        <f>IF(C61="","",IF(OR(G61&lt;Summary!$H$9,G61&gt;Summary!$K$9),"CHECK DATES",""))</f>
        <v/>
      </c>
      <c r="O61" s="105" t="str">
        <f t="shared" si="1"/>
        <v/>
      </c>
      <c r="P61" s="118" t="str">
        <f t="shared" si="2"/>
        <v/>
      </c>
      <c r="Q61" s="182"/>
    </row>
    <row r="62" spans="1:17" x14ac:dyDescent="0.2">
      <c r="A62" s="93">
        <v>57</v>
      </c>
      <c r="B62" s="351"/>
      <c r="C62" s="166"/>
      <c r="D62" s="52"/>
      <c r="E62" s="52"/>
      <c r="F62" s="173"/>
      <c r="G62" s="119"/>
      <c r="H62" s="17"/>
      <c r="I62" s="176"/>
      <c r="J62" s="17"/>
      <c r="K62" s="120"/>
      <c r="L62" s="121" t="str">
        <f t="shared" si="0"/>
        <v/>
      </c>
      <c r="N62" s="20" t="str">
        <f>IF(C62="","",IF(OR(G62&lt;Summary!$H$9,G62&gt;Summary!$K$9),"CHECK DATES",""))</f>
        <v/>
      </c>
      <c r="O62" s="105" t="str">
        <f t="shared" si="1"/>
        <v/>
      </c>
      <c r="P62" s="118" t="str">
        <f t="shared" si="2"/>
        <v/>
      </c>
      <c r="Q62" s="182"/>
    </row>
    <row r="63" spans="1:17" x14ac:dyDescent="0.2">
      <c r="A63" s="93">
        <v>58</v>
      </c>
      <c r="B63" s="351"/>
      <c r="C63" s="166"/>
      <c r="D63" s="52"/>
      <c r="E63" s="52"/>
      <c r="F63" s="173"/>
      <c r="G63" s="119"/>
      <c r="H63" s="17"/>
      <c r="I63" s="176"/>
      <c r="J63" s="17"/>
      <c r="K63" s="120"/>
      <c r="L63" s="121" t="str">
        <f t="shared" si="0"/>
        <v/>
      </c>
      <c r="N63" s="20" t="str">
        <f>IF(C63="","",IF(OR(G63&lt;Summary!$H$9,G63&gt;Summary!$K$9),"CHECK DATES",""))</f>
        <v/>
      </c>
      <c r="O63" s="105" t="str">
        <f t="shared" si="1"/>
        <v/>
      </c>
      <c r="P63" s="118" t="str">
        <f t="shared" si="2"/>
        <v/>
      </c>
      <c r="Q63" s="182"/>
    </row>
    <row r="64" spans="1:17" x14ac:dyDescent="0.2">
      <c r="A64" s="93">
        <v>59</v>
      </c>
      <c r="B64" s="351"/>
      <c r="C64" s="166"/>
      <c r="D64" s="52"/>
      <c r="E64" s="52"/>
      <c r="F64" s="173"/>
      <c r="G64" s="119"/>
      <c r="H64" s="17"/>
      <c r="I64" s="176"/>
      <c r="J64" s="17"/>
      <c r="K64" s="120"/>
      <c r="L64" s="121" t="str">
        <f t="shared" si="0"/>
        <v/>
      </c>
      <c r="N64" s="20" t="str">
        <f>IF(C64="","",IF(OR(G64&lt;Summary!$H$9,G64&gt;Summary!$K$9),"CHECK DATES",""))</f>
        <v/>
      </c>
      <c r="O64" s="105" t="str">
        <f t="shared" si="1"/>
        <v/>
      </c>
      <c r="P64" s="118" t="str">
        <f t="shared" si="2"/>
        <v/>
      </c>
      <c r="Q64" s="182"/>
    </row>
    <row r="65" spans="1:17" x14ac:dyDescent="0.2">
      <c r="A65" s="93">
        <v>60</v>
      </c>
      <c r="B65" s="351"/>
      <c r="C65" s="166"/>
      <c r="D65" s="52"/>
      <c r="E65" s="52"/>
      <c r="F65" s="173"/>
      <c r="G65" s="119"/>
      <c r="H65" s="17"/>
      <c r="I65" s="176"/>
      <c r="J65" s="17"/>
      <c r="K65" s="120"/>
      <c r="L65" s="121" t="str">
        <f t="shared" si="0"/>
        <v/>
      </c>
      <c r="N65" s="20" t="str">
        <f>IF(C65="","",IF(OR(G65&lt;Summary!$H$9,G65&gt;Summary!$K$9),"CHECK DATES",""))</f>
        <v/>
      </c>
      <c r="O65" s="105" t="str">
        <f t="shared" si="1"/>
        <v/>
      </c>
      <c r="P65" s="118" t="str">
        <f t="shared" si="2"/>
        <v/>
      </c>
      <c r="Q65" s="182"/>
    </row>
    <row r="66" spans="1:17" x14ac:dyDescent="0.2">
      <c r="A66" s="93">
        <v>61</v>
      </c>
      <c r="B66" s="351"/>
      <c r="C66" s="166"/>
      <c r="D66" s="52"/>
      <c r="E66" s="52"/>
      <c r="F66" s="173"/>
      <c r="G66" s="119"/>
      <c r="H66" s="17"/>
      <c r="I66" s="176"/>
      <c r="J66" s="17"/>
      <c r="K66" s="120"/>
      <c r="L66" s="121" t="str">
        <f t="shared" si="0"/>
        <v/>
      </c>
      <c r="N66" s="20" t="str">
        <f>IF(C66="","",IF(OR(G66&lt;Summary!$H$9,G66&gt;Summary!$K$9),"CHECK DATES",""))</f>
        <v/>
      </c>
      <c r="O66" s="105" t="str">
        <f t="shared" si="1"/>
        <v/>
      </c>
      <c r="P66" s="118" t="str">
        <f t="shared" si="2"/>
        <v/>
      </c>
      <c r="Q66" s="182"/>
    </row>
    <row r="67" spans="1:17" x14ac:dyDescent="0.2">
      <c r="A67" s="93">
        <v>62</v>
      </c>
      <c r="B67" s="351"/>
      <c r="C67" s="166"/>
      <c r="D67" s="52"/>
      <c r="E67" s="52"/>
      <c r="F67" s="173"/>
      <c r="G67" s="119"/>
      <c r="H67" s="17"/>
      <c r="I67" s="176"/>
      <c r="J67" s="17"/>
      <c r="K67" s="120"/>
      <c r="L67" s="121" t="str">
        <f t="shared" si="0"/>
        <v/>
      </c>
      <c r="N67" s="20" t="str">
        <f>IF(C67="","",IF(OR(G67&lt;Summary!$H$9,G67&gt;Summary!$K$9),"CHECK DATES",""))</f>
        <v/>
      </c>
      <c r="O67" s="105" t="str">
        <f t="shared" si="1"/>
        <v/>
      </c>
      <c r="P67" s="118" t="str">
        <f t="shared" si="2"/>
        <v/>
      </c>
      <c r="Q67" s="182"/>
    </row>
    <row r="68" spans="1:17" x14ac:dyDescent="0.2">
      <c r="A68" s="93">
        <v>63</v>
      </c>
      <c r="B68" s="351"/>
      <c r="C68" s="166"/>
      <c r="D68" s="52"/>
      <c r="E68" s="52"/>
      <c r="F68" s="173"/>
      <c r="G68" s="119"/>
      <c r="H68" s="17"/>
      <c r="I68" s="176"/>
      <c r="J68" s="17"/>
      <c r="K68" s="120"/>
      <c r="L68" s="121" t="str">
        <f t="shared" si="0"/>
        <v/>
      </c>
      <c r="N68" s="20" t="str">
        <f>IF(C68="","",IF(OR(G68&lt;Summary!$H$9,G68&gt;Summary!$K$9),"CHECK DATES",""))</f>
        <v/>
      </c>
      <c r="O68" s="105" t="str">
        <f t="shared" si="1"/>
        <v/>
      </c>
      <c r="P68" s="118" t="str">
        <f t="shared" si="2"/>
        <v/>
      </c>
      <c r="Q68" s="182"/>
    </row>
    <row r="69" spans="1:17" x14ac:dyDescent="0.2">
      <c r="A69" s="93">
        <v>64</v>
      </c>
      <c r="B69" s="351"/>
      <c r="C69" s="166"/>
      <c r="D69" s="52"/>
      <c r="E69" s="52"/>
      <c r="F69" s="173"/>
      <c r="G69" s="119"/>
      <c r="H69" s="17"/>
      <c r="I69" s="176"/>
      <c r="J69" s="17"/>
      <c r="K69" s="120"/>
      <c r="L69" s="121" t="str">
        <f t="shared" si="0"/>
        <v/>
      </c>
      <c r="N69" s="20" t="str">
        <f>IF(C69="","",IF(OR(G69&lt;Summary!$H$9,G69&gt;Summary!$K$9),"CHECK DATES",""))</f>
        <v/>
      </c>
      <c r="O69" s="105" t="str">
        <f t="shared" si="1"/>
        <v/>
      </c>
      <c r="P69" s="118" t="str">
        <f t="shared" si="2"/>
        <v/>
      </c>
      <c r="Q69" s="182"/>
    </row>
    <row r="70" spans="1:17" x14ac:dyDescent="0.2">
      <c r="A70" s="93">
        <v>65</v>
      </c>
      <c r="B70" s="351"/>
      <c r="C70" s="166"/>
      <c r="D70" s="52"/>
      <c r="E70" s="52"/>
      <c r="F70" s="173"/>
      <c r="G70" s="119"/>
      <c r="H70" s="17"/>
      <c r="I70" s="176"/>
      <c r="J70" s="17"/>
      <c r="K70" s="120"/>
      <c r="L70" s="121" t="str">
        <f t="shared" si="0"/>
        <v/>
      </c>
      <c r="N70" s="20" t="str">
        <f>IF(C70="","",IF(OR(G70&lt;Summary!$H$9,G70&gt;Summary!$K$9),"CHECK DATES",""))</f>
        <v/>
      </c>
      <c r="O70" s="105" t="str">
        <f t="shared" si="1"/>
        <v/>
      </c>
      <c r="P70" s="118" t="str">
        <f t="shared" si="2"/>
        <v/>
      </c>
      <c r="Q70" s="182"/>
    </row>
    <row r="71" spans="1:17" x14ac:dyDescent="0.2">
      <c r="A71" s="93">
        <v>66</v>
      </c>
      <c r="B71" s="351"/>
      <c r="C71" s="166"/>
      <c r="D71" s="52"/>
      <c r="E71" s="52"/>
      <c r="F71" s="173"/>
      <c r="G71" s="119"/>
      <c r="H71" s="17"/>
      <c r="I71" s="176"/>
      <c r="J71" s="17"/>
      <c r="K71" s="120"/>
      <c r="L71" s="121" t="str">
        <f t="shared" ref="L71:L84" si="3">IF(H71="Purchase",MIN(F71*I71*J71/12*K71,F71*K71),IF(H71="Rent/Lease",F71*K71,""))</f>
        <v/>
      </c>
      <c r="N71" s="20" t="str">
        <f>IF(C71="","",IF(OR(G71&lt;Summary!$H$9,G71&gt;Summary!$K$9),"CHECK DATES",""))</f>
        <v/>
      </c>
      <c r="O71" s="105" t="str">
        <f t="shared" ref="O71:O84" si="4">L71</f>
        <v/>
      </c>
      <c r="P71" s="118" t="str">
        <f t="shared" ref="P71:P84" si="5">IF(O71&lt;L71,L71-O71,"")</f>
        <v/>
      </c>
      <c r="Q71" s="182"/>
    </row>
    <row r="72" spans="1:17" x14ac:dyDescent="0.2">
      <c r="A72" s="93">
        <v>67</v>
      </c>
      <c r="B72" s="351"/>
      <c r="C72" s="166"/>
      <c r="D72" s="52"/>
      <c r="E72" s="52"/>
      <c r="F72" s="173"/>
      <c r="G72" s="119"/>
      <c r="H72" s="17"/>
      <c r="I72" s="176"/>
      <c r="J72" s="17"/>
      <c r="K72" s="120"/>
      <c r="L72" s="121" t="str">
        <f t="shared" si="3"/>
        <v/>
      </c>
      <c r="N72" s="20" t="str">
        <f>IF(C72="","",IF(OR(G72&lt;Summary!$H$9,G72&gt;Summary!$K$9),"CHECK DATES",""))</f>
        <v/>
      </c>
      <c r="O72" s="105" t="str">
        <f t="shared" si="4"/>
        <v/>
      </c>
      <c r="P72" s="118" t="str">
        <f t="shared" si="5"/>
        <v/>
      </c>
      <c r="Q72" s="182"/>
    </row>
    <row r="73" spans="1:17" x14ac:dyDescent="0.2">
      <c r="A73" s="93">
        <v>68</v>
      </c>
      <c r="B73" s="351"/>
      <c r="C73" s="166"/>
      <c r="D73" s="52"/>
      <c r="E73" s="52"/>
      <c r="F73" s="173"/>
      <c r="G73" s="119"/>
      <c r="H73" s="17"/>
      <c r="I73" s="176"/>
      <c r="J73" s="17"/>
      <c r="K73" s="120"/>
      <c r="L73" s="121" t="str">
        <f t="shared" si="3"/>
        <v/>
      </c>
      <c r="N73" s="20" t="str">
        <f>IF(C73="","",IF(OR(G73&lt;Summary!$H$9,G73&gt;Summary!$K$9),"CHECK DATES",""))</f>
        <v/>
      </c>
      <c r="O73" s="105" t="str">
        <f t="shared" si="4"/>
        <v/>
      </c>
      <c r="P73" s="118" t="str">
        <f t="shared" si="5"/>
        <v/>
      </c>
      <c r="Q73" s="182"/>
    </row>
    <row r="74" spans="1:17" x14ac:dyDescent="0.2">
      <c r="A74" s="93">
        <v>69</v>
      </c>
      <c r="B74" s="351"/>
      <c r="C74" s="166"/>
      <c r="D74" s="52"/>
      <c r="E74" s="52"/>
      <c r="F74" s="173"/>
      <c r="G74" s="119"/>
      <c r="H74" s="17"/>
      <c r="I74" s="176"/>
      <c r="J74" s="17"/>
      <c r="K74" s="120"/>
      <c r="L74" s="121" t="str">
        <f t="shared" si="3"/>
        <v/>
      </c>
      <c r="N74" s="20" t="str">
        <f>IF(C74="","",IF(OR(G74&lt;Summary!$H$9,G74&gt;Summary!$K$9),"CHECK DATES",""))</f>
        <v/>
      </c>
      <c r="O74" s="105" t="str">
        <f t="shared" si="4"/>
        <v/>
      </c>
      <c r="P74" s="118" t="str">
        <f t="shared" si="5"/>
        <v/>
      </c>
      <c r="Q74" s="182"/>
    </row>
    <row r="75" spans="1:17" x14ac:dyDescent="0.2">
      <c r="A75" s="93">
        <v>70</v>
      </c>
      <c r="B75" s="351"/>
      <c r="C75" s="166"/>
      <c r="D75" s="52"/>
      <c r="E75" s="52"/>
      <c r="F75" s="173"/>
      <c r="G75" s="119"/>
      <c r="H75" s="17"/>
      <c r="I75" s="176"/>
      <c r="J75" s="17"/>
      <c r="K75" s="120"/>
      <c r="L75" s="121" t="str">
        <f t="shared" si="3"/>
        <v/>
      </c>
      <c r="N75" s="20" t="str">
        <f>IF(C75="","",IF(OR(G75&lt;Summary!$H$9,G75&gt;Summary!$K$9),"CHECK DATES",""))</f>
        <v/>
      </c>
      <c r="O75" s="105" t="str">
        <f t="shared" si="4"/>
        <v/>
      </c>
      <c r="P75" s="118" t="str">
        <f t="shared" si="5"/>
        <v/>
      </c>
      <c r="Q75" s="182"/>
    </row>
    <row r="76" spans="1:17" x14ac:dyDescent="0.2">
      <c r="A76" s="93">
        <v>71</v>
      </c>
      <c r="B76" s="351"/>
      <c r="C76" s="166"/>
      <c r="D76" s="52"/>
      <c r="E76" s="52"/>
      <c r="F76" s="173"/>
      <c r="G76" s="119"/>
      <c r="H76" s="17"/>
      <c r="I76" s="176"/>
      <c r="J76" s="17"/>
      <c r="K76" s="120"/>
      <c r="L76" s="121" t="str">
        <f t="shared" si="3"/>
        <v/>
      </c>
      <c r="N76" s="20" t="str">
        <f>IF(C76="","",IF(OR(G76&lt;Summary!$H$9,G76&gt;Summary!$K$9),"CHECK DATES",""))</f>
        <v/>
      </c>
      <c r="O76" s="105" t="str">
        <f t="shared" si="4"/>
        <v/>
      </c>
      <c r="P76" s="118" t="str">
        <f t="shared" si="5"/>
        <v/>
      </c>
      <c r="Q76" s="182"/>
    </row>
    <row r="77" spans="1:17" x14ac:dyDescent="0.2">
      <c r="A77" s="93">
        <v>72</v>
      </c>
      <c r="B77" s="351"/>
      <c r="C77" s="166"/>
      <c r="D77" s="52"/>
      <c r="E77" s="52"/>
      <c r="F77" s="173"/>
      <c r="G77" s="119"/>
      <c r="H77" s="17"/>
      <c r="I77" s="176"/>
      <c r="J77" s="17"/>
      <c r="K77" s="120"/>
      <c r="L77" s="121" t="str">
        <f t="shared" si="3"/>
        <v/>
      </c>
      <c r="N77" s="20" t="str">
        <f>IF(C77="","",IF(OR(G77&lt;Summary!$H$9,G77&gt;Summary!$K$9),"CHECK DATES",""))</f>
        <v/>
      </c>
      <c r="O77" s="105" t="str">
        <f t="shared" si="4"/>
        <v/>
      </c>
      <c r="P77" s="118" t="str">
        <f t="shared" si="5"/>
        <v/>
      </c>
      <c r="Q77" s="182"/>
    </row>
    <row r="78" spans="1:17" x14ac:dyDescent="0.2">
      <c r="A78" s="93">
        <v>73</v>
      </c>
      <c r="B78" s="351"/>
      <c r="C78" s="166"/>
      <c r="D78" s="52"/>
      <c r="E78" s="52"/>
      <c r="F78" s="173"/>
      <c r="G78" s="119"/>
      <c r="H78" s="17"/>
      <c r="I78" s="176"/>
      <c r="J78" s="17"/>
      <c r="K78" s="120"/>
      <c r="L78" s="121" t="str">
        <f t="shared" si="3"/>
        <v/>
      </c>
      <c r="N78" s="20" t="str">
        <f>IF(C78="","",IF(OR(G78&lt;Summary!$H$9,G78&gt;Summary!$K$9),"CHECK DATES",""))</f>
        <v/>
      </c>
      <c r="O78" s="105" t="str">
        <f t="shared" si="4"/>
        <v/>
      </c>
      <c r="P78" s="118" t="str">
        <f t="shared" si="5"/>
        <v/>
      </c>
      <c r="Q78" s="182"/>
    </row>
    <row r="79" spans="1:17" x14ac:dyDescent="0.2">
      <c r="A79" s="93">
        <v>74</v>
      </c>
      <c r="B79" s="351"/>
      <c r="C79" s="166"/>
      <c r="D79" s="52"/>
      <c r="E79" s="52"/>
      <c r="F79" s="173"/>
      <c r="G79" s="119"/>
      <c r="H79" s="17"/>
      <c r="I79" s="176"/>
      <c r="J79" s="17"/>
      <c r="K79" s="120"/>
      <c r="L79" s="121" t="str">
        <f t="shared" si="3"/>
        <v/>
      </c>
      <c r="N79" s="20" t="str">
        <f>IF(C79="","",IF(OR(G79&lt;Summary!$H$9,G79&gt;Summary!$K$9),"CHECK DATES",""))</f>
        <v/>
      </c>
      <c r="O79" s="105" t="str">
        <f t="shared" si="4"/>
        <v/>
      </c>
      <c r="P79" s="118" t="str">
        <f t="shared" si="5"/>
        <v/>
      </c>
      <c r="Q79" s="182"/>
    </row>
    <row r="80" spans="1:17" x14ac:dyDescent="0.2">
      <c r="A80" s="93">
        <v>75</v>
      </c>
      <c r="B80" s="351"/>
      <c r="C80" s="166"/>
      <c r="D80" s="52"/>
      <c r="E80" s="52"/>
      <c r="F80" s="173"/>
      <c r="G80" s="119"/>
      <c r="H80" s="17"/>
      <c r="I80" s="176"/>
      <c r="J80" s="17"/>
      <c r="K80" s="120"/>
      <c r="L80" s="121" t="str">
        <f t="shared" si="3"/>
        <v/>
      </c>
      <c r="N80" s="20" t="str">
        <f>IF(C80="","",IF(OR(G80&lt;Summary!$H$9,G80&gt;Summary!$K$9),"CHECK DATES",""))</f>
        <v/>
      </c>
      <c r="O80" s="105" t="str">
        <f t="shared" si="4"/>
        <v/>
      </c>
      <c r="P80" s="118" t="str">
        <f t="shared" si="5"/>
        <v/>
      </c>
      <c r="Q80" s="182"/>
    </row>
    <row r="81" spans="1:17" x14ac:dyDescent="0.2">
      <c r="A81" s="93">
        <v>76</v>
      </c>
      <c r="B81" s="351"/>
      <c r="C81" s="166"/>
      <c r="D81" s="52"/>
      <c r="E81" s="52"/>
      <c r="F81" s="173"/>
      <c r="G81" s="119"/>
      <c r="H81" s="17"/>
      <c r="I81" s="176"/>
      <c r="J81" s="17"/>
      <c r="K81" s="120"/>
      <c r="L81" s="121" t="str">
        <f t="shared" si="3"/>
        <v/>
      </c>
      <c r="N81" s="20" t="str">
        <f>IF(C81="","",IF(OR(G81&lt;Summary!$H$9,G81&gt;Summary!$K$9),"CHECK DATES",""))</f>
        <v/>
      </c>
      <c r="O81" s="105" t="str">
        <f t="shared" si="4"/>
        <v/>
      </c>
      <c r="P81" s="118" t="str">
        <f t="shared" si="5"/>
        <v/>
      </c>
      <c r="Q81" s="182"/>
    </row>
    <row r="82" spans="1:17" x14ac:dyDescent="0.2">
      <c r="A82" s="93">
        <v>77</v>
      </c>
      <c r="B82" s="351"/>
      <c r="C82" s="166"/>
      <c r="D82" s="52"/>
      <c r="E82" s="52"/>
      <c r="F82" s="173"/>
      <c r="G82" s="119"/>
      <c r="H82" s="17"/>
      <c r="I82" s="176"/>
      <c r="J82" s="17"/>
      <c r="K82" s="120"/>
      <c r="L82" s="121" t="str">
        <f t="shared" si="3"/>
        <v/>
      </c>
      <c r="N82" s="20" t="str">
        <f>IF(C82="","",IF(OR(G82&lt;Summary!$H$9,G82&gt;Summary!$K$9),"CHECK DATES",""))</f>
        <v/>
      </c>
      <c r="O82" s="105" t="str">
        <f t="shared" si="4"/>
        <v/>
      </c>
      <c r="P82" s="118" t="str">
        <f t="shared" si="5"/>
        <v/>
      </c>
      <c r="Q82" s="182"/>
    </row>
    <row r="83" spans="1:17" x14ac:dyDescent="0.2">
      <c r="A83" s="93">
        <v>78</v>
      </c>
      <c r="B83" s="351"/>
      <c r="C83" s="166"/>
      <c r="D83" s="52"/>
      <c r="E83" s="52"/>
      <c r="F83" s="173"/>
      <c r="G83" s="119"/>
      <c r="H83" s="17"/>
      <c r="I83" s="176"/>
      <c r="J83" s="17"/>
      <c r="K83" s="120"/>
      <c r="L83" s="121" t="str">
        <f t="shared" si="3"/>
        <v/>
      </c>
      <c r="N83" s="20" t="str">
        <f>IF(C83="","",IF(OR(G83&lt;Summary!$H$9,G83&gt;Summary!$K$9),"CHECK DATES",""))</f>
        <v/>
      </c>
      <c r="O83" s="105" t="str">
        <f t="shared" si="4"/>
        <v/>
      </c>
      <c r="P83" s="118" t="str">
        <f t="shared" si="5"/>
        <v/>
      </c>
      <c r="Q83" s="182"/>
    </row>
    <row r="84" spans="1:17" x14ac:dyDescent="0.2">
      <c r="A84" s="93">
        <v>79</v>
      </c>
      <c r="B84" s="351"/>
      <c r="C84" s="166"/>
      <c r="D84" s="52"/>
      <c r="E84" s="52"/>
      <c r="F84" s="173"/>
      <c r="G84" s="119"/>
      <c r="H84" s="17"/>
      <c r="I84" s="176"/>
      <c r="J84" s="17"/>
      <c r="K84" s="120"/>
      <c r="L84" s="121" t="str">
        <f t="shared" si="3"/>
        <v/>
      </c>
      <c r="N84" s="20" t="str">
        <f>IF(C84="","",IF(OR(G84&lt;Summary!$H$9,G84&gt;Summary!$K$9),"CHECK DATES",""))</f>
        <v/>
      </c>
      <c r="O84" s="105" t="str">
        <f t="shared" si="4"/>
        <v/>
      </c>
      <c r="P84" s="118" t="str">
        <f t="shared" si="5"/>
        <v/>
      </c>
      <c r="Q84" s="182"/>
    </row>
    <row r="85" spans="1:17" x14ac:dyDescent="0.2">
      <c r="A85" s="93">
        <v>80</v>
      </c>
      <c r="B85" s="351"/>
      <c r="C85" s="166"/>
      <c r="D85" s="52"/>
      <c r="E85" s="52"/>
      <c r="F85" s="173"/>
      <c r="G85" s="119"/>
      <c r="H85" s="17"/>
      <c r="I85" s="176"/>
      <c r="J85" s="17"/>
      <c r="K85" s="120"/>
      <c r="L85" s="121" t="str">
        <f t="shared" ref="L85:L148" si="6">IF(H85="Purchase",MIN(F85*I85*J85/12*K85,F85*K85),IF(H85="Rent/Lease",F85*K85,""))</f>
        <v/>
      </c>
      <c r="N85" s="20" t="str">
        <f>IF(C85="","",IF(OR(G85&lt;Summary!$H$9,G85&gt;Summary!$K$9),"CHECK DATES",""))</f>
        <v/>
      </c>
      <c r="O85" s="105" t="str">
        <f t="shared" ref="O85:O148" si="7">L85</f>
        <v/>
      </c>
      <c r="P85" s="118" t="str">
        <f t="shared" ref="P85:P148" si="8">IF(O85&lt;L85,L85-O85,"")</f>
        <v/>
      </c>
      <c r="Q85" s="182"/>
    </row>
    <row r="86" spans="1:17" x14ac:dyDescent="0.2">
      <c r="A86" s="93">
        <v>81</v>
      </c>
      <c r="B86" s="351"/>
      <c r="C86" s="166"/>
      <c r="D86" s="52"/>
      <c r="E86" s="52"/>
      <c r="F86" s="173"/>
      <c r="G86" s="119"/>
      <c r="H86" s="17"/>
      <c r="I86" s="176"/>
      <c r="J86" s="17"/>
      <c r="K86" s="120"/>
      <c r="L86" s="121" t="str">
        <f t="shared" si="6"/>
        <v/>
      </c>
      <c r="N86" s="20" t="str">
        <f>IF(C86="","",IF(OR(G86&lt;Summary!$H$9,G86&gt;Summary!$K$9),"CHECK DATES",""))</f>
        <v/>
      </c>
      <c r="O86" s="105" t="str">
        <f t="shared" si="7"/>
        <v/>
      </c>
      <c r="P86" s="118" t="str">
        <f t="shared" si="8"/>
        <v/>
      </c>
      <c r="Q86" s="182"/>
    </row>
    <row r="87" spans="1:17" x14ac:dyDescent="0.2">
      <c r="A87" s="93">
        <v>82</v>
      </c>
      <c r="B87" s="351"/>
      <c r="C87" s="166"/>
      <c r="D87" s="52"/>
      <c r="E87" s="52"/>
      <c r="F87" s="173"/>
      <c r="G87" s="119"/>
      <c r="H87" s="17"/>
      <c r="I87" s="176"/>
      <c r="J87" s="17"/>
      <c r="K87" s="120"/>
      <c r="L87" s="121" t="str">
        <f t="shared" si="6"/>
        <v/>
      </c>
      <c r="N87" s="20" t="str">
        <f>IF(C87="","",IF(OR(G87&lt;Summary!$H$9,G87&gt;Summary!$K$9),"CHECK DATES",""))</f>
        <v/>
      </c>
      <c r="O87" s="105" t="str">
        <f t="shared" si="7"/>
        <v/>
      </c>
      <c r="P87" s="118" t="str">
        <f t="shared" si="8"/>
        <v/>
      </c>
      <c r="Q87" s="182"/>
    </row>
    <row r="88" spans="1:17" x14ac:dyDescent="0.2">
      <c r="A88" s="93">
        <v>83</v>
      </c>
      <c r="B88" s="351"/>
      <c r="C88" s="166"/>
      <c r="D88" s="52"/>
      <c r="E88" s="52"/>
      <c r="F88" s="173"/>
      <c r="G88" s="119"/>
      <c r="H88" s="17"/>
      <c r="I88" s="176"/>
      <c r="J88" s="17"/>
      <c r="K88" s="120"/>
      <c r="L88" s="121" t="str">
        <f t="shared" si="6"/>
        <v/>
      </c>
      <c r="N88" s="20" t="str">
        <f>IF(C88="","",IF(OR(G88&lt;Summary!$H$9,G88&gt;Summary!$K$9),"CHECK DATES",""))</f>
        <v/>
      </c>
      <c r="O88" s="105" t="str">
        <f t="shared" si="7"/>
        <v/>
      </c>
      <c r="P88" s="118" t="str">
        <f t="shared" si="8"/>
        <v/>
      </c>
      <c r="Q88" s="182"/>
    </row>
    <row r="89" spans="1:17" x14ac:dyDescent="0.2">
      <c r="A89" s="93">
        <v>84</v>
      </c>
      <c r="B89" s="351"/>
      <c r="C89" s="166"/>
      <c r="D89" s="52"/>
      <c r="E89" s="52"/>
      <c r="F89" s="173"/>
      <c r="G89" s="119"/>
      <c r="H89" s="17"/>
      <c r="I89" s="176"/>
      <c r="J89" s="17"/>
      <c r="K89" s="120"/>
      <c r="L89" s="121" t="str">
        <f t="shared" si="6"/>
        <v/>
      </c>
      <c r="N89" s="20" t="str">
        <f>IF(C89="","",IF(OR(G89&lt;Summary!$H$9,G89&gt;Summary!$K$9),"CHECK DATES",""))</f>
        <v/>
      </c>
      <c r="O89" s="105" t="str">
        <f t="shared" si="7"/>
        <v/>
      </c>
      <c r="P89" s="118" t="str">
        <f t="shared" si="8"/>
        <v/>
      </c>
      <c r="Q89" s="182"/>
    </row>
    <row r="90" spans="1:17" x14ac:dyDescent="0.2">
      <c r="A90" s="93">
        <v>85</v>
      </c>
      <c r="B90" s="351"/>
      <c r="C90" s="166"/>
      <c r="D90" s="52"/>
      <c r="E90" s="52"/>
      <c r="F90" s="173"/>
      <c r="G90" s="119"/>
      <c r="H90" s="17"/>
      <c r="I90" s="176"/>
      <c r="J90" s="17"/>
      <c r="K90" s="120"/>
      <c r="L90" s="121" t="str">
        <f t="shared" si="6"/>
        <v/>
      </c>
      <c r="N90" s="20" t="str">
        <f>IF(C90="","",IF(OR(G90&lt;Summary!$H$9,G90&gt;Summary!$K$9),"CHECK DATES",""))</f>
        <v/>
      </c>
      <c r="O90" s="105" t="str">
        <f t="shared" si="7"/>
        <v/>
      </c>
      <c r="P90" s="118" t="str">
        <f t="shared" si="8"/>
        <v/>
      </c>
      <c r="Q90" s="182"/>
    </row>
    <row r="91" spans="1:17" x14ac:dyDescent="0.2">
      <c r="A91" s="93">
        <v>86</v>
      </c>
      <c r="B91" s="351"/>
      <c r="C91" s="166"/>
      <c r="D91" s="52"/>
      <c r="E91" s="52"/>
      <c r="F91" s="173"/>
      <c r="G91" s="119"/>
      <c r="H91" s="17"/>
      <c r="I91" s="176"/>
      <c r="J91" s="17"/>
      <c r="K91" s="120"/>
      <c r="L91" s="121" t="str">
        <f t="shared" si="6"/>
        <v/>
      </c>
      <c r="N91" s="20" t="str">
        <f>IF(C91="","",IF(OR(G91&lt;Summary!$H$9,G91&gt;Summary!$K$9),"CHECK DATES",""))</f>
        <v/>
      </c>
      <c r="O91" s="105" t="str">
        <f t="shared" si="7"/>
        <v/>
      </c>
      <c r="P91" s="118" t="str">
        <f t="shared" si="8"/>
        <v/>
      </c>
      <c r="Q91" s="182"/>
    </row>
    <row r="92" spans="1:17" x14ac:dyDescent="0.2">
      <c r="A92" s="93">
        <v>87</v>
      </c>
      <c r="B92" s="351"/>
      <c r="C92" s="166"/>
      <c r="D92" s="52"/>
      <c r="E92" s="52"/>
      <c r="F92" s="173"/>
      <c r="G92" s="119"/>
      <c r="H92" s="17"/>
      <c r="I92" s="176"/>
      <c r="J92" s="17"/>
      <c r="K92" s="120"/>
      <c r="L92" s="121" t="str">
        <f t="shared" si="6"/>
        <v/>
      </c>
      <c r="N92" s="20" t="str">
        <f>IF(C92="","",IF(OR(G92&lt;Summary!$H$9,G92&gt;Summary!$K$9),"CHECK DATES",""))</f>
        <v/>
      </c>
      <c r="O92" s="105" t="str">
        <f t="shared" si="7"/>
        <v/>
      </c>
      <c r="P92" s="118" t="str">
        <f t="shared" si="8"/>
        <v/>
      </c>
      <c r="Q92" s="182"/>
    </row>
    <row r="93" spans="1:17" x14ac:dyDescent="0.2">
      <c r="A93" s="93">
        <v>88</v>
      </c>
      <c r="B93" s="351"/>
      <c r="C93" s="166"/>
      <c r="D93" s="52"/>
      <c r="E93" s="52"/>
      <c r="F93" s="173"/>
      <c r="G93" s="119"/>
      <c r="H93" s="17"/>
      <c r="I93" s="176"/>
      <c r="J93" s="17"/>
      <c r="K93" s="120"/>
      <c r="L93" s="121" t="str">
        <f t="shared" si="6"/>
        <v/>
      </c>
      <c r="N93" s="20" t="str">
        <f>IF(C93="","",IF(OR(G93&lt;Summary!$H$9,G93&gt;Summary!$K$9),"CHECK DATES",""))</f>
        <v/>
      </c>
      <c r="O93" s="105" t="str">
        <f t="shared" si="7"/>
        <v/>
      </c>
      <c r="P93" s="118" t="str">
        <f t="shared" si="8"/>
        <v/>
      </c>
      <c r="Q93" s="182"/>
    </row>
    <row r="94" spans="1:17" x14ac:dyDescent="0.2">
      <c r="A94" s="93">
        <v>89</v>
      </c>
      <c r="B94" s="351"/>
      <c r="C94" s="166"/>
      <c r="D94" s="52"/>
      <c r="E94" s="52"/>
      <c r="F94" s="173"/>
      <c r="G94" s="119"/>
      <c r="H94" s="17"/>
      <c r="I94" s="176"/>
      <c r="J94" s="17"/>
      <c r="K94" s="120"/>
      <c r="L94" s="121" t="str">
        <f t="shared" si="6"/>
        <v/>
      </c>
      <c r="N94" s="20" t="str">
        <f>IF(C94="","",IF(OR(G94&lt;Summary!$H$9,G94&gt;Summary!$K$9),"CHECK DATES",""))</f>
        <v/>
      </c>
      <c r="O94" s="105" t="str">
        <f t="shared" si="7"/>
        <v/>
      </c>
      <c r="P94" s="118" t="str">
        <f t="shared" si="8"/>
        <v/>
      </c>
      <c r="Q94" s="182"/>
    </row>
    <row r="95" spans="1:17" x14ac:dyDescent="0.2">
      <c r="A95" s="93">
        <v>90</v>
      </c>
      <c r="B95" s="351"/>
      <c r="C95" s="166"/>
      <c r="D95" s="52"/>
      <c r="E95" s="52"/>
      <c r="F95" s="173"/>
      <c r="G95" s="119"/>
      <c r="H95" s="17"/>
      <c r="I95" s="176"/>
      <c r="J95" s="17"/>
      <c r="K95" s="120"/>
      <c r="L95" s="121" t="str">
        <f t="shared" si="6"/>
        <v/>
      </c>
      <c r="N95" s="20" t="str">
        <f>IF(C95="","",IF(OR(G95&lt;Summary!$H$9,G95&gt;Summary!$K$9),"CHECK DATES",""))</f>
        <v/>
      </c>
      <c r="O95" s="105" t="str">
        <f t="shared" si="7"/>
        <v/>
      </c>
      <c r="P95" s="118" t="str">
        <f t="shared" si="8"/>
        <v/>
      </c>
      <c r="Q95" s="182"/>
    </row>
    <row r="96" spans="1:17" x14ac:dyDescent="0.2">
      <c r="A96" s="93">
        <v>91</v>
      </c>
      <c r="B96" s="351"/>
      <c r="C96" s="166"/>
      <c r="D96" s="52"/>
      <c r="E96" s="52"/>
      <c r="F96" s="173"/>
      <c r="G96" s="119"/>
      <c r="H96" s="17"/>
      <c r="I96" s="176"/>
      <c r="J96" s="17"/>
      <c r="K96" s="120"/>
      <c r="L96" s="121" t="str">
        <f t="shared" si="6"/>
        <v/>
      </c>
      <c r="N96" s="20" t="str">
        <f>IF(C96="","",IF(OR(G96&lt;Summary!$H$9,G96&gt;Summary!$K$9),"CHECK DATES",""))</f>
        <v/>
      </c>
      <c r="O96" s="105" t="str">
        <f t="shared" si="7"/>
        <v/>
      </c>
      <c r="P96" s="118" t="str">
        <f t="shared" si="8"/>
        <v/>
      </c>
      <c r="Q96" s="182"/>
    </row>
    <row r="97" spans="1:17" x14ac:dyDescent="0.2">
      <c r="A97" s="93">
        <v>92</v>
      </c>
      <c r="B97" s="351"/>
      <c r="C97" s="166"/>
      <c r="D97" s="52"/>
      <c r="E97" s="52"/>
      <c r="F97" s="173"/>
      <c r="G97" s="119"/>
      <c r="H97" s="17"/>
      <c r="I97" s="176"/>
      <c r="J97" s="17"/>
      <c r="K97" s="120"/>
      <c r="L97" s="121" t="str">
        <f t="shared" si="6"/>
        <v/>
      </c>
      <c r="N97" s="20" t="str">
        <f>IF(C97="","",IF(OR(G97&lt;Summary!$H$9,G97&gt;Summary!$K$9),"CHECK DATES",""))</f>
        <v/>
      </c>
      <c r="O97" s="105" t="str">
        <f t="shared" si="7"/>
        <v/>
      </c>
      <c r="P97" s="118" t="str">
        <f t="shared" si="8"/>
        <v/>
      </c>
      <c r="Q97" s="182"/>
    </row>
    <row r="98" spans="1:17" x14ac:dyDescent="0.2">
      <c r="A98" s="93">
        <v>93</v>
      </c>
      <c r="B98" s="351"/>
      <c r="C98" s="166"/>
      <c r="D98" s="52"/>
      <c r="E98" s="52"/>
      <c r="F98" s="173"/>
      <c r="G98" s="119"/>
      <c r="H98" s="17"/>
      <c r="I98" s="176"/>
      <c r="J98" s="17"/>
      <c r="K98" s="120"/>
      <c r="L98" s="121" t="str">
        <f t="shared" si="6"/>
        <v/>
      </c>
      <c r="N98" s="20" t="str">
        <f>IF(C98="","",IF(OR(G98&lt;Summary!$H$9,G98&gt;Summary!$K$9),"CHECK DATES",""))</f>
        <v/>
      </c>
      <c r="O98" s="105" t="str">
        <f t="shared" si="7"/>
        <v/>
      </c>
      <c r="P98" s="118" t="str">
        <f t="shared" si="8"/>
        <v/>
      </c>
      <c r="Q98" s="182"/>
    </row>
    <row r="99" spans="1:17" x14ac:dyDescent="0.2">
      <c r="A99" s="93">
        <v>94</v>
      </c>
      <c r="B99" s="351"/>
      <c r="C99" s="166"/>
      <c r="D99" s="52"/>
      <c r="E99" s="52"/>
      <c r="F99" s="173"/>
      <c r="G99" s="119"/>
      <c r="H99" s="17"/>
      <c r="I99" s="176"/>
      <c r="J99" s="17"/>
      <c r="K99" s="120"/>
      <c r="L99" s="121" t="str">
        <f t="shared" si="6"/>
        <v/>
      </c>
      <c r="N99" s="20" t="str">
        <f>IF(C99="","",IF(OR(G99&lt;Summary!$H$9,G99&gt;Summary!$K$9),"CHECK DATES",""))</f>
        <v/>
      </c>
      <c r="O99" s="105" t="str">
        <f t="shared" si="7"/>
        <v/>
      </c>
      <c r="P99" s="118" t="str">
        <f t="shared" si="8"/>
        <v/>
      </c>
      <c r="Q99" s="182"/>
    </row>
    <row r="100" spans="1:17" x14ac:dyDescent="0.2">
      <c r="A100" s="93">
        <v>95</v>
      </c>
      <c r="B100" s="351"/>
      <c r="C100" s="166"/>
      <c r="D100" s="52"/>
      <c r="E100" s="52"/>
      <c r="F100" s="173"/>
      <c r="G100" s="119"/>
      <c r="H100" s="17"/>
      <c r="I100" s="176"/>
      <c r="J100" s="17"/>
      <c r="K100" s="120"/>
      <c r="L100" s="121" t="str">
        <f t="shared" si="6"/>
        <v/>
      </c>
      <c r="N100" s="20" t="str">
        <f>IF(C100="","",IF(OR(G100&lt;Summary!$H$9,G100&gt;Summary!$K$9),"CHECK DATES",""))</f>
        <v/>
      </c>
      <c r="O100" s="105" t="str">
        <f t="shared" si="7"/>
        <v/>
      </c>
      <c r="P100" s="118" t="str">
        <f t="shared" si="8"/>
        <v/>
      </c>
      <c r="Q100" s="182"/>
    </row>
    <row r="101" spans="1:17" x14ac:dyDescent="0.2">
      <c r="A101" s="93">
        <v>96</v>
      </c>
      <c r="B101" s="351"/>
      <c r="C101" s="166"/>
      <c r="D101" s="52"/>
      <c r="E101" s="52"/>
      <c r="F101" s="173"/>
      <c r="G101" s="119"/>
      <c r="H101" s="17"/>
      <c r="I101" s="176"/>
      <c r="J101" s="17"/>
      <c r="K101" s="120"/>
      <c r="L101" s="121" t="str">
        <f t="shared" si="6"/>
        <v/>
      </c>
      <c r="N101" s="20" t="str">
        <f>IF(C101="","",IF(OR(G101&lt;Summary!$H$9,G101&gt;Summary!$K$9),"CHECK DATES",""))</f>
        <v/>
      </c>
      <c r="O101" s="105" t="str">
        <f t="shared" si="7"/>
        <v/>
      </c>
      <c r="P101" s="118" t="str">
        <f t="shared" si="8"/>
        <v/>
      </c>
      <c r="Q101" s="182"/>
    </row>
    <row r="102" spans="1:17" x14ac:dyDescent="0.2">
      <c r="A102" s="93">
        <v>97</v>
      </c>
      <c r="B102" s="351"/>
      <c r="C102" s="166"/>
      <c r="D102" s="52"/>
      <c r="E102" s="52"/>
      <c r="F102" s="173"/>
      <c r="G102" s="119"/>
      <c r="H102" s="17"/>
      <c r="I102" s="176"/>
      <c r="J102" s="17"/>
      <c r="K102" s="120"/>
      <c r="L102" s="121" t="str">
        <f t="shared" si="6"/>
        <v/>
      </c>
      <c r="N102" s="20" t="str">
        <f>IF(C102="","",IF(OR(G102&lt;Summary!$H$9,G102&gt;Summary!$K$9),"CHECK DATES",""))</f>
        <v/>
      </c>
      <c r="O102" s="105" t="str">
        <f t="shared" si="7"/>
        <v/>
      </c>
      <c r="P102" s="118" t="str">
        <f t="shared" si="8"/>
        <v/>
      </c>
      <c r="Q102" s="182"/>
    </row>
    <row r="103" spans="1:17" x14ac:dyDescent="0.2">
      <c r="A103" s="93">
        <v>98</v>
      </c>
      <c r="B103" s="351"/>
      <c r="C103" s="166"/>
      <c r="D103" s="52"/>
      <c r="E103" s="52"/>
      <c r="F103" s="173"/>
      <c r="G103" s="119"/>
      <c r="H103" s="17"/>
      <c r="I103" s="176"/>
      <c r="J103" s="17"/>
      <c r="K103" s="120"/>
      <c r="L103" s="121" t="str">
        <f t="shared" si="6"/>
        <v/>
      </c>
      <c r="N103" s="20" t="str">
        <f>IF(C103="","",IF(OR(G103&lt;Summary!$H$9,G103&gt;Summary!$K$9),"CHECK DATES",""))</f>
        <v/>
      </c>
      <c r="O103" s="105" t="str">
        <f t="shared" si="7"/>
        <v/>
      </c>
      <c r="P103" s="118" t="str">
        <f t="shared" si="8"/>
        <v/>
      </c>
      <c r="Q103" s="182"/>
    </row>
    <row r="104" spans="1:17" x14ac:dyDescent="0.2">
      <c r="A104" s="93">
        <v>99</v>
      </c>
      <c r="B104" s="351"/>
      <c r="C104" s="166"/>
      <c r="D104" s="52"/>
      <c r="E104" s="52"/>
      <c r="F104" s="173"/>
      <c r="G104" s="119"/>
      <c r="H104" s="17"/>
      <c r="I104" s="176"/>
      <c r="J104" s="17"/>
      <c r="K104" s="120"/>
      <c r="L104" s="121" t="str">
        <f t="shared" si="6"/>
        <v/>
      </c>
      <c r="N104" s="20" t="str">
        <f>IF(C104="","",IF(OR(G104&lt;Summary!$H$9,G104&gt;Summary!$K$9),"CHECK DATES",""))</f>
        <v/>
      </c>
      <c r="O104" s="105" t="str">
        <f t="shared" si="7"/>
        <v/>
      </c>
      <c r="P104" s="118" t="str">
        <f t="shared" si="8"/>
        <v/>
      </c>
      <c r="Q104" s="182"/>
    </row>
    <row r="105" spans="1:17" x14ac:dyDescent="0.2">
      <c r="A105" s="93">
        <v>100</v>
      </c>
      <c r="B105" s="351"/>
      <c r="C105" s="166"/>
      <c r="D105" s="52"/>
      <c r="E105" s="52"/>
      <c r="F105" s="173"/>
      <c r="G105" s="119"/>
      <c r="H105" s="17"/>
      <c r="I105" s="176"/>
      <c r="J105" s="17"/>
      <c r="K105" s="120"/>
      <c r="L105" s="121" t="str">
        <f t="shared" si="6"/>
        <v/>
      </c>
      <c r="N105" s="20" t="str">
        <f>IF(C105="","",IF(OR(G105&lt;Summary!$H$9,G105&gt;Summary!$K$9),"CHECK DATES",""))</f>
        <v/>
      </c>
      <c r="O105" s="105" t="str">
        <f t="shared" si="7"/>
        <v/>
      </c>
      <c r="P105" s="118" t="str">
        <f t="shared" si="8"/>
        <v/>
      </c>
      <c r="Q105" s="182"/>
    </row>
    <row r="106" spans="1:17" x14ac:dyDescent="0.2">
      <c r="A106" s="93">
        <v>101</v>
      </c>
      <c r="B106" s="351"/>
      <c r="C106" s="166"/>
      <c r="D106" s="52"/>
      <c r="E106" s="52"/>
      <c r="F106" s="173"/>
      <c r="G106" s="119"/>
      <c r="H106" s="17"/>
      <c r="I106" s="176"/>
      <c r="J106" s="17"/>
      <c r="K106" s="120"/>
      <c r="L106" s="121" t="str">
        <f t="shared" si="6"/>
        <v/>
      </c>
      <c r="N106" s="20" t="str">
        <f>IF(C106="","",IF(OR(G106&lt;Summary!$H$9,G106&gt;Summary!$K$9),"CHECK DATES",""))</f>
        <v/>
      </c>
      <c r="O106" s="105" t="str">
        <f t="shared" si="7"/>
        <v/>
      </c>
      <c r="P106" s="118" t="str">
        <f t="shared" si="8"/>
        <v/>
      </c>
      <c r="Q106" s="182"/>
    </row>
    <row r="107" spans="1:17" x14ac:dyDescent="0.2">
      <c r="A107" s="93">
        <v>102</v>
      </c>
      <c r="B107" s="351"/>
      <c r="C107" s="166"/>
      <c r="D107" s="52"/>
      <c r="E107" s="52"/>
      <c r="F107" s="173"/>
      <c r="G107" s="119"/>
      <c r="H107" s="17"/>
      <c r="I107" s="176"/>
      <c r="J107" s="17"/>
      <c r="K107" s="120"/>
      <c r="L107" s="121" t="str">
        <f t="shared" si="6"/>
        <v/>
      </c>
      <c r="N107" s="20" t="str">
        <f>IF(C107="","",IF(OR(G107&lt;Summary!$H$9,G107&gt;Summary!$K$9),"CHECK DATES",""))</f>
        <v/>
      </c>
      <c r="O107" s="105" t="str">
        <f t="shared" si="7"/>
        <v/>
      </c>
      <c r="P107" s="118" t="str">
        <f t="shared" si="8"/>
        <v/>
      </c>
      <c r="Q107" s="182"/>
    </row>
    <row r="108" spans="1:17" x14ac:dyDescent="0.2">
      <c r="A108" s="93">
        <v>103</v>
      </c>
      <c r="B108" s="351"/>
      <c r="C108" s="166"/>
      <c r="D108" s="52"/>
      <c r="E108" s="52"/>
      <c r="F108" s="173"/>
      <c r="G108" s="119"/>
      <c r="H108" s="17"/>
      <c r="I108" s="176"/>
      <c r="J108" s="17"/>
      <c r="K108" s="120"/>
      <c r="L108" s="121" t="str">
        <f t="shared" si="6"/>
        <v/>
      </c>
      <c r="N108" s="20" t="str">
        <f>IF(C108="","",IF(OR(G108&lt;Summary!$H$9,G108&gt;Summary!$K$9),"CHECK DATES",""))</f>
        <v/>
      </c>
      <c r="O108" s="105" t="str">
        <f t="shared" si="7"/>
        <v/>
      </c>
      <c r="P108" s="118" t="str">
        <f t="shared" si="8"/>
        <v/>
      </c>
      <c r="Q108" s="182"/>
    </row>
    <row r="109" spans="1:17" x14ac:dyDescent="0.2">
      <c r="A109" s="93">
        <v>104</v>
      </c>
      <c r="B109" s="351"/>
      <c r="C109" s="166"/>
      <c r="D109" s="52"/>
      <c r="E109" s="52"/>
      <c r="F109" s="173"/>
      <c r="G109" s="119"/>
      <c r="H109" s="17"/>
      <c r="I109" s="176"/>
      <c r="J109" s="17"/>
      <c r="K109" s="120"/>
      <c r="L109" s="121" t="str">
        <f t="shared" si="6"/>
        <v/>
      </c>
      <c r="N109" s="20" t="str">
        <f>IF(C109="","",IF(OR(G109&lt;Summary!$H$9,G109&gt;Summary!$K$9),"CHECK DATES",""))</f>
        <v/>
      </c>
      <c r="O109" s="105" t="str">
        <f t="shared" si="7"/>
        <v/>
      </c>
      <c r="P109" s="118" t="str">
        <f t="shared" si="8"/>
        <v/>
      </c>
      <c r="Q109" s="182"/>
    </row>
    <row r="110" spans="1:17" x14ac:dyDescent="0.2">
      <c r="A110" s="93">
        <v>105</v>
      </c>
      <c r="B110" s="351"/>
      <c r="C110" s="166"/>
      <c r="D110" s="52"/>
      <c r="E110" s="52"/>
      <c r="F110" s="173"/>
      <c r="G110" s="119"/>
      <c r="H110" s="17"/>
      <c r="I110" s="176"/>
      <c r="J110" s="17"/>
      <c r="K110" s="120"/>
      <c r="L110" s="121" t="str">
        <f t="shared" si="6"/>
        <v/>
      </c>
      <c r="N110" s="20" t="str">
        <f>IF(C110="","",IF(OR(G110&lt;Summary!$H$9,G110&gt;Summary!$K$9),"CHECK DATES",""))</f>
        <v/>
      </c>
      <c r="O110" s="105" t="str">
        <f t="shared" si="7"/>
        <v/>
      </c>
      <c r="P110" s="118" t="str">
        <f t="shared" si="8"/>
        <v/>
      </c>
      <c r="Q110" s="182"/>
    </row>
    <row r="111" spans="1:17" x14ac:dyDescent="0.2">
      <c r="A111" s="93">
        <v>106</v>
      </c>
      <c r="B111" s="351"/>
      <c r="C111" s="166"/>
      <c r="D111" s="52"/>
      <c r="E111" s="52"/>
      <c r="F111" s="173"/>
      <c r="G111" s="119"/>
      <c r="H111" s="17"/>
      <c r="I111" s="176"/>
      <c r="J111" s="17"/>
      <c r="K111" s="120"/>
      <c r="L111" s="121" t="str">
        <f t="shared" si="6"/>
        <v/>
      </c>
      <c r="N111" s="20" t="str">
        <f>IF(C111="","",IF(OR(G111&lt;Summary!$H$9,G111&gt;Summary!$K$9),"CHECK DATES",""))</f>
        <v/>
      </c>
      <c r="O111" s="105" t="str">
        <f t="shared" si="7"/>
        <v/>
      </c>
      <c r="P111" s="118" t="str">
        <f t="shared" si="8"/>
        <v/>
      </c>
      <c r="Q111" s="182"/>
    </row>
    <row r="112" spans="1:17" x14ac:dyDescent="0.2">
      <c r="A112" s="93">
        <v>107</v>
      </c>
      <c r="B112" s="351"/>
      <c r="C112" s="166"/>
      <c r="D112" s="52"/>
      <c r="E112" s="52"/>
      <c r="F112" s="173"/>
      <c r="G112" s="119"/>
      <c r="H112" s="17"/>
      <c r="I112" s="176"/>
      <c r="J112" s="17"/>
      <c r="K112" s="120"/>
      <c r="L112" s="121" t="str">
        <f t="shared" si="6"/>
        <v/>
      </c>
      <c r="N112" s="20" t="str">
        <f>IF(C112="","",IF(OR(G112&lt;Summary!$H$9,G112&gt;Summary!$K$9),"CHECK DATES",""))</f>
        <v/>
      </c>
      <c r="O112" s="105" t="str">
        <f t="shared" si="7"/>
        <v/>
      </c>
      <c r="P112" s="118" t="str">
        <f t="shared" si="8"/>
        <v/>
      </c>
      <c r="Q112" s="182"/>
    </row>
    <row r="113" spans="1:17" x14ac:dyDescent="0.2">
      <c r="A113" s="93">
        <v>108</v>
      </c>
      <c r="B113" s="351"/>
      <c r="C113" s="166"/>
      <c r="D113" s="52"/>
      <c r="E113" s="52"/>
      <c r="F113" s="173"/>
      <c r="G113" s="119"/>
      <c r="H113" s="17"/>
      <c r="I113" s="176"/>
      <c r="J113" s="17"/>
      <c r="K113" s="120"/>
      <c r="L113" s="121" t="str">
        <f t="shared" si="6"/>
        <v/>
      </c>
      <c r="N113" s="20" t="str">
        <f>IF(C113="","",IF(OR(G113&lt;Summary!$H$9,G113&gt;Summary!$K$9),"CHECK DATES",""))</f>
        <v/>
      </c>
      <c r="O113" s="105" t="str">
        <f t="shared" si="7"/>
        <v/>
      </c>
      <c r="P113" s="118" t="str">
        <f t="shared" si="8"/>
        <v/>
      </c>
      <c r="Q113" s="182"/>
    </row>
    <row r="114" spans="1:17" x14ac:dyDescent="0.2">
      <c r="A114" s="93">
        <v>109</v>
      </c>
      <c r="B114" s="351"/>
      <c r="C114" s="166"/>
      <c r="D114" s="52"/>
      <c r="E114" s="52"/>
      <c r="F114" s="173"/>
      <c r="G114" s="119"/>
      <c r="H114" s="17"/>
      <c r="I114" s="176"/>
      <c r="J114" s="17"/>
      <c r="K114" s="120"/>
      <c r="L114" s="121" t="str">
        <f t="shared" si="6"/>
        <v/>
      </c>
      <c r="N114" s="20" t="str">
        <f>IF(C114="","",IF(OR(G114&lt;Summary!$H$9,G114&gt;Summary!$K$9),"CHECK DATES",""))</f>
        <v/>
      </c>
      <c r="O114" s="105" t="str">
        <f t="shared" si="7"/>
        <v/>
      </c>
      <c r="P114" s="118" t="str">
        <f t="shared" si="8"/>
        <v/>
      </c>
      <c r="Q114" s="182"/>
    </row>
    <row r="115" spans="1:17" x14ac:dyDescent="0.2">
      <c r="A115" s="93">
        <v>110</v>
      </c>
      <c r="B115" s="351"/>
      <c r="C115" s="166"/>
      <c r="D115" s="52"/>
      <c r="E115" s="52"/>
      <c r="F115" s="173"/>
      <c r="G115" s="119"/>
      <c r="H115" s="17"/>
      <c r="I115" s="176"/>
      <c r="J115" s="17"/>
      <c r="K115" s="120"/>
      <c r="L115" s="121" t="str">
        <f t="shared" si="6"/>
        <v/>
      </c>
      <c r="N115" s="20" t="str">
        <f>IF(C115="","",IF(OR(G115&lt;Summary!$H$9,G115&gt;Summary!$K$9),"CHECK DATES",""))</f>
        <v/>
      </c>
      <c r="O115" s="105" t="str">
        <f t="shared" si="7"/>
        <v/>
      </c>
      <c r="P115" s="118" t="str">
        <f t="shared" si="8"/>
        <v/>
      </c>
      <c r="Q115" s="182"/>
    </row>
    <row r="116" spans="1:17" x14ac:dyDescent="0.2">
      <c r="A116" s="93">
        <v>111</v>
      </c>
      <c r="B116" s="351"/>
      <c r="C116" s="166"/>
      <c r="D116" s="52"/>
      <c r="E116" s="52"/>
      <c r="F116" s="173"/>
      <c r="G116" s="119"/>
      <c r="H116" s="17"/>
      <c r="I116" s="176"/>
      <c r="J116" s="17"/>
      <c r="K116" s="120"/>
      <c r="L116" s="121" t="str">
        <f t="shared" si="6"/>
        <v/>
      </c>
      <c r="N116" s="20" t="str">
        <f>IF(C116="","",IF(OR(G116&lt;Summary!$H$9,G116&gt;Summary!$K$9),"CHECK DATES",""))</f>
        <v/>
      </c>
      <c r="O116" s="105" t="str">
        <f t="shared" si="7"/>
        <v/>
      </c>
      <c r="P116" s="118" t="str">
        <f t="shared" si="8"/>
        <v/>
      </c>
      <c r="Q116" s="182"/>
    </row>
    <row r="117" spans="1:17" x14ac:dyDescent="0.2">
      <c r="A117" s="93">
        <v>112</v>
      </c>
      <c r="B117" s="351"/>
      <c r="C117" s="166"/>
      <c r="D117" s="52"/>
      <c r="E117" s="52"/>
      <c r="F117" s="173"/>
      <c r="G117" s="119"/>
      <c r="H117" s="17"/>
      <c r="I117" s="176"/>
      <c r="J117" s="17"/>
      <c r="K117" s="120"/>
      <c r="L117" s="121" t="str">
        <f t="shared" si="6"/>
        <v/>
      </c>
      <c r="N117" s="20" t="str">
        <f>IF(C117="","",IF(OR(G117&lt;Summary!$H$9,G117&gt;Summary!$K$9),"CHECK DATES",""))</f>
        <v/>
      </c>
      <c r="O117" s="105" t="str">
        <f t="shared" si="7"/>
        <v/>
      </c>
      <c r="P117" s="118" t="str">
        <f t="shared" si="8"/>
        <v/>
      </c>
      <c r="Q117" s="182"/>
    </row>
    <row r="118" spans="1:17" x14ac:dyDescent="0.2">
      <c r="A118" s="93">
        <v>113</v>
      </c>
      <c r="B118" s="351"/>
      <c r="C118" s="166"/>
      <c r="D118" s="52"/>
      <c r="E118" s="52"/>
      <c r="F118" s="173"/>
      <c r="G118" s="119"/>
      <c r="H118" s="17"/>
      <c r="I118" s="176"/>
      <c r="J118" s="17"/>
      <c r="K118" s="120"/>
      <c r="L118" s="121" t="str">
        <f t="shared" si="6"/>
        <v/>
      </c>
      <c r="N118" s="20" t="str">
        <f>IF(C118="","",IF(OR(G118&lt;Summary!$H$9,G118&gt;Summary!$K$9),"CHECK DATES",""))</f>
        <v/>
      </c>
      <c r="O118" s="105" t="str">
        <f t="shared" si="7"/>
        <v/>
      </c>
      <c r="P118" s="118" t="str">
        <f t="shared" si="8"/>
        <v/>
      </c>
      <c r="Q118" s="182"/>
    </row>
    <row r="119" spans="1:17" x14ac:dyDescent="0.2">
      <c r="A119" s="93">
        <v>114</v>
      </c>
      <c r="B119" s="351"/>
      <c r="C119" s="166"/>
      <c r="D119" s="52"/>
      <c r="E119" s="52"/>
      <c r="F119" s="173"/>
      <c r="G119" s="119"/>
      <c r="H119" s="17"/>
      <c r="I119" s="176"/>
      <c r="J119" s="17"/>
      <c r="K119" s="120"/>
      <c r="L119" s="121" t="str">
        <f t="shared" si="6"/>
        <v/>
      </c>
      <c r="N119" s="20" t="str">
        <f>IF(C119="","",IF(OR(G119&lt;Summary!$H$9,G119&gt;Summary!$K$9),"CHECK DATES",""))</f>
        <v/>
      </c>
      <c r="O119" s="105" t="str">
        <f t="shared" si="7"/>
        <v/>
      </c>
      <c r="P119" s="118" t="str">
        <f t="shared" si="8"/>
        <v/>
      </c>
      <c r="Q119" s="182"/>
    </row>
    <row r="120" spans="1:17" x14ac:dyDescent="0.2">
      <c r="A120" s="93">
        <v>115</v>
      </c>
      <c r="B120" s="351"/>
      <c r="C120" s="166"/>
      <c r="D120" s="52"/>
      <c r="E120" s="52"/>
      <c r="F120" s="173"/>
      <c r="G120" s="119"/>
      <c r="H120" s="17"/>
      <c r="I120" s="176"/>
      <c r="J120" s="17"/>
      <c r="K120" s="120"/>
      <c r="L120" s="121" t="str">
        <f t="shared" si="6"/>
        <v/>
      </c>
      <c r="N120" s="20" t="str">
        <f>IF(C120="","",IF(OR(G120&lt;Summary!$H$9,G120&gt;Summary!$K$9),"CHECK DATES",""))</f>
        <v/>
      </c>
      <c r="O120" s="105" t="str">
        <f t="shared" si="7"/>
        <v/>
      </c>
      <c r="P120" s="118" t="str">
        <f t="shared" si="8"/>
        <v/>
      </c>
      <c r="Q120" s="182"/>
    </row>
    <row r="121" spans="1:17" x14ac:dyDescent="0.2">
      <c r="A121" s="93">
        <v>116</v>
      </c>
      <c r="B121" s="351"/>
      <c r="C121" s="166"/>
      <c r="D121" s="52"/>
      <c r="E121" s="52"/>
      <c r="F121" s="173"/>
      <c r="G121" s="119"/>
      <c r="H121" s="17"/>
      <c r="I121" s="176"/>
      <c r="J121" s="17"/>
      <c r="K121" s="120"/>
      <c r="L121" s="121" t="str">
        <f t="shared" si="6"/>
        <v/>
      </c>
      <c r="N121" s="20" t="str">
        <f>IF(C121="","",IF(OR(G121&lt;Summary!$H$9,G121&gt;Summary!$K$9),"CHECK DATES",""))</f>
        <v/>
      </c>
      <c r="O121" s="105" t="str">
        <f t="shared" si="7"/>
        <v/>
      </c>
      <c r="P121" s="118" t="str">
        <f t="shared" si="8"/>
        <v/>
      </c>
      <c r="Q121" s="182"/>
    </row>
    <row r="122" spans="1:17" x14ac:dyDescent="0.2">
      <c r="A122" s="93">
        <v>117</v>
      </c>
      <c r="B122" s="351"/>
      <c r="C122" s="166"/>
      <c r="D122" s="52"/>
      <c r="E122" s="52"/>
      <c r="F122" s="173"/>
      <c r="G122" s="119"/>
      <c r="H122" s="17"/>
      <c r="I122" s="176"/>
      <c r="J122" s="17"/>
      <c r="K122" s="120"/>
      <c r="L122" s="121" t="str">
        <f t="shared" si="6"/>
        <v/>
      </c>
      <c r="N122" s="20" t="str">
        <f>IF(C122="","",IF(OR(G122&lt;Summary!$H$9,G122&gt;Summary!$K$9),"CHECK DATES",""))</f>
        <v/>
      </c>
      <c r="O122" s="105" t="str">
        <f t="shared" si="7"/>
        <v/>
      </c>
      <c r="P122" s="118" t="str">
        <f t="shared" si="8"/>
        <v/>
      </c>
      <c r="Q122" s="182"/>
    </row>
    <row r="123" spans="1:17" x14ac:dyDescent="0.2">
      <c r="A123" s="93">
        <v>118</v>
      </c>
      <c r="B123" s="351"/>
      <c r="C123" s="166"/>
      <c r="D123" s="52"/>
      <c r="E123" s="52"/>
      <c r="F123" s="173"/>
      <c r="G123" s="119"/>
      <c r="H123" s="17"/>
      <c r="I123" s="176"/>
      <c r="J123" s="17"/>
      <c r="K123" s="120"/>
      <c r="L123" s="121" t="str">
        <f t="shared" si="6"/>
        <v/>
      </c>
      <c r="N123" s="20" t="str">
        <f>IF(C123="","",IF(OR(G123&lt;Summary!$H$9,G123&gt;Summary!$K$9),"CHECK DATES",""))</f>
        <v/>
      </c>
      <c r="O123" s="105" t="str">
        <f t="shared" si="7"/>
        <v/>
      </c>
      <c r="P123" s="118" t="str">
        <f t="shared" si="8"/>
        <v/>
      </c>
      <c r="Q123" s="182"/>
    </row>
    <row r="124" spans="1:17" x14ac:dyDescent="0.2">
      <c r="A124" s="93">
        <v>119</v>
      </c>
      <c r="B124" s="351"/>
      <c r="C124" s="166"/>
      <c r="D124" s="52"/>
      <c r="E124" s="52"/>
      <c r="F124" s="173"/>
      <c r="G124" s="119"/>
      <c r="H124" s="17"/>
      <c r="I124" s="176"/>
      <c r="J124" s="17"/>
      <c r="K124" s="120"/>
      <c r="L124" s="121" t="str">
        <f t="shared" si="6"/>
        <v/>
      </c>
      <c r="N124" s="20" t="str">
        <f>IF(C124="","",IF(OR(G124&lt;Summary!$H$9,G124&gt;Summary!$K$9),"CHECK DATES",""))</f>
        <v/>
      </c>
      <c r="O124" s="105" t="str">
        <f t="shared" si="7"/>
        <v/>
      </c>
      <c r="P124" s="118" t="str">
        <f t="shared" si="8"/>
        <v/>
      </c>
      <c r="Q124" s="182"/>
    </row>
    <row r="125" spans="1:17" x14ac:dyDescent="0.2">
      <c r="A125" s="93">
        <v>120</v>
      </c>
      <c r="B125" s="351"/>
      <c r="C125" s="166"/>
      <c r="D125" s="52"/>
      <c r="E125" s="52"/>
      <c r="F125" s="173"/>
      <c r="G125" s="119"/>
      <c r="H125" s="17"/>
      <c r="I125" s="176"/>
      <c r="J125" s="17"/>
      <c r="K125" s="120"/>
      <c r="L125" s="121" t="str">
        <f t="shared" si="6"/>
        <v/>
      </c>
      <c r="N125" s="20" t="str">
        <f>IF(C125="","",IF(OR(G125&lt;Summary!$H$9,G125&gt;Summary!$K$9),"CHECK DATES",""))</f>
        <v/>
      </c>
      <c r="O125" s="105" t="str">
        <f t="shared" si="7"/>
        <v/>
      </c>
      <c r="P125" s="118" t="str">
        <f t="shared" si="8"/>
        <v/>
      </c>
      <c r="Q125" s="182"/>
    </row>
    <row r="126" spans="1:17" x14ac:dyDescent="0.2">
      <c r="A126" s="93">
        <v>121</v>
      </c>
      <c r="B126" s="351"/>
      <c r="C126" s="166"/>
      <c r="D126" s="52"/>
      <c r="E126" s="52"/>
      <c r="F126" s="173"/>
      <c r="G126" s="119"/>
      <c r="H126" s="17"/>
      <c r="I126" s="176"/>
      <c r="J126" s="17"/>
      <c r="K126" s="120"/>
      <c r="L126" s="121" t="str">
        <f t="shared" si="6"/>
        <v/>
      </c>
      <c r="N126" s="20" t="str">
        <f>IF(C126="","",IF(OR(G126&lt;Summary!$H$9,G126&gt;Summary!$K$9),"CHECK DATES",""))</f>
        <v/>
      </c>
      <c r="O126" s="105" t="str">
        <f t="shared" si="7"/>
        <v/>
      </c>
      <c r="P126" s="118" t="str">
        <f t="shared" si="8"/>
        <v/>
      </c>
      <c r="Q126" s="182"/>
    </row>
    <row r="127" spans="1:17" x14ac:dyDescent="0.2">
      <c r="A127" s="93">
        <v>122</v>
      </c>
      <c r="B127" s="351"/>
      <c r="C127" s="166"/>
      <c r="D127" s="52"/>
      <c r="E127" s="52"/>
      <c r="F127" s="173"/>
      <c r="G127" s="119"/>
      <c r="H127" s="17"/>
      <c r="I127" s="176"/>
      <c r="J127" s="17"/>
      <c r="K127" s="120"/>
      <c r="L127" s="121" t="str">
        <f t="shared" si="6"/>
        <v/>
      </c>
      <c r="N127" s="20" t="str">
        <f>IF(C127="","",IF(OR(G127&lt;Summary!$H$9,G127&gt;Summary!$K$9),"CHECK DATES",""))</f>
        <v/>
      </c>
      <c r="O127" s="105" t="str">
        <f t="shared" si="7"/>
        <v/>
      </c>
      <c r="P127" s="118" t="str">
        <f t="shared" si="8"/>
        <v/>
      </c>
      <c r="Q127" s="182"/>
    </row>
    <row r="128" spans="1:17" x14ac:dyDescent="0.2">
      <c r="A128" s="93">
        <v>123</v>
      </c>
      <c r="B128" s="351"/>
      <c r="C128" s="166"/>
      <c r="D128" s="52"/>
      <c r="E128" s="52"/>
      <c r="F128" s="173"/>
      <c r="G128" s="119"/>
      <c r="H128" s="17"/>
      <c r="I128" s="176"/>
      <c r="J128" s="17"/>
      <c r="K128" s="120"/>
      <c r="L128" s="121" t="str">
        <f t="shared" si="6"/>
        <v/>
      </c>
      <c r="N128" s="20" t="str">
        <f>IF(C128="","",IF(OR(G128&lt;Summary!$H$9,G128&gt;Summary!$K$9),"CHECK DATES",""))</f>
        <v/>
      </c>
      <c r="O128" s="105" t="str">
        <f t="shared" si="7"/>
        <v/>
      </c>
      <c r="P128" s="118" t="str">
        <f t="shared" si="8"/>
        <v/>
      </c>
      <c r="Q128" s="182"/>
    </row>
    <row r="129" spans="1:17" x14ac:dyDescent="0.2">
      <c r="A129" s="93">
        <v>124</v>
      </c>
      <c r="B129" s="351"/>
      <c r="C129" s="166"/>
      <c r="D129" s="52"/>
      <c r="E129" s="52"/>
      <c r="F129" s="173"/>
      <c r="G129" s="119"/>
      <c r="H129" s="17"/>
      <c r="I129" s="176"/>
      <c r="J129" s="17"/>
      <c r="K129" s="120"/>
      <c r="L129" s="121" t="str">
        <f t="shared" si="6"/>
        <v/>
      </c>
      <c r="N129" s="20" t="str">
        <f>IF(C129="","",IF(OR(G129&lt;Summary!$H$9,G129&gt;Summary!$K$9),"CHECK DATES",""))</f>
        <v/>
      </c>
      <c r="O129" s="105" t="str">
        <f t="shared" si="7"/>
        <v/>
      </c>
      <c r="P129" s="118" t="str">
        <f t="shared" si="8"/>
        <v/>
      </c>
      <c r="Q129" s="182"/>
    </row>
    <row r="130" spans="1:17" x14ac:dyDescent="0.2">
      <c r="A130" s="93">
        <v>125</v>
      </c>
      <c r="B130" s="351"/>
      <c r="C130" s="166"/>
      <c r="D130" s="52"/>
      <c r="E130" s="52"/>
      <c r="F130" s="173"/>
      <c r="G130" s="119"/>
      <c r="H130" s="17"/>
      <c r="I130" s="176"/>
      <c r="J130" s="17"/>
      <c r="K130" s="120"/>
      <c r="L130" s="121" t="str">
        <f t="shared" si="6"/>
        <v/>
      </c>
      <c r="N130" s="20" t="str">
        <f>IF(C130="","",IF(OR(G130&lt;Summary!$H$9,G130&gt;Summary!$K$9),"CHECK DATES",""))</f>
        <v/>
      </c>
      <c r="O130" s="105" t="str">
        <f t="shared" si="7"/>
        <v/>
      </c>
      <c r="P130" s="118" t="str">
        <f t="shared" si="8"/>
        <v/>
      </c>
      <c r="Q130" s="182"/>
    </row>
    <row r="131" spans="1:17" x14ac:dyDescent="0.2">
      <c r="A131" s="93">
        <v>126</v>
      </c>
      <c r="B131" s="351"/>
      <c r="C131" s="166"/>
      <c r="D131" s="52"/>
      <c r="E131" s="52"/>
      <c r="F131" s="173"/>
      <c r="G131" s="119"/>
      <c r="H131" s="17"/>
      <c r="I131" s="176"/>
      <c r="J131" s="17"/>
      <c r="K131" s="120"/>
      <c r="L131" s="121" t="str">
        <f t="shared" si="6"/>
        <v/>
      </c>
      <c r="N131" s="20" t="str">
        <f>IF(C131="","",IF(OR(G131&lt;Summary!$H$9,G131&gt;Summary!$K$9),"CHECK DATES",""))</f>
        <v/>
      </c>
      <c r="O131" s="105" t="str">
        <f t="shared" si="7"/>
        <v/>
      </c>
      <c r="P131" s="118" t="str">
        <f t="shared" si="8"/>
        <v/>
      </c>
      <c r="Q131" s="182"/>
    </row>
    <row r="132" spans="1:17" x14ac:dyDescent="0.2">
      <c r="A132" s="93">
        <v>127</v>
      </c>
      <c r="B132" s="351"/>
      <c r="C132" s="166"/>
      <c r="D132" s="52"/>
      <c r="E132" s="52"/>
      <c r="F132" s="173"/>
      <c r="G132" s="119"/>
      <c r="H132" s="17"/>
      <c r="I132" s="176"/>
      <c r="J132" s="17"/>
      <c r="K132" s="120"/>
      <c r="L132" s="121" t="str">
        <f t="shared" si="6"/>
        <v/>
      </c>
      <c r="N132" s="20" t="str">
        <f>IF(C132="","",IF(OR(G132&lt;Summary!$H$9,G132&gt;Summary!$K$9),"CHECK DATES",""))</f>
        <v/>
      </c>
      <c r="O132" s="105" t="str">
        <f t="shared" si="7"/>
        <v/>
      </c>
      <c r="P132" s="118" t="str">
        <f t="shared" si="8"/>
        <v/>
      </c>
      <c r="Q132" s="182"/>
    </row>
    <row r="133" spans="1:17" x14ac:dyDescent="0.2">
      <c r="A133" s="93">
        <v>128</v>
      </c>
      <c r="B133" s="351"/>
      <c r="C133" s="166"/>
      <c r="D133" s="52"/>
      <c r="E133" s="52"/>
      <c r="F133" s="173"/>
      <c r="G133" s="119"/>
      <c r="H133" s="17"/>
      <c r="I133" s="176"/>
      <c r="J133" s="17"/>
      <c r="K133" s="120"/>
      <c r="L133" s="121" t="str">
        <f t="shared" si="6"/>
        <v/>
      </c>
      <c r="N133" s="20" t="str">
        <f>IF(C133="","",IF(OR(G133&lt;Summary!$H$9,G133&gt;Summary!$K$9),"CHECK DATES",""))</f>
        <v/>
      </c>
      <c r="O133" s="105" t="str">
        <f t="shared" si="7"/>
        <v/>
      </c>
      <c r="P133" s="118" t="str">
        <f t="shared" si="8"/>
        <v/>
      </c>
      <c r="Q133" s="182"/>
    </row>
    <row r="134" spans="1:17" x14ac:dyDescent="0.2">
      <c r="A134" s="93">
        <v>129</v>
      </c>
      <c r="B134" s="351"/>
      <c r="C134" s="166"/>
      <c r="D134" s="52"/>
      <c r="E134" s="52"/>
      <c r="F134" s="173"/>
      <c r="G134" s="119"/>
      <c r="H134" s="17"/>
      <c r="I134" s="176"/>
      <c r="J134" s="17"/>
      <c r="K134" s="120"/>
      <c r="L134" s="121" t="str">
        <f t="shared" si="6"/>
        <v/>
      </c>
      <c r="N134" s="20" t="str">
        <f>IF(C134="","",IF(OR(G134&lt;Summary!$H$9,G134&gt;Summary!$K$9),"CHECK DATES",""))</f>
        <v/>
      </c>
      <c r="O134" s="105" t="str">
        <f t="shared" si="7"/>
        <v/>
      </c>
      <c r="P134" s="118" t="str">
        <f t="shared" si="8"/>
        <v/>
      </c>
      <c r="Q134" s="182"/>
    </row>
    <row r="135" spans="1:17" x14ac:dyDescent="0.2">
      <c r="A135" s="93">
        <v>130</v>
      </c>
      <c r="B135" s="351"/>
      <c r="C135" s="166"/>
      <c r="D135" s="52"/>
      <c r="E135" s="52"/>
      <c r="F135" s="173"/>
      <c r="G135" s="119"/>
      <c r="H135" s="17"/>
      <c r="I135" s="176"/>
      <c r="J135" s="17"/>
      <c r="K135" s="120"/>
      <c r="L135" s="121" t="str">
        <f t="shared" si="6"/>
        <v/>
      </c>
      <c r="N135" s="20" t="str">
        <f>IF(C135="","",IF(OR(G135&lt;Summary!$H$9,G135&gt;Summary!$K$9),"CHECK DATES",""))</f>
        <v/>
      </c>
      <c r="O135" s="105" t="str">
        <f t="shared" si="7"/>
        <v/>
      </c>
      <c r="P135" s="118" t="str">
        <f t="shared" si="8"/>
        <v/>
      </c>
      <c r="Q135" s="182"/>
    </row>
    <row r="136" spans="1:17" x14ac:dyDescent="0.2">
      <c r="A136" s="93">
        <v>131</v>
      </c>
      <c r="B136" s="351"/>
      <c r="C136" s="166"/>
      <c r="D136" s="52"/>
      <c r="E136" s="52"/>
      <c r="F136" s="173"/>
      <c r="G136" s="119"/>
      <c r="H136" s="17"/>
      <c r="I136" s="176"/>
      <c r="J136" s="17"/>
      <c r="K136" s="120"/>
      <c r="L136" s="121" t="str">
        <f t="shared" si="6"/>
        <v/>
      </c>
      <c r="N136" s="20" t="str">
        <f>IF(C136="","",IF(OR(G136&lt;Summary!$H$9,G136&gt;Summary!$K$9),"CHECK DATES",""))</f>
        <v/>
      </c>
      <c r="O136" s="105" t="str">
        <f t="shared" si="7"/>
        <v/>
      </c>
      <c r="P136" s="118" t="str">
        <f t="shared" si="8"/>
        <v/>
      </c>
      <c r="Q136" s="182"/>
    </row>
    <row r="137" spans="1:17" x14ac:dyDescent="0.2">
      <c r="A137" s="93">
        <v>132</v>
      </c>
      <c r="B137" s="351"/>
      <c r="C137" s="166"/>
      <c r="D137" s="52"/>
      <c r="E137" s="52"/>
      <c r="F137" s="173"/>
      <c r="G137" s="119"/>
      <c r="H137" s="17"/>
      <c r="I137" s="176"/>
      <c r="J137" s="17"/>
      <c r="K137" s="120"/>
      <c r="L137" s="121" t="str">
        <f t="shared" si="6"/>
        <v/>
      </c>
      <c r="N137" s="20" t="str">
        <f>IF(C137="","",IF(OR(G137&lt;Summary!$H$9,G137&gt;Summary!$K$9),"CHECK DATES",""))</f>
        <v/>
      </c>
      <c r="O137" s="105" t="str">
        <f t="shared" si="7"/>
        <v/>
      </c>
      <c r="P137" s="118" t="str">
        <f t="shared" si="8"/>
        <v/>
      </c>
      <c r="Q137" s="182"/>
    </row>
    <row r="138" spans="1:17" x14ac:dyDescent="0.2">
      <c r="A138" s="93">
        <v>133</v>
      </c>
      <c r="B138" s="351"/>
      <c r="C138" s="166"/>
      <c r="D138" s="52"/>
      <c r="E138" s="52"/>
      <c r="F138" s="173"/>
      <c r="G138" s="119"/>
      <c r="H138" s="17"/>
      <c r="I138" s="176"/>
      <c r="J138" s="17"/>
      <c r="K138" s="120"/>
      <c r="L138" s="121" t="str">
        <f t="shared" si="6"/>
        <v/>
      </c>
      <c r="N138" s="20" t="str">
        <f>IF(C138="","",IF(OR(G138&lt;Summary!$H$9,G138&gt;Summary!$K$9),"CHECK DATES",""))</f>
        <v/>
      </c>
      <c r="O138" s="105" t="str">
        <f t="shared" si="7"/>
        <v/>
      </c>
      <c r="P138" s="118" t="str">
        <f t="shared" si="8"/>
        <v/>
      </c>
      <c r="Q138" s="182"/>
    </row>
    <row r="139" spans="1:17" x14ac:dyDescent="0.2">
      <c r="A139" s="93">
        <v>134</v>
      </c>
      <c r="B139" s="351"/>
      <c r="C139" s="166"/>
      <c r="D139" s="52"/>
      <c r="E139" s="52"/>
      <c r="F139" s="173"/>
      <c r="G139" s="119"/>
      <c r="H139" s="17"/>
      <c r="I139" s="176"/>
      <c r="J139" s="17"/>
      <c r="K139" s="120"/>
      <c r="L139" s="121" t="str">
        <f t="shared" si="6"/>
        <v/>
      </c>
      <c r="N139" s="20" t="str">
        <f>IF(C139="","",IF(OR(G139&lt;Summary!$H$9,G139&gt;Summary!$K$9),"CHECK DATES",""))</f>
        <v/>
      </c>
      <c r="O139" s="105" t="str">
        <f t="shared" si="7"/>
        <v/>
      </c>
      <c r="P139" s="118" t="str">
        <f t="shared" si="8"/>
        <v/>
      </c>
      <c r="Q139" s="182"/>
    </row>
    <row r="140" spans="1:17" x14ac:dyDescent="0.2">
      <c r="A140" s="93">
        <v>135</v>
      </c>
      <c r="B140" s="351"/>
      <c r="C140" s="166"/>
      <c r="D140" s="52"/>
      <c r="E140" s="52"/>
      <c r="F140" s="173"/>
      <c r="G140" s="119"/>
      <c r="H140" s="17"/>
      <c r="I140" s="176"/>
      <c r="J140" s="17"/>
      <c r="K140" s="120"/>
      <c r="L140" s="121" t="str">
        <f t="shared" si="6"/>
        <v/>
      </c>
      <c r="N140" s="20" t="str">
        <f>IF(C140="","",IF(OR(G140&lt;Summary!$H$9,G140&gt;Summary!$K$9),"CHECK DATES",""))</f>
        <v/>
      </c>
      <c r="O140" s="105" t="str">
        <f t="shared" si="7"/>
        <v/>
      </c>
      <c r="P140" s="118" t="str">
        <f t="shared" si="8"/>
        <v/>
      </c>
      <c r="Q140" s="182"/>
    </row>
    <row r="141" spans="1:17" x14ac:dyDescent="0.2">
      <c r="A141" s="93">
        <v>136</v>
      </c>
      <c r="B141" s="351"/>
      <c r="C141" s="166"/>
      <c r="D141" s="52"/>
      <c r="E141" s="52"/>
      <c r="F141" s="173"/>
      <c r="G141" s="119"/>
      <c r="H141" s="17"/>
      <c r="I141" s="176"/>
      <c r="J141" s="17"/>
      <c r="K141" s="120"/>
      <c r="L141" s="121" t="str">
        <f t="shared" si="6"/>
        <v/>
      </c>
      <c r="N141" s="20" t="str">
        <f>IF(C141="","",IF(OR(G141&lt;Summary!$H$9,G141&gt;Summary!$K$9),"CHECK DATES",""))</f>
        <v/>
      </c>
      <c r="O141" s="105" t="str">
        <f t="shared" si="7"/>
        <v/>
      </c>
      <c r="P141" s="118" t="str">
        <f t="shared" si="8"/>
        <v/>
      </c>
      <c r="Q141" s="182"/>
    </row>
    <row r="142" spans="1:17" x14ac:dyDescent="0.2">
      <c r="A142" s="93">
        <v>137</v>
      </c>
      <c r="B142" s="351"/>
      <c r="C142" s="166"/>
      <c r="D142" s="52"/>
      <c r="E142" s="52"/>
      <c r="F142" s="173"/>
      <c r="G142" s="119"/>
      <c r="H142" s="17"/>
      <c r="I142" s="176"/>
      <c r="J142" s="17"/>
      <c r="K142" s="120"/>
      <c r="L142" s="121" t="str">
        <f t="shared" si="6"/>
        <v/>
      </c>
      <c r="N142" s="20" t="str">
        <f>IF(C142="","",IF(OR(G142&lt;Summary!$H$9,G142&gt;Summary!$K$9),"CHECK DATES",""))</f>
        <v/>
      </c>
      <c r="O142" s="105" t="str">
        <f t="shared" si="7"/>
        <v/>
      </c>
      <c r="P142" s="118" t="str">
        <f t="shared" si="8"/>
        <v/>
      </c>
      <c r="Q142" s="182"/>
    </row>
    <row r="143" spans="1:17" x14ac:dyDescent="0.2">
      <c r="A143" s="93">
        <v>138</v>
      </c>
      <c r="B143" s="351"/>
      <c r="C143" s="166"/>
      <c r="D143" s="52"/>
      <c r="E143" s="52"/>
      <c r="F143" s="173"/>
      <c r="G143" s="119"/>
      <c r="H143" s="17"/>
      <c r="I143" s="176"/>
      <c r="J143" s="17"/>
      <c r="K143" s="120"/>
      <c r="L143" s="121" t="str">
        <f t="shared" si="6"/>
        <v/>
      </c>
      <c r="N143" s="20" t="str">
        <f>IF(C143="","",IF(OR(G143&lt;Summary!$H$9,G143&gt;Summary!$K$9),"CHECK DATES",""))</f>
        <v/>
      </c>
      <c r="O143" s="105" t="str">
        <f t="shared" si="7"/>
        <v/>
      </c>
      <c r="P143" s="118" t="str">
        <f t="shared" si="8"/>
        <v/>
      </c>
      <c r="Q143" s="182"/>
    </row>
    <row r="144" spans="1:17" x14ac:dyDescent="0.2">
      <c r="A144" s="93">
        <v>139</v>
      </c>
      <c r="B144" s="351"/>
      <c r="C144" s="166"/>
      <c r="D144" s="52"/>
      <c r="E144" s="52"/>
      <c r="F144" s="173"/>
      <c r="G144" s="119"/>
      <c r="H144" s="17"/>
      <c r="I144" s="176"/>
      <c r="J144" s="17"/>
      <c r="K144" s="120"/>
      <c r="L144" s="121" t="str">
        <f t="shared" si="6"/>
        <v/>
      </c>
      <c r="N144" s="20" t="str">
        <f>IF(C144="","",IF(OR(G144&lt;Summary!$H$9,G144&gt;Summary!$K$9),"CHECK DATES",""))</f>
        <v/>
      </c>
      <c r="O144" s="105" t="str">
        <f t="shared" si="7"/>
        <v/>
      </c>
      <c r="P144" s="118" t="str">
        <f t="shared" si="8"/>
        <v/>
      </c>
      <c r="Q144" s="182"/>
    </row>
    <row r="145" spans="1:17" x14ac:dyDescent="0.2">
      <c r="A145" s="93">
        <v>140</v>
      </c>
      <c r="B145" s="351"/>
      <c r="C145" s="166"/>
      <c r="D145" s="52"/>
      <c r="E145" s="52"/>
      <c r="F145" s="173"/>
      <c r="G145" s="119"/>
      <c r="H145" s="17"/>
      <c r="I145" s="176"/>
      <c r="J145" s="17"/>
      <c r="K145" s="120"/>
      <c r="L145" s="121" t="str">
        <f t="shared" si="6"/>
        <v/>
      </c>
      <c r="N145" s="20" t="str">
        <f>IF(C145="","",IF(OR(G145&lt;Summary!$H$9,G145&gt;Summary!$K$9),"CHECK DATES",""))</f>
        <v/>
      </c>
      <c r="O145" s="105" t="str">
        <f t="shared" si="7"/>
        <v/>
      </c>
      <c r="P145" s="118" t="str">
        <f t="shared" si="8"/>
        <v/>
      </c>
      <c r="Q145" s="182"/>
    </row>
    <row r="146" spans="1:17" x14ac:dyDescent="0.2">
      <c r="A146" s="93">
        <v>141</v>
      </c>
      <c r="B146" s="351"/>
      <c r="C146" s="166"/>
      <c r="D146" s="52"/>
      <c r="E146" s="52"/>
      <c r="F146" s="173"/>
      <c r="G146" s="119"/>
      <c r="H146" s="17"/>
      <c r="I146" s="176"/>
      <c r="J146" s="17"/>
      <c r="K146" s="120"/>
      <c r="L146" s="121" t="str">
        <f t="shared" si="6"/>
        <v/>
      </c>
      <c r="N146" s="20" t="str">
        <f>IF(C146="","",IF(OR(G146&lt;Summary!$H$9,G146&gt;Summary!$K$9),"CHECK DATES",""))</f>
        <v/>
      </c>
      <c r="O146" s="105" t="str">
        <f t="shared" si="7"/>
        <v/>
      </c>
      <c r="P146" s="118" t="str">
        <f t="shared" si="8"/>
        <v/>
      </c>
      <c r="Q146" s="182"/>
    </row>
    <row r="147" spans="1:17" x14ac:dyDescent="0.2">
      <c r="A147" s="93">
        <v>142</v>
      </c>
      <c r="B147" s="351"/>
      <c r="C147" s="166"/>
      <c r="D147" s="52"/>
      <c r="E147" s="52"/>
      <c r="F147" s="173"/>
      <c r="G147" s="119"/>
      <c r="H147" s="17"/>
      <c r="I147" s="176"/>
      <c r="J147" s="17"/>
      <c r="K147" s="120"/>
      <c r="L147" s="121" t="str">
        <f t="shared" si="6"/>
        <v/>
      </c>
      <c r="N147" s="20" t="str">
        <f>IF(C147="","",IF(OR(G147&lt;Summary!$H$9,G147&gt;Summary!$K$9),"CHECK DATES",""))</f>
        <v/>
      </c>
      <c r="O147" s="105" t="str">
        <f t="shared" si="7"/>
        <v/>
      </c>
      <c r="P147" s="118" t="str">
        <f t="shared" si="8"/>
        <v/>
      </c>
      <c r="Q147" s="182"/>
    </row>
    <row r="148" spans="1:17" x14ac:dyDescent="0.2">
      <c r="A148" s="93">
        <v>143</v>
      </c>
      <c r="B148" s="351"/>
      <c r="C148" s="166"/>
      <c r="D148" s="52"/>
      <c r="E148" s="52"/>
      <c r="F148" s="173"/>
      <c r="G148" s="119"/>
      <c r="H148" s="17"/>
      <c r="I148" s="176"/>
      <c r="J148" s="17"/>
      <c r="K148" s="120"/>
      <c r="L148" s="121" t="str">
        <f t="shared" si="6"/>
        <v/>
      </c>
      <c r="N148" s="20" t="str">
        <f>IF(C148="","",IF(OR(G148&lt;Summary!$H$9,G148&gt;Summary!$K$9),"CHECK DATES",""))</f>
        <v/>
      </c>
      <c r="O148" s="105" t="str">
        <f t="shared" si="7"/>
        <v/>
      </c>
      <c r="P148" s="118" t="str">
        <f t="shared" si="8"/>
        <v/>
      </c>
      <c r="Q148" s="182"/>
    </row>
    <row r="149" spans="1:17" x14ac:dyDescent="0.2">
      <c r="A149" s="93">
        <v>144</v>
      </c>
      <c r="B149" s="351"/>
      <c r="C149" s="166"/>
      <c r="D149" s="52"/>
      <c r="E149" s="52"/>
      <c r="F149" s="173"/>
      <c r="G149" s="119"/>
      <c r="H149" s="17"/>
      <c r="I149" s="176"/>
      <c r="J149" s="17"/>
      <c r="K149" s="120"/>
      <c r="L149" s="121" t="str">
        <f t="shared" ref="L149:L204" si="9">IF(H149="Purchase",MIN(F149*I149*J149/12*K149,F149*K149),IF(H149="Rent/Lease",F149*K149,""))</f>
        <v/>
      </c>
      <c r="N149" s="20" t="str">
        <f>IF(C149="","",IF(OR(G149&lt;Summary!$H$9,G149&gt;Summary!$K$9),"CHECK DATES",""))</f>
        <v/>
      </c>
      <c r="O149" s="105" t="str">
        <f t="shared" ref="O149:O204" si="10">L149</f>
        <v/>
      </c>
      <c r="P149" s="118" t="str">
        <f t="shared" ref="P149:P204" si="11">IF(O149&lt;L149,L149-O149,"")</f>
        <v/>
      </c>
      <c r="Q149" s="182"/>
    </row>
    <row r="150" spans="1:17" x14ac:dyDescent="0.2">
      <c r="A150" s="93">
        <v>145</v>
      </c>
      <c r="B150" s="351"/>
      <c r="C150" s="166"/>
      <c r="D150" s="52"/>
      <c r="E150" s="52"/>
      <c r="F150" s="173"/>
      <c r="G150" s="119"/>
      <c r="H150" s="17"/>
      <c r="I150" s="176"/>
      <c r="J150" s="17"/>
      <c r="K150" s="120"/>
      <c r="L150" s="121" t="str">
        <f t="shared" si="9"/>
        <v/>
      </c>
      <c r="N150" s="20" t="str">
        <f>IF(C150="","",IF(OR(G150&lt;Summary!$H$9,G150&gt;Summary!$K$9),"CHECK DATES",""))</f>
        <v/>
      </c>
      <c r="O150" s="105" t="str">
        <f t="shared" si="10"/>
        <v/>
      </c>
      <c r="P150" s="118" t="str">
        <f t="shared" si="11"/>
        <v/>
      </c>
      <c r="Q150" s="182"/>
    </row>
    <row r="151" spans="1:17" x14ac:dyDescent="0.2">
      <c r="A151" s="93">
        <v>146</v>
      </c>
      <c r="B151" s="351"/>
      <c r="C151" s="166"/>
      <c r="D151" s="52"/>
      <c r="E151" s="52"/>
      <c r="F151" s="173"/>
      <c r="G151" s="119"/>
      <c r="H151" s="17"/>
      <c r="I151" s="176"/>
      <c r="J151" s="17"/>
      <c r="K151" s="120"/>
      <c r="L151" s="121" t="str">
        <f t="shared" si="9"/>
        <v/>
      </c>
      <c r="N151" s="20" t="str">
        <f>IF(C151="","",IF(OR(G151&lt;Summary!$H$9,G151&gt;Summary!$K$9),"CHECK DATES",""))</f>
        <v/>
      </c>
      <c r="O151" s="105" t="str">
        <f t="shared" si="10"/>
        <v/>
      </c>
      <c r="P151" s="118" t="str">
        <f t="shared" si="11"/>
        <v/>
      </c>
      <c r="Q151" s="182"/>
    </row>
    <row r="152" spans="1:17" x14ac:dyDescent="0.2">
      <c r="A152" s="93">
        <v>147</v>
      </c>
      <c r="B152" s="351"/>
      <c r="C152" s="166"/>
      <c r="D152" s="52"/>
      <c r="E152" s="52"/>
      <c r="F152" s="173"/>
      <c r="G152" s="119"/>
      <c r="H152" s="17"/>
      <c r="I152" s="176"/>
      <c r="J152" s="17"/>
      <c r="K152" s="120"/>
      <c r="L152" s="121" t="str">
        <f t="shared" si="9"/>
        <v/>
      </c>
      <c r="N152" s="20" t="str">
        <f>IF(C152="","",IF(OR(G152&lt;Summary!$H$9,G152&gt;Summary!$K$9),"CHECK DATES",""))</f>
        <v/>
      </c>
      <c r="O152" s="105" t="str">
        <f t="shared" si="10"/>
        <v/>
      </c>
      <c r="P152" s="118" t="str">
        <f t="shared" si="11"/>
        <v/>
      </c>
      <c r="Q152" s="182"/>
    </row>
    <row r="153" spans="1:17" x14ac:dyDescent="0.2">
      <c r="A153" s="93">
        <v>148</v>
      </c>
      <c r="B153" s="351"/>
      <c r="C153" s="166"/>
      <c r="D153" s="52"/>
      <c r="E153" s="52"/>
      <c r="F153" s="173"/>
      <c r="G153" s="119"/>
      <c r="H153" s="17"/>
      <c r="I153" s="176"/>
      <c r="J153" s="17"/>
      <c r="K153" s="120"/>
      <c r="L153" s="121" t="str">
        <f t="shared" si="9"/>
        <v/>
      </c>
      <c r="N153" s="20" t="str">
        <f>IF(C153="","",IF(OR(G153&lt;Summary!$H$9,G153&gt;Summary!$K$9),"CHECK DATES",""))</f>
        <v/>
      </c>
      <c r="O153" s="105" t="str">
        <f t="shared" si="10"/>
        <v/>
      </c>
      <c r="P153" s="118" t="str">
        <f t="shared" si="11"/>
        <v/>
      </c>
      <c r="Q153" s="182"/>
    </row>
    <row r="154" spans="1:17" x14ac:dyDescent="0.2">
      <c r="A154" s="93">
        <v>149</v>
      </c>
      <c r="B154" s="351"/>
      <c r="C154" s="166"/>
      <c r="D154" s="52"/>
      <c r="E154" s="52"/>
      <c r="F154" s="173"/>
      <c r="G154" s="119"/>
      <c r="H154" s="17"/>
      <c r="I154" s="176"/>
      <c r="J154" s="17"/>
      <c r="K154" s="120"/>
      <c r="L154" s="121" t="str">
        <f t="shared" si="9"/>
        <v/>
      </c>
      <c r="N154" s="20" t="str">
        <f>IF(C154="","",IF(OR(G154&lt;Summary!$H$9,G154&gt;Summary!$K$9),"CHECK DATES",""))</f>
        <v/>
      </c>
      <c r="O154" s="105" t="str">
        <f t="shared" si="10"/>
        <v/>
      </c>
      <c r="P154" s="118" t="str">
        <f t="shared" si="11"/>
        <v/>
      </c>
      <c r="Q154" s="182"/>
    </row>
    <row r="155" spans="1:17" x14ac:dyDescent="0.2">
      <c r="A155" s="93">
        <v>150</v>
      </c>
      <c r="B155" s="351"/>
      <c r="C155" s="166"/>
      <c r="D155" s="52"/>
      <c r="E155" s="52"/>
      <c r="F155" s="173"/>
      <c r="G155" s="119"/>
      <c r="H155" s="17"/>
      <c r="I155" s="176"/>
      <c r="J155" s="17"/>
      <c r="K155" s="120"/>
      <c r="L155" s="121" t="str">
        <f t="shared" si="9"/>
        <v/>
      </c>
      <c r="N155" s="20" t="str">
        <f>IF(C155="","",IF(OR(G155&lt;Summary!$H$9,G155&gt;Summary!$K$9),"CHECK DATES",""))</f>
        <v/>
      </c>
      <c r="O155" s="105" t="str">
        <f t="shared" si="10"/>
        <v/>
      </c>
      <c r="P155" s="118" t="str">
        <f t="shared" si="11"/>
        <v/>
      </c>
      <c r="Q155" s="182"/>
    </row>
    <row r="156" spans="1:17" x14ac:dyDescent="0.2">
      <c r="A156" s="93">
        <v>151</v>
      </c>
      <c r="B156" s="351"/>
      <c r="C156" s="166"/>
      <c r="D156" s="52"/>
      <c r="E156" s="52"/>
      <c r="F156" s="173"/>
      <c r="G156" s="119"/>
      <c r="H156" s="17"/>
      <c r="I156" s="176"/>
      <c r="J156" s="17"/>
      <c r="K156" s="120"/>
      <c r="L156" s="121" t="str">
        <f t="shared" si="9"/>
        <v/>
      </c>
      <c r="N156" s="20" t="str">
        <f>IF(C156="","",IF(OR(G156&lt;Summary!$H$9,G156&gt;Summary!$K$9),"CHECK DATES",""))</f>
        <v/>
      </c>
      <c r="O156" s="105" t="str">
        <f t="shared" si="10"/>
        <v/>
      </c>
      <c r="P156" s="118" t="str">
        <f t="shared" si="11"/>
        <v/>
      </c>
      <c r="Q156" s="182"/>
    </row>
    <row r="157" spans="1:17" x14ac:dyDescent="0.2">
      <c r="A157" s="93">
        <v>152</v>
      </c>
      <c r="B157" s="351"/>
      <c r="C157" s="166"/>
      <c r="D157" s="52"/>
      <c r="E157" s="52"/>
      <c r="F157" s="173"/>
      <c r="G157" s="119"/>
      <c r="H157" s="17"/>
      <c r="I157" s="176"/>
      <c r="J157" s="17"/>
      <c r="K157" s="120"/>
      <c r="L157" s="121" t="str">
        <f t="shared" si="9"/>
        <v/>
      </c>
      <c r="N157" s="20" t="str">
        <f>IF(C157="","",IF(OR(G157&lt;Summary!$H$9,G157&gt;Summary!$K$9),"CHECK DATES",""))</f>
        <v/>
      </c>
      <c r="O157" s="105" t="str">
        <f t="shared" si="10"/>
        <v/>
      </c>
      <c r="P157" s="118" t="str">
        <f t="shared" si="11"/>
        <v/>
      </c>
      <c r="Q157" s="182"/>
    </row>
    <row r="158" spans="1:17" x14ac:dyDescent="0.2">
      <c r="A158" s="93">
        <v>153</v>
      </c>
      <c r="B158" s="351"/>
      <c r="C158" s="166"/>
      <c r="D158" s="52"/>
      <c r="E158" s="52"/>
      <c r="F158" s="173"/>
      <c r="G158" s="119"/>
      <c r="H158" s="17"/>
      <c r="I158" s="176"/>
      <c r="J158" s="17"/>
      <c r="K158" s="120"/>
      <c r="L158" s="121" t="str">
        <f t="shared" si="9"/>
        <v/>
      </c>
      <c r="N158" s="20" t="str">
        <f>IF(C158="","",IF(OR(G158&lt;Summary!$H$9,G158&gt;Summary!$K$9),"CHECK DATES",""))</f>
        <v/>
      </c>
      <c r="O158" s="105" t="str">
        <f t="shared" si="10"/>
        <v/>
      </c>
      <c r="P158" s="118" t="str">
        <f t="shared" si="11"/>
        <v/>
      </c>
      <c r="Q158" s="182"/>
    </row>
    <row r="159" spans="1:17" x14ac:dyDescent="0.2">
      <c r="A159" s="93">
        <v>154</v>
      </c>
      <c r="B159" s="351"/>
      <c r="C159" s="166"/>
      <c r="D159" s="52"/>
      <c r="E159" s="52"/>
      <c r="F159" s="173"/>
      <c r="G159" s="119"/>
      <c r="H159" s="17"/>
      <c r="I159" s="176"/>
      <c r="J159" s="17"/>
      <c r="K159" s="120"/>
      <c r="L159" s="121" t="str">
        <f t="shared" si="9"/>
        <v/>
      </c>
      <c r="N159" s="20" t="str">
        <f>IF(C159="","",IF(OR(G159&lt;Summary!$H$9,G159&gt;Summary!$K$9),"CHECK DATES",""))</f>
        <v/>
      </c>
      <c r="O159" s="105" t="str">
        <f t="shared" si="10"/>
        <v/>
      </c>
      <c r="P159" s="118" t="str">
        <f t="shared" si="11"/>
        <v/>
      </c>
      <c r="Q159" s="182"/>
    </row>
    <row r="160" spans="1:17" x14ac:dyDescent="0.2">
      <c r="A160" s="93">
        <v>155</v>
      </c>
      <c r="B160" s="351"/>
      <c r="C160" s="166"/>
      <c r="D160" s="52"/>
      <c r="E160" s="52"/>
      <c r="F160" s="173"/>
      <c r="G160" s="119"/>
      <c r="H160" s="17"/>
      <c r="I160" s="176"/>
      <c r="J160" s="17"/>
      <c r="K160" s="120"/>
      <c r="L160" s="121" t="str">
        <f t="shared" si="9"/>
        <v/>
      </c>
      <c r="N160" s="20" t="str">
        <f>IF(C160="","",IF(OR(G160&lt;Summary!$H$9,G160&gt;Summary!$K$9),"CHECK DATES",""))</f>
        <v/>
      </c>
      <c r="O160" s="105" t="str">
        <f t="shared" si="10"/>
        <v/>
      </c>
      <c r="P160" s="118" t="str">
        <f t="shared" si="11"/>
        <v/>
      </c>
      <c r="Q160" s="182"/>
    </row>
    <row r="161" spans="1:17" x14ac:dyDescent="0.2">
      <c r="A161" s="93">
        <v>156</v>
      </c>
      <c r="B161" s="351"/>
      <c r="C161" s="166"/>
      <c r="D161" s="52"/>
      <c r="E161" s="52"/>
      <c r="F161" s="173"/>
      <c r="G161" s="119"/>
      <c r="H161" s="17"/>
      <c r="I161" s="176"/>
      <c r="J161" s="17"/>
      <c r="K161" s="120"/>
      <c r="L161" s="121" t="str">
        <f t="shared" si="9"/>
        <v/>
      </c>
      <c r="N161" s="20" t="str">
        <f>IF(C161="","",IF(OR(G161&lt;Summary!$H$9,G161&gt;Summary!$K$9),"CHECK DATES",""))</f>
        <v/>
      </c>
      <c r="O161" s="105" t="str">
        <f t="shared" si="10"/>
        <v/>
      </c>
      <c r="P161" s="118" t="str">
        <f t="shared" si="11"/>
        <v/>
      </c>
      <c r="Q161" s="182"/>
    </row>
    <row r="162" spans="1:17" x14ac:dyDescent="0.2">
      <c r="A162" s="93">
        <v>157</v>
      </c>
      <c r="B162" s="351"/>
      <c r="C162" s="166"/>
      <c r="D162" s="52"/>
      <c r="E162" s="52"/>
      <c r="F162" s="173"/>
      <c r="G162" s="119"/>
      <c r="H162" s="17"/>
      <c r="I162" s="176"/>
      <c r="J162" s="17"/>
      <c r="K162" s="120"/>
      <c r="L162" s="121" t="str">
        <f t="shared" si="9"/>
        <v/>
      </c>
      <c r="N162" s="20" t="str">
        <f>IF(C162="","",IF(OR(G162&lt;Summary!$H$9,G162&gt;Summary!$K$9),"CHECK DATES",""))</f>
        <v/>
      </c>
      <c r="O162" s="105" t="str">
        <f t="shared" si="10"/>
        <v/>
      </c>
      <c r="P162" s="118" t="str">
        <f t="shared" si="11"/>
        <v/>
      </c>
      <c r="Q162" s="182"/>
    </row>
    <row r="163" spans="1:17" x14ac:dyDescent="0.2">
      <c r="A163" s="93">
        <v>158</v>
      </c>
      <c r="B163" s="351"/>
      <c r="C163" s="166"/>
      <c r="D163" s="52"/>
      <c r="E163" s="52"/>
      <c r="F163" s="173"/>
      <c r="G163" s="119"/>
      <c r="H163" s="17"/>
      <c r="I163" s="176"/>
      <c r="J163" s="17"/>
      <c r="K163" s="120"/>
      <c r="L163" s="121" t="str">
        <f t="shared" si="9"/>
        <v/>
      </c>
      <c r="N163" s="20" t="str">
        <f>IF(C163="","",IF(OR(G163&lt;Summary!$H$9,G163&gt;Summary!$K$9),"CHECK DATES",""))</f>
        <v/>
      </c>
      <c r="O163" s="105" t="str">
        <f t="shared" si="10"/>
        <v/>
      </c>
      <c r="P163" s="118" t="str">
        <f t="shared" si="11"/>
        <v/>
      </c>
      <c r="Q163" s="182"/>
    </row>
    <row r="164" spans="1:17" x14ac:dyDescent="0.2">
      <c r="A164" s="93">
        <v>159</v>
      </c>
      <c r="B164" s="351"/>
      <c r="C164" s="166"/>
      <c r="D164" s="52"/>
      <c r="E164" s="52"/>
      <c r="F164" s="173"/>
      <c r="G164" s="119"/>
      <c r="H164" s="17"/>
      <c r="I164" s="176"/>
      <c r="J164" s="17"/>
      <c r="K164" s="120"/>
      <c r="L164" s="121" t="str">
        <f t="shared" si="9"/>
        <v/>
      </c>
      <c r="N164" s="20" t="str">
        <f>IF(C164="","",IF(OR(G164&lt;Summary!$H$9,G164&gt;Summary!$K$9),"CHECK DATES",""))</f>
        <v/>
      </c>
      <c r="O164" s="105" t="str">
        <f t="shared" si="10"/>
        <v/>
      </c>
      <c r="P164" s="118" t="str">
        <f t="shared" si="11"/>
        <v/>
      </c>
      <c r="Q164" s="182"/>
    </row>
    <row r="165" spans="1:17" x14ac:dyDescent="0.2">
      <c r="A165" s="93">
        <v>160</v>
      </c>
      <c r="B165" s="351"/>
      <c r="C165" s="166"/>
      <c r="D165" s="52"/>
      <c r="E165" s="52"/>
      <c r="F165" s="173"/>
      <c r="G165" s="119"/>
      <c r="H165" s="17"/>
      <c r="I165" s="176"/>
      <c r="J165" s="17"/>
      <c r="K165" s="120"/>
      <c r="L165" s="121" t="str">
        <f t="shared" si="9"/>
        <v/>
      </c>
      <c r="N165" s="20" t="str">
        <f>IF(C165="","",IF(OR(G165&lt;Summary!$H$9,G165&gt;Summary!$K$9),"CHECK DATES",""))</f>
        <v/>
      </c>
      <c r="O165" s="105" t="str">
        <f t="shared" si="10"/>
        <v/>
      </c>
      <c r="P165" s="118" t="str">
        <f t="shared" si="11"/>
        <v/>
      </c>
      <c r="Q165" s="182"/>
    </row>
    <row r="166" spans="1:17" x14ac:dyDescent="0.2">
      <c r="A166" s="93">
        <v>161</v>
      </c>
      <c r="B166" s="351"/>
      <c r="C166" s="166"/>
      <c r="D166" s="52"/>
      <c r="E166" s="52"/>
      <c r="F166" s="173"/>
      <c r="G166" s="119"/>
      <c r="H166" s="17"/>
      <c r="I166" s="176"/>
      <c r="J166" s="17"/>
      <c r="K166" s="120"/>
      <c r="L166" s="121" t="str">
        <f t="shared" si="9"/>
        <v/>
      </c>
      <c r="N166" s="20" t="str">
        <f>IF(C166="","",IF(OR(G166&lt;Summary!$H$9,G166&gt;Summary!$K$9),"CHECK DATES",""))</f>
        <v/>
      </c>
      <c r="O166" s="105" t="str">
        <f t="shared" si="10"/>
        <v/>
      </c>
      <c r="P166" s="118" t="str">
        <f t="shared" si="11"/>
        <v/>
      </c>
      <c r="Q166" s="182"/>
    </row>
    <row r="167" spans="1:17" x14ac:dyDescent="0.2">
      <c r="A167" s="93">
        <v>162</v>
      </c>
      <c r="B167" s="351"/>
      <c r="C167" s="166"/>
      <c r="D167" s="52"/>
      <c r="E167" s="52"/>
      <c r="F167" s="173"/>
      <c r="G167" s="119"/>
      <c r="H167" s="17"/>
      <c r="I167" s="176"/>
      <c r="J167" s="17"/>
      <c r="K167" s="120"/>
      <c r="L167" s="121" t="str">
        <f t="shared" si="9"/>
        <v/>
      </c>
      <c r="N167" s="20" t="str">
        <f>IF(C167="","",IF(OR(G167&lt;Summary!$H$9,G167&gt;Summary!$K$9),"CHECK DATES",""))</f>
        <v/>
      </c>
      <c r="O167" s="105" t="str">
        <f t="shared" si="10"/>
        <v/>
      </c>
      <c r="P167" s="118" t="str">
        <f t="shared" si="11"/>
        <v/>
      </c>
      <c r="Q167" s="182"/>
    </row>
    <row r="168" spans="1:17" x14ac:dyDescent="0.2">
      <c r="A168" s="93">
        <v>163</v>
      </c>
      <c r="B168" s="351"/>
      <c r="C168" s="166"/>
      <c r="D168" s="52"/>
      <c r="E168" s="52"/>
      <c r="F168" s="173"/>
      <c r="G168" s="119"/>
      <c r="H168" s="17"/>
      <c r="I168" s="176"/>
      <c r="J168" s="17"/>
      <c r="K168" s="120"/>
      <c r="L168" s="121" t="str">
        <f t="shared" si="9"/>
        <v/>
      </c>
      <c r="N168" s="20" t="str">
        <f>IF(C168="","",IF(OR(G168&lt;Summary!$H$9,G168&gt;Summary!$K$9),"CHECK DATES",""))</f>
        <v/>
      </c>
      <c r="O168" s="105" t="str">
        <f t="shared" si="10"/>
        <v/>
      </c>
      <c r="P168" s="118" t="str">
        <f t="shared" si="11"/>
        <v/>
      </c>
      <c r="Q168" s="182"/>
    </row>
    <row r="169" spans="1:17" x14ac:dyDescent="0.2">
      <c r="A169" s="93">
        <v>164</v>
      </c>
      <c r="B169" s="351"/>
      <c r="C169" s="166"/>
      <c r="D169" s="52"/>
      <c r="E169" s="52"/>
      <c r="F169" s="173"/>
      <c r="G169" s="119"/>
      <c r="H169" s="17"/>
      <c r="I169" s="176"/>
      <c r="J169" s="17"/>
      <c r="K169" s="120"/>
      <c r="L169" s="121" t="str">
        <f t="shared" si="9"/>
        <v/>
      </c>
      <c r="N169" s="20" t="str">
        <f>IF(C169="","",IF(OR(G169&lt;Summary!$H$9,G169&gt;Summary!$K$9),"CHECK DATES",""))</f>
        <v/>
      </c>
      <c r="O169" s="105" t="str">
        <f t="shared" si="10"/>
        <v/>
      </c>
      <c r="P169" s="118" t="str">
        <f t="shared" si="11"/>
        <v/>
      </c>
      <c r="Q169" s="182"/>
    </row>
    <row r="170" spans="1:17" x14ac:dyDescent="0.2">
      <c r="A170" s="93">
        <v>165</v>
      </c>
      <c r="B170" s="351"/>
      <c r="C170" s="166"/>
      <c r="D170" s="52"/>
      <c r="E170" s="52"/>
      <c r="F170" s="173"/>
      <c r="G170" s="119"/>
      <c r="H170" s="17"/>
      <c r="I170" s="176"/>
      <c r="J170" s="17"/>
      <c r="K170" s="120"/>
      <c r="L170" s="121" t="str">
        <f t="shared" si="9"/>
        <v/>
      </c>
      <c r="N170" s="20" t="str">
        <f>IF(C170="","",IF(OR(G170&lt;Summary!$H$9,G170&gt;Summary!$K$9),"CHECK DATES",""))</f>
        <v/>
      </c>
      <c r="O170" s="105" t="str">
        <f t="shared" si="10"/>
        <v/>
      </c>
      <c r="P170" s="118" t="str">
        <f t="shared" si="11"/>
        <v/>
      </c>
      <c r="Q170" s="182"/>
    </row>
    <row r="171" spans="1:17" x14ac:dyDescent="0.2">
      <c r="A171" s="93">
        <v>166</v>
      </c>
      <c r="B171" s="351"/>
      <c r="C171" s="166"/>
      <c r="D171" s="52"/>
      <c r="E171" s="52"/>
      <c r="F171" s="173"/>
      <c r="G171" s="119"/>
      <c r="H171" s="17"/>
      <c r="I171" s="176"/>
      <c r="J171" s="17"/>
      <c r="K171" s="120"/>
      <c r="L171" s="121" t="str">
        <f t="shared" si="9"/>
        <v/>
      </c>
      <c r="N171" s="20" t="str">
        <f>IF(C171="","",IF(OR(G171&lt;Summary!$H$9,G171&gt;Summary!$K$9),"CHECK DATES",""))</f>
        <v/>
      </c>
      <c r="O171" s="105" t="str">
        <f t="shared" si="10"/>
        <v/>
      </c>
      <c r="P171" s="118" t="str">
        <f t="shared" si="11"/>
        <v/>
      </c>
      <c r="Q171" s="182"/>
    </row>
    <row r="172" spans="1:17" x14ac:dyDescent="0.2">
      <c r="A172" s="93">
        <v>167</v>
      </c>
      <c r="B172" s="351"/>
      <c r="C172" s="166"/>
      <c r="D172" s="52"/>
      <c r="E172" s="52"/>
      <c r="F172" s="173"/>
      <c r="G172" s="119"/>
      <c r="H172" s="17"/>
      <c r="I172" s="176"/>
      <c r="J172" s="17"/>
      <c r="K172" s="120"/>
      <c r="L172" s="121" t="str">
        <f t="shared" si="9"/>
        <v/>
      </c>
      <c r="N172" s="20" t="str">
        <f>IF(C172="","",IF(OR(G172&lt;Summary!$H$9,G172&gt;Summary!$K$9),"CHECK DATES",""))</f>
        <v/>
      </c>
      <c r="O172" s="105" t="str">
        <f t="shared" si="10"/>
        <v/>
      </c>
      <c r="P172" s="118" t="str">
        <f t="shared" si="11"/>
        <v/>
      </c>
      <c r="Q172" s="182"/>
    </row>
    <row r="173" spans="1:17" x14ac:dyDescent="0.2">
      <c r="A173" s="93">
        <v>168</v>
      </c>
      <c r="B173" s="351"/>
      <c r="C173" s="166"/>
      <c r="D173" s="52"/>
      <c r="E173" s="52"/>
      <c r="F173" s="173"/>
      <c r="G173" s="119"/>
      <c r="H173" s="17"/>
      <c r="I173" s="176"/>
      <c r="J173" s="17"/>
      <c r="K173" s="120"/>
      <c r="L173" s="121" t="str">
        <f t="shared" si="9"/>
        <v/>
      </c>
      <c r="N173" s="20" t="str">
        <f>IF(C173="","",IF(OR(G173&lt;Summary!$H$9,G173&gt;Summary!$K$9),"CHECK DATES",""))</f>
        <v/>
      </c>
      <c r="O173" s="105" t="str">
        <f t="shared" si="10"/>
        <v/>
      </c>
      <c r="P173" s="118" t="str">
        <f t="shared" si="11"/>
        <v/>
      </c>
      <c r="Q173" s="182"/>
    </row>
    <row r="174" spans="1:17" x14ac:dyDescent="0.2">
      <c r="A174" s="93">
        <v>169</v>
      </c>
      <c r="B174" s="351"/>
      <c r="C174" s="166"/>
      <c r="D174" s="52"/>
      <c r="E174" s="52"/>
      <c r="F174" s="173"/>
      <c r="G174" s="119"/>
      <c r="H174" s="17"/>
      <c r="I174" s="176"/>
      <c r="J174" s="17"/>
      <c r="K174" s="120"/>
      <c r="L174" s="121" t="str">
        <f t="shared" si="9"/>
        <v/>
      </c>
      <c r="N174" s="20" t="str">
        <f>IF(C174="","",IF(OR(G174&lt;Summary!$H$9,G174&gt;Summary!$K$9),"CHECK DATES",""))</f>
        <v/>
      </c>
      <c r="O174" s="105" t="str">
        <f t="shared" si="10"/>
        <v/>
      </c>
      <c r="P174" s="118" t="str">
        <f t="shared" si="11"/>
        <v/>
      </c>
      <c r="Q174" s="182"/>
    </row>
    <row r="175" spans="1:17" x14ac:dyDescent="0.2">
      <c r="A175" s="93">
        <v>170</v>
      </c>
      <c r="B175" s="351"/>
      <c r="C175" s="166"/>
      <c r="D175" s="52"/>
      <c r="E175" s="52"/>
      <c r="F175" s="173"/>
      <c r="G175" s="119"/>
      <c r="H175" s="17"/>
      <c r="I175" s="176"/>
      <c r="J175" s="17"/>
      <c r="K175" s="120"/>
      <c r="L175" s="121" t="str">
        <f t="shared" si="9"/>
        <v/>
      </c>
      <c r="N175" s="20" t="str">
        <f>IF(C175="","",IF(OR(G175&lt;Summary!$H$9,G175&gt;Summary!$K$9),"CHECK DATES",""))</f>
        <v/>
      </c>
      <c r="O175" s="105" t="str">
        <f t="shared" si="10"/>
        <v/>
      </c>
      <c r="P175" s="118" t="str">
        <f t="shared" si="11"/>
        <v/>
      </c>
      <c r="Q175" s="182"/>
    </row>
    <row r="176" spans="1:17" x14ac:dyDescent="0.2">
      <c r="A176" s="93">
        <v>171</v>
      </c>
      <c r="B176" s="351"/>
      <c r="C176" s="166"/>
      <c r="D176" s="52"/>
      <c r="E176" s="52"/>
      <c r="F176" s="173"/>
      <c r="G176" s="119"/>
      <c r="H176" s="17"/>
      <c r="I176" s="176"/>
      <c r="J176" s="17"/>
      <c r="K176" s="120"/>
      <c r="L176" s="121" t="str">
        <f t="shared" si="9"/>
        <v/>
      </c>
      <c r="N176" s="20" t="str">
        <f>IF(C176="","",IF(OR(G176&lt;Summary!$H$9,G176&gt;Summary!$K$9),"CHECK DATES",""))</f>
        <v/>
      </c>
      <c r="O176" s="105" t="str">
        <f t="shared" si="10"/>
        <v/>
      </c>
      <c r="P176" s="118" t="str">
        <f t="shared" si="11"/>
        <v/>
      </c>
      <c r="Q176" s="182"/>
    </row>
    <row r="177" spans="1:17" x14ac:dyDescent="0.2">
      <c r="A177" s="93">
        <v>172</v>
      </c>
      <c r="B177" s="351"/>
      <c r="C177" s="166"/>
      <c r="D177" s="52"/>
      <c r="E177" s="52"/>
      <c r="F177" s="173"/>
      <c r="G177" s="119"/>
      <c r="H177" s="17"/>
      <c r="I177" s="176"/>
      <c r="J177" s="17"/>
      <c r="K177" s="120"/>
      <c r="L177" s="121" t="str">
        <f t="shared" si="9"/>
        <v/>
      </c>
      <c r="N177" s="20" t="str">
        <f>IF(C177="","",IF(OR(G177&lt;Summary!$H$9,G177&gt;Summary!$K$9),"CHECK DATES",""))</f>
        <v/>
      </c>
      <c r="O177" s="105" t="str">
        <f t="shared" si="10"/>
        <v/>
      </c>
      <c r="P177" s="118" t="str">
        <f t="shared" si="11"/>
        <v/>
      </c>
      <c r="Q177" s="182"/>
    </row>
    <row r="178" spans="1:17" x14ac:dyDescent="0.2">
      <c r="A178" s="93">
        <v>173</v>
      </c>
      <c r="B178" s="351"/>
      <c r="C178" s="166"/>
      <c r="D178" s="52"/>
      <c r="E178" s="52"/>
      <c r="F178" s="173"/>
      <c r="G178" s="119"/>
      <c r="H178" s="17"/>
      <c r="I178" s="176"/>
      <c r="J178" s="17"/>
      <c r="K178" s="120"/>
      <c r="L178" s="121" t="str">
        <f t="shared" si="9"/>
        <v/>
      </c>
      <c r="N178" s="20" t="str">
        <f>IF(C178="","",IF(OR(G178&lt;Summary!$H$9,G178&gt;Summary!$K$9),"CHECK DATES",""))</f>
        <v/>
      </c>
      <c r="O178" s="105" t="str">
        <f t="shared" si="10"/>
        <v/>
      </c>
      <c r="P178" s="118" t="str">
        <f t="shared" si="11"/>
        <v/>
      </c>
      <c r="Q178" s="182"/>
    </row>
    <row r="179" spans="1:17" x14ac:dyDescent="0.2">
      <c r="A179" s="93">
        <v>174</v>
      </c>
      <c r="B179" s="351"/>
      <c r="C179" s="166"/>
      <c r="D179" s="52"/>
      <c r="E179" s="52"/>
      <c r="F179" s="173"/>
      <c r="G179" s="119"/>
      <c r="H179" s="17"/>
      <c r="I179" s="176"/>
      <c r="J179" s="17"/>
      <c r="K179" s="120"/>
      <c r="L179" s="121" t="str">
        <f t="shared" si="9"/>
        <v/>
      </c>
      <c r="N179" s="20" t="str">
        <f>IF(C179="","",IF(OR(G179&lt;Summary!$H$9,G179&gt;Summary!$K$9),"CHECK DATES",""))</f>
        <v/>
      </c>
      <c r="O179" s="105" t="str">
        <f t="shared" si="10"/>
        <v/>
      </c>
      <c r="P179" s="118" t="str">
        <f t="shared" si="11"/>
        <v/>
      </c>
      <c r="Q179" s="182"/>
    </row>
    <row r="180" spans="1:17" x14ac:dyDescent="0.2">
      <c r="A180" s="93">
        <v>175</v>
      </c>
      <c r="B180" s="351"/>
      <c r="C180" s="166"/>
      <c r="D180" s="52"/>
      <c r="E180" s="52"/>
      <c r="F180" s="173"/>
      <c r="G180" s="119"/>
      <c r="H180" s="17"/>
      <c r="I180" s="176"/>
      <c r="J180" s="17"/>
      <c r="K180" s="120"/>
      <c r="L180" s="121" t="str">
        <f t="shared" si="9"/>
        <v/>
      </c>
      <c r="N180" s="20" t="str">
        <f>IF(C180="","",IF(OR(G180&lt;Summary!$H$9,G180&gt;Summary!$K$9),"CHECK DATES",""))</f>
        <v/>
      </c>
      <c r="O180" s="105" t="str">
        <f t="shared" si="10"/>
        <v/>
      </c>
      <c r="P180" s="118" t="str">
        <f t="shared" si="11"/>
        <v/>
      </c>
      <c r="Q180" s="182"/>
    </row>
    <row r="181" spans="1:17" x14ac:dyDescent="0.2">
      <c r="A181" s="93">
        <v>176</v>
      </c>
      <c r="B181" s="351"/>
      <c r="C181" s="166"/>
      <c r="D181" s="52"/>
      <c r="E181" s="52"/>
      <c r="F181" s="173"/>
      <c r="G181" s="119"/>
      <c r="H181" s="17"/>
      <c r="I181" s="176"/>
      <c r="J181" s="17"/>
      <c r="K181" s="120"/>
      <c r="L181" s="121" t="str">
        <f t="shared" si="9"/>
        <v/>
      </c>
      <c r="N181" s="20" t="str">
        <f>IF(C181="","",IF(OR(G181&lt;Summary!$H$9,G181&gt;Summary!$K$9),"CHECK DATES",""))</f>
        <v/>
      </c>
      <c r="O181" s="105" t="str">
        <f t="shared" si="10"/>
        <v/>
      </c>
      <c r="P181" s="118" t="str">
        <f t="shared" si="11"/>
        <v/>
      </c>
      <c r="Q181" s="182"/>
    </row>
    <row r="182" spans="1:17" x14ac:dyDescent="0.2">
      <c r="A182" s="93">
        <v>177</v>
      </c>
      <c r="B182" s="351"/>
      <c r="C182" s="166"/>
      <c r="D182" s="52"/>
      <c r="E182" s="52"/>
      <c r="F182" s="173"/>
      <c r="G182" s="119"/>
      <c r="H182" s="17"/>
      <c r="I182" s="176"/>
      <c r="J182" s="17"/>
      <c r="K182" s="120"/>
      <c r="L182" s="121" t="str">
        <f t="shared" si="9"/>
        <v/>
      </c>
      <c r="N182" s="20" t="str">
        <f>IF(C182="","",IF(OR(G182&lt;Summary!$H$9,G182&gt;Summary!$K$9),"CHECK DATES",""))</f>
        <v/>
      </c>
      <c r="O182" s="105" t="str">
        <f t="shared" si="10"/>
        <v/>
      </c>
      <c r="P182" s="118" t="str">
        <f t="shared" si="11"/>
        <v/>
      </c>
      <c r="Q182" s="182"/>
    </row>
    <row r="183" spans="1:17" x14ac:dyDescent="0.2">
      <c r="A183" s="93">
        <v>178</v>
      </c>
      <c r="B183" s="351"/>
      <c r="C183" s="166"/>
      <c r="D183" s="52"/>
      <c r="E183" s="52"/>
      <c r="F183" s="173"/>
      <c r="G183" s="119"/>
      <c r="H183" s="17"/>
      <c r="I183" s="176"/>
      <c r="J183" s="17"/>
      <c r="K183" s="120"/>
      <c r="L183" s="121" t="str">
        <f t="shared" si="9"/>
        <v/>
      </c>
      <c r="N183" s="20" t="str">
        <f>IF(C183="","",IF(OR(G183&lt;Summary!$H$9,G183&gt;Summary!$K$9),"CHECK DATES",""))</f>
        <v/>
      </c>
      <c r="O183" s="105" t="str">
        <f t="shared" si="10"/>
        <v/>
      </c>
      <c r="P183" s="118" t="str">
        <f t="shared" si="11"/>
        <v/>
      </c>
      <c r="Q183" s="182"/>
    </row>
    <row r="184" spans="1:17" x14ac:dyDescent="0.2">
      <c r="A184" s="93">
        <v>179</v>
      </c>
      <c r="B184" s="351"/>
      <c r="C184" s="166"/>
      <c r="D184" s="52"/>
      <c r="E184" s="52"/>
      <c r="F184" s="173"/>
      <c r="G184" s="119"/>
      <c r="H184" s="17"/>
      <c r="I184" s="176"/>
      <c r="J184" s="17"/>
      <c r="K184" s="120"/>
      <c r="L184" s="121" t="str">
        <f t="shared" si="9"/>
        <v/>
      </c>
      <c r="N184" s="20" t="str">
        <f>IF(C184="","",IF(OR(G184&lt;Summary!$H$9,G184&gt;Summary!$K$9),"CHECK DATES",""))</f>
        <v/>
      </c>
      <c r="O184" s="105" t="str">
        <f t="shared" si="10"/>
        <v/>
      </c>
      <c r="P184" s="118" t="str">
        <f t="shared" si="11"/>
        <v/>
      </c>
      <c r="Q184" s="182"/>
    </row>
    <row r="185" spans="1:17" x14ac:dyDescent="0.2">
      <c r="A185" s="93">
        <v>180</v>
      </c>
      <c r="B185" s="351"/>
      <c r="C185" s="166"/>
      <c r="D185" s="52"/>
      <c r="E185" s="52"/>
      <c r="F185" s="173"/>
      <c r="G185" s="119"/>
      <c r="H185" s="17"/>
      <c r="I185" s="176"/>
      <c r="J185" s="17"/>
      <c r="K185" s="120"/>
      <c r="L185" s="121" t="str">
        <f t="shared" si="9"/>
        <v/>
      </c>
      <c r="N185" s="20" t="str">
        <f>IF(C185="","",IF(OR(G185&lt;Summary!$H$9,G185&gt;Summary!$K$9),"CHECK DATES",""))</f>
        <v/>
      </c>
      <c r="O185" s="105" t="str">
        <f t="shared" si="10"/>
        <v/>
      </c>
      <c r="P185" s="118" t="str">
        <f t="shared" si="11"/>
        <v/>
      </c>
      <c r="Q185" s="182"/>
    </row>
    <row r="186" spans="1:17" x14ac:dyDescent="0.2">
      <c r="A186" s="93">
        <v>181</v>
      </c>
      <c r="B186" s="351"/>
      <c r="C186" s="166"/>
      <c r="D186" s="52"/>
      <c r="E186" s="52"/>
      <c r="F186" s="173"/>
      <c r="G186" s="119"/>
      <c r="H186" s="17"/>
      <c r="I186" s="176"/>
      <c r="J186" s="17"/>
      <c r="K186" s="120"/>
      <c r="L186" s="121" t="str">
        <f t="shared" si="9"/>
        <v/>
      </c>
      <c r="N186" s="20" t="str">
        <f>IF(C186="","",IF(OR(G186&lt;Summary!$H$9,G186&gt;Summary!$K$9),"CHECK DATES",""))</f>
        <v/>
      </c>
      <c r="O186" s="105" t="str">
        <f t="shared" si="10"/>
        <v/>
      </c>
      <c r="P186" s="118" t="str">
        <f t="shared" si="11"/>
        <v/>
      </c>
      <c r="Q186" s="182"/>
    </row>
    <row r="187" spans="1:17" x14ac:dyDescent="0.2">
      <c r="A187" s="93">
        <v>182</v>
      </c>
      <c r="B187" s="351"/>
      <c r="C187" s="166"/>
      <c r="D187" s="52"/>
      <c r="E187" s="52"/>
      <c r="F187" s="173"/>
      <c r="G187" s="119"/>
      <c r="H187" s="17"/>
      <c r="I187" s="176"/>
      <c r="J187" s="17"/>
      <c r="K187" s="120"/>
      <c r="L187" s="121" t="str">
        <f t="shared" si="9"/>
        <v/>
      </c>
      <c r="N187" s="20" t="str">
        <f>IF(C187="","",IF(OR(G187&lt;Summary!$H$9,G187&gt;Summary!$K$9),"CHECK DATES",""))</f>
        <v/>
      </c>
      <c r="O187" s="105" t="str">
        <f t="shared" si="10"/>
        <v/>
      </c>
      <c r="P187" s="118" t="str">
        <f t="shared" si="11"/>
        <v/>
      </c>
      <c r="Q187" s="182"/>
    </row>
    <row r="188" spans="1:17" x14ac:dyDescent="0.2">
      <c r="A188" s="93">
        <v>183</v>
      </c>
      <c r="B188" s="351"/>
      <c r="C188" s="166"/>
      <c r="D188" s="52"/>
      <c r="E188" s="52"/>
      <c r="F188" s="173"/>
      <c r="G188" s="119"/>
      <c r="H188" s="17"/>
      <c r="I188" s="176"/>
      <c r="J188" s="17"/>
      <c r="K188" s="120"/>
      <c r="L188" s="121" t="str">
        <f t="shared" si="9"/>
        <v/>
      </c>
      <c r="N188" s="20" t="str">
        <f>IF(C188="","",IF(OR(G188&lt;Summary!$H$9,G188&gt;Summary!$K$9),"CHECK DATES",""))</f>
        <v/>
      </c>
      <c r="O188" s="105" t="str">
        <f t="shared" si="10"/>
        <v/>
      </c>
      <c r="P188" s="118" t="str">
        <f t="shared" si="11"/>
        <v/>
      </c>
      <c r="Q188" s="182"/>
    </row>
    <row r="189" spans="1:17" x14ac:dyDescent="0.2">
      <c r="A189" s="93">
        <v>184</v>
      </c>
      <c r="B189" s="351"/>
      <c r="C189" s="166"/>
      <c r="D189" s="52"/>
      <c r="E189" s="52"/>
      <c r="F189" s="173"/>
      <c r="G189" s="119"/>
      <c r="H189" s="17"/>
      <c r="I189" s="176"/>
      <c r="J189" s="17"/>
      <c r="K189" s="120"/>
      <c r="L189" s="121" t="str">
        <f t="shared" si="9"/>
        <v/>
      </c>
      <c r="N189" s="20" t="str">
        <f>IF(C189="","",IF(OR(G189&lt;Summary!$H$9,G189&gt;Summary!$K$9),"CHECK DATES",""))</f>
        <v/>
      </c>
      <c r="O189" s="105" t="str">
        <f t="shared" si="10"/>
        <v/>
      </c>
      <c r="P189" s="118" t="str">
        <f t="shared" si="11"/>
        <v/>
      </c>
      <c r="Q189" s="182"/>
    </row>
    <row r="190" spans="1:17" x14ac:dyDescent="0.2">
      <c r="A190" s="93">
        <v>185</v>
      </c>
      <c r="B190" s="351"/>
      <c r="C190" s="166"/>
      <c r="D190" s="52"/>
      <c r="E190" s="52"/>
      <c r="F190" s="173"/>
      <c r="G190" s="119"/>
      <c r="H190" s="17"/>
      <c r="I190" s="176"/>
      <c r="J190" s="17"/>
      <c r="K190" s="120"/>
      <c r="L190" s="121" t="str">
        <f t="shared" si="9"/>
        <v/>
      </c>
      <c r="N190" s="20" t="str">
        <f>IF(C190="","",IF(OR(G190&lt;Summary!$H$9,G190&gt;Summary!$K$9),"CHECK DATES",""))</f>
        <v/>
      </c>
      <c r="O190" s="105" t="str">
        <f t="shared" si="10"/>
        <v/>
      </c>
      <c r="P190" s="118" t="str">
        <f t="shared" si="11"/>
        <v/>
      </c>
      <c r="Q190" s="182"/>
    </row>
    <row r="191" spans="1:17" x14ac:dyDescent="0.2">
      <c r="A191" s="93">
        <v>186</v>
      </c>
      <c r="B191" s="351"/>
      <c r="C191" s="166"/>
      <c r="D191" s="52"/>
      <c r="E191" s="52"/>
      <c r="F191" s="173"/>
      <c r="G191" s="119"/>
      <c r="H191" s="17"/>
      <c r="I191" s="176"/>
      <c r="J191" s="17"/>
      <c r="K191" s="120"/>
      <c r="L191" s="121" t="str">
        <f t="shared" si="9"/>
        <v/>
      </c>
      <c r="N191" s="20" t="str">
        <f>IF(C191="","",IF(OR(G191&lt;Summary!$H$9,G191&gt;Summary!$K$9),"CHECK DATES",""))</f>
        <v/>
      </c>
      <c r="O191" s="105" t="str">
        <f t="shared" si="10"/>
        <v/>
      </c>
      <c r="P191" s="118" t="str">
        <f t="shared" si="11"/>
        <v/>
      </c>
      <c r="Q191" s="182"/>
    </row>
    <row r="192" spans="1:17" x14ac:dyDescent="0.2">
      <c r="A192" s="93">
        <v>187</v>
      </c>
      <c r="B192" s="351"/>
      <c r="C192" s="166"/>
      <c r="D192" s="52"/>
      <c r="E192" s="52"/>
      <c r="F192" s="173"/>
      <c r="G192" s="119"/>
      <c r="H192" s="17"/>
      <c r="I192" s="176"/>
      <c r="J192" s="17"/>
      <c r="K192" s="120"/>
      <c r="L192" s="121" t="str">
        <f t="shared" si="9"/>
        <v/>
      </c>
      <c r="N192" s="20" t="str">
        <f>IF(C192="","",IF(OR(G192&lt;Summary!$H$9,G192&gt;Summary!$K$9),"CHECK DATES",""))</f>
        <v/>
      </c>
      <c r="O192" s="105" t="str">
        <f t="shared" si="10"/>
        <v/>
      </c>
      <c r="P192" s="118" t="str">
        <f t="shared" si="11"/>
        <v/>
      </c>
      <c r="Q192" s="182"/>
    </row>
    <row r="193" spans="1:17" x14ac:dyDescent="0.2">
      <c r="A193" s="93">
        <v>188</v>
      </c>
      <c r="B193" s="351"/>
      <c r="C193" s="166"/>
      <c r="D193" s="52"/>
      <c r="E193" s="52"/>
      <c r="F193" s="173"/>
      <c r="G193" s="119"/>
      <c r="H193" s="17"/>
      <c r="I193" s="176"/>
      <c r="J193" s="17"/>
      <c r="K193" s="120"/>
      <c r="L193" s="121" t="str">
        <f t="shared" si="9"/>
        <v/>
      </c>
      <c r="N193" s="20" t="str">
        <f>IF(C193="","",IF(OR(G193&lt;Summary!$H$9,G193&gt;Summary!$K$9),"CHECK DATES",""))</f>
        <v/>
      </c>
      <c r="O193" s="105" t="str">
        <f t="shared" si="10"/>
        <v/>
      </c>
      <c r="P193" s="118" t="str">
        <f t="shared" si="11"/>
        <v/>
      </c>
      <c r="Q193" s="182"/>
    </row>
    <row r="194" spans="1:17" x14ac:dyDescent="0.2">
      <c r="A194" s="93">
        <v>189</v>
      </c>
      <c r="B194" s="351"/>
      <c r="C194" s="166"/>
      <c r="D194" s="52"/>
      <c r="E194" s="52"/>
      <c r="F194" s="173"/>
      <c r="G194" s="119"/>
      <c r="H194" s="17"/>
      <c r="I194" s="176"/>
      <c r="J194" s="17"/>
      <c r="K194" s="120"/>
      <c r="L194" s="121" t="str">
        <f t="shared" si="9"/>
        <v/>
      </c>
      <c r="N194" s="20" t="str">
        <f>IF(C194="","",IF(OR(G194&lt;Summary!$H$9,G194&gt;Summary!$K$9),"CHECK DATES",""))</f>
        <v/>
      </c>
      <c r="O194" s="105" t="str">
        <f t="shared" si="10"/>
        <v/>
      </c>
      <c r="P194" s="118" t="str">
        <f t="shared" si="11"/>
        <v/>
      </c>
      <c r="Q194" s="182"/>
    </row>
    <row r="195" spans="1:17" x14ac:dyDescent="0.2">
      <c r="A195" s="93">
        <v>190</v>
      </c>
      <c r="B195" s="351"/>
      <c r="C195" s="166"/>
      <c r="D195" s="52"/>
      <c r="E195" s="52"/>
      <c r="F195" s="173"/>
      <c r="G195" s="119"/>
      <c r="H195" s="17"/>
      <c r="I195" s="176"/>
      <c r="J195" s="17"/>
      <c r="K195" s="120"/>
      <c r="L195" s="121" t="str">
        <f t="shared" si="9"/>
        <v/>
      </c>
      <c r="N195" s="20" t="str">
        <f>IF(C195="","",IF(OR(G195&lt;Summary!$H$9,G195&gt;Summary!$K$9),"CHECK DATES",""))</f>
        <v/>
      </c>
      <c r="O195" s="105" t="str">
        <f t="shared" si="10"/>
        <v/>
      </c>
      <c r="P195" s="118" t="str">
        <f t="shared" si="11"/>
        <v/>
      </c>
      <c r="Q195" s="182"/>
    </row>
    <row r="196" spans="1:17" x14ac:dyDescent="0.2">
      <c r="A196" s="93">
        <v>191</v>
      </c>
      <c r="B196" s="351"/>
      <c r="C196" s="166"/>
      <c r="D196" s="52"/>
      <c r="E196" s="52"/>
      <c r="F196" s="173"/>
      <c r="G196" s="119"/>
      <c r="H196" s="17"/>
      <c r="I196" s="176"/>
      <c r="J196" s="17"/>
      <c r="K196" s="120"/>
      <c r="L196" s="121" t="str">
        <f t="shared" si="9"/>
        <v/>
      </c>
      <c r="N196" s="20" t="str">
        <f>IF(C196="","",IF(OR(G196&lt;Summary!$H$9,G196&gt;Summary!$K$9),"CHECK DATES",""))</f>
        <v/>
      </c>
      <c r="O196" s="105" t="str">
        <f t="shared" si="10"/>
        <v/>
      </c>
      <c r="P196" s="118" t="str">
        <f t="shared" si="11"/>
        <v/>
      </c>
      <c r="Q196" s="182"/>
    </row>
    <row r="197" spans="1:17" x14ac:dyDescent="0.2">
      <c r="A197" s="93">
        <v>192</v>
      </c>
      <c r="B197" s="351"/>
      <c r="C197" s="166"/>
      <c r="D197" s="52"/>
      <c r="E197" s="52"/>
      <c r="F197" s="173"/>
      <c r="G197" s="119"/>
      <c r="H197" s="17"/>
      <c r="I197" s="176"/>
      <c r="J197" s="17"/>
      <c r="K197" s="120"/>
      <c r="L197" s="121" t="str">
        <f t="shared" si="9"/>
        <v/>
      </c>
      <c r="N197" s="20" t="str">
        <f>IF(C197="","",IF(OR(G197&lt;Summary!$H$9,G197&gt;Summary!$K$9),"CHECK DATES",""))</f>
        <v/>
      </c>
      <c r="O197" s="105" t="str">
        <f t="shared" si="10"/>
        <v/>
      </c>
      <c r="P197" s="118" t="str">
        <f t="shared" si="11"/>
        <v/>
      </c>
      <c r="Q197" s="182"/>
    </row>
    <row r="198" spans="1:17" x14ac:dyDescent="0.2">
      <c r="A198" s="93">
        <v>193</v>
      </c>
      <c r="B198" s="351"/>
      <c r="C198" s="166"/>
      <c r="D198" s="52"/>
      <c r="E198" s="52"/>
      <c r="F198" s="173"/>
      <c r="G198" s="119"/>
      <c r="H198" s="17"/>
      <c r="I198" s="176"/>
      <c r="J198" s="17"/>
      <c r="K198" s="120"/>
      <c r="L198" s="121" t="str">
        <f t="shared" si="9"/>
        <v/>
      </c>
      <c r="N198" s="20" t="str">
        <f>IF(C198="","",IF(OR(G198&lt;Summary!$H$9,G198&gt;Summary!$K$9),"CHECK DATES",""))</f>
        <v/>
      </c>
      <c r="O198" s="105" t="str">
        <f t="shared" si="10"/>
        <v/>
      </c>
      <c r="P198" s="118" t="str">
        <f t="shared" si="11"/>
        <v/>
      </c>
      <c r="Q198" s="182"/>
    </row>
    <row r="199" spans="1:17" x14ac:dyDescent="0.2">
      <c r="A199" s="93">
        <v>194</v>
      </c>
      <c r="B199" s="351"/>
      <c r="C199" s="166"/>
      <c r="D199" s="52"/>
      <c r="E199" s="52"/>
      <c r="F199" s="173"/>
      <c r="G199" s="119"/>
      <c r="H199" s="17"/>
      <c r="I199" s="176"/>
      <c r="J199" s="17"/>
      <c r="K199" s="120"/>
      <c r="L199" s="121" t="str">
        <f t="shared" si="9"/>
        <v/>
      </c>
      <c r="N199" s="20" t="str">
        <f>IF(C199="","",IF(OR(G199&lt;Summary!$H$9,G199&gt;Summary!$K$9),"CHECK DATES",""))</f>
        <v/>
      </c>
      <c r="O199" s="105" t="str">
        <f t="shared" si="10"/>
        <v/>
      </c>
      <c r="P199" s="118" t="str">
        <f t="shared" si="11"/>
        <v/>
      </c>
      <c r="Q199" s="182"/>
    </row>
    <row r="200" spans="1:17" x14ac:dyDescent="0.2">
      <c r="A200" s="93">
        <v>195</v>
      </c>
      <c r="B200" s="351"/>
      <c r="C200" s="166"/>
      <c r="D200" s="52"/>
      <c r="E200" s="52"/>
      <c r="F200" s="173"/>
      <c r="G200" s="119"/>
      <c r="H200" s="17"/>
      <c r="I200" s="176"/>
      <c r="J200" s="17"/>
      <c r="K200" s="120"/>
      <c r="L200" s="121" t="str">
        <f t="shared" si="9"/>
        <v/>
      </c>
      <c r="N200" s="20" t="str">
        <f>IF(C200="","",IF(OR(G200&lt;Summary!$H$9,G200&gt;Summary!$K$9),"CHECK DATES",""))</f>
        <v/>
      </c>
      <c r="O200" s="105" t="str">
        <f t="shared" si="10"/>
        <v/>
      </c>
      <c r="P200" s="118" t="str">
        <f t="shared" si="11"/>
        <v/>
      </c>
      <c r="Q200" s="182"/>
    </row>
    <row r="201" spans="1:17" x14ac:dyDescent="0.2">
      <c r="A201" s="93">
        <v>196</v>
      </c>
      <c r="B201" s="351"/>
      <c r="C201" s="166"/>
      <c r="D201" s="52"/>
      <c r="E201" s="52"/>
      <c r="F201" s="173"/>
      <c r="G201" s="119"/>
      <c r="H201" s="17"/>
      <c r="I201" s="176"/>
      <c r="J201" s="17"/>
      <c r="K201" s="120"/>
      <c r="L201" s="121" t="str">
        <f t="shared" si="9"/>
        <v/>
      </c>
      <c r="N201" s="20" t="str">
        <f>IF(C201="","",IF(OR(G201&lt;Summary!$H$9,G201&gt;Summary!$K$9),"CHECK DATES",""))</f>
        <v/>
      </c>
      <c r="O201" s="105" t="str">
        <f t="shared" si="10"/>
        <v/>
      </c>
      <c r="P201" s="118" t="str">
        <f t="shared" si="11"/>
        <v/>
      </c>
      <c r="Q201" s="182"/>
    </row>
    <row r="202" spans="1:17" x14ac:dyDescent="0.2">
      <c r="A202" s="93">
        <v>197</v>
      </c>
      <c r="B202" s="351"/>
      <c r="C202" s="166"/>
      <c r="D202" s="52"/>
      <c r="E202" s="52"/>
      <c r="F202" s="173"/>
      <c r="G202" s="119"/>
      <c r="H202" s="17"/>
      <c r="I202" s="176"/>
      <c r="J202" s="17"/>
      <c r="K202" s="120"/>
      <c r="L202" s="121" t="str">
        <f t="shared" si="9"/>
        <v/>
      </c>
      <c r="N202" s="20" t="str">
        <f>IF(C202="","",IF(OR(G202&lt;Summary!$H$9,G202&gt;Summary!$K$9),"CHECK DATES",""))</f>
        <v/>
      </c>
      <c r="O202" s="105" t="str">
        <f t="shared" si="10"/>
        <v/>
      </c>
      <c r="P202" s="118" t="str">
        <f t="shared" si="11"/>
        <v/>
      </c>
      <c r="Q202" s="182"/>
    </row>
    <row r="203" spans="1:17" x14ac:dyDescent="0.2">
      <c r="A203" s="93">
        <v>198</v>
      </c>
      <c r="B203" s="351"/>
      <c r="C203" s="166"/>
      <c r="D203" s="52"/>
      <c r="E203" s="52"/>
      <c r="F203" s="173"/>
      <c r="G203" s="119"/>
      <c r="H203" s="17"/>
      <c r="I203" s="176"/>
      <c r="J203" s="17"/>
      <c r="K203" s="120"/>
      <c r="L203" s="121" t="str">
        <f t="shared" si="9"/>
        <v/>
      </c>
      <c r="N203" s="20" t="str">
        <f>IF(C203="","",IF(OR(G203&lt;Summary!$H$9,G203&gt;Summary!$K$9),"CHECK DATES",""))</f>
        <v/>
      </c>
      <c r="O203" s="105" t="str">
        <f t="shared" si="10"/>
        <v/>
      </c>
      <c r="P203" s="118" t="str">
        <f t="shared" si="11"/>
        <v/>
      </c>
      <c r="Q203" s="182"/>
    </row>
    <row r="204" spans="1:17" x14ac:dyDescent="0.2">
      <c r="A204" s="93">
        <v>199</v>
      </c>
      <c r="B204" s="351"/>
      <c r="C204" s="166"/>
      <c r="D204" s="52"/>
      <c r="E204" s="52"/>
      <c r="F204" s="173"/>
      <c r="G204" s="119"/>
      <c r="H204" s="17"/>
      <c r="I204" s="176"/>
      <c r="J204" s="17"/>
      <c r="K204" s="120"/>
      <c r="L204" s="121" t="str">
        <f t="shared" si="9"/>
        <v/>
      </c>
      <c r="N204" s="20" t="str">
        <f>IF(C204="","",IF(OR(G204&lt;Summary!$H$9,G204&gt;Summary!$K$9),"CHECK DATES",""))</f>
        <v/>
      </c>
      <c r="O204" s="105" t="str">
        <f t="shared" si="10"/>
        <v/>
      </c>
      <c r="P204" s="118" t="str">
        <f t="shared" si="11"/>
        <v/>
      </c>
      <c r="Q204" s="182"/>
    </row>
    <row r="205" spans="1:17" x14ac:dyDescent="0.2">
      <c r="A205" s="93">
        <v>200</v>
      </c>
      <c r="B205" s="351"/>
      <c r="C205" s="166"/>
      <c r="D205" s="52"/>
      <c r="E205" s="52"/>
      <c r="F205" s="173"/>
      <c r="G205" s="119"/>
      <c r="H205" s="17"/>
      <c r="I205" s="176"/>
      <c r="J205" s="17"/>
      <c r="K205" s="120"/>
      <c r="L205" s="121" t="str">
        <f>IF(H205="Purchase",MIN(F205*I205*J205/12*K205,F205*K205),IF(H205="Rent/Lease",F205*K205,""))</f>
        <v/>
      </c>
      <c r="N205" s="20" t="str">
        <f>IF(C205="","",IF(OR(G205&lt;Summary!$H$9,G205&gt;Summary!$K$9),"CHECK DATES",""))</f>
        <v/>
      </c>
      <c r="O205" s="105" t="str">
        <f>L205</f>
        <v/>
      </c>
      <c r="P205" s="118" t="str">
        <f>IF(O205&lt;L205,L205-O205,"")</f>
        <v/>
      </c>
      <c r="Q205" s="182"/>
    </row>
  </sheetData>
  <sheetProtection password="CAF5" sheet="1" objects="1" scenarios="1" selectLockedCells="1"/>
  <mergeCells count="12">
    <mergeCell ref="A4:A5"/>
    <mergeCell ref="F4:F5"/>
    <mergeCell ref="H4:H5"/>
    <mergeCell ref="G4:G5"/>
    <mergeCell ref="D4:D5"/>
    <mergeCell ref="E4:E5"/>
    <mergeCell ref="B4:B5"/>
    <mergeCell ref="K4:K5"/>
    <mergeCell ref="J4:J5"/>
    <mergeCell ref="N1:Q1"/>
    <mergeCell ref="C4:C5"/>
    <mergeCell ref="I4:I5"/>
  </mergeCells>
  <phoneticPr fontId="9" type="noConversion"/>
  <conditionalFormatting sqref="L6:L205">
    <cfRule type="cellIs" dxfId="8" priority="1" stopIfTrue="1" operator="equal">
      <formula>"ERROR"</formula>
    </cfRule>
  </conditionalFormatting>
  <conditionalFormatting sqref="I3:L3">
    <cfRule type="cellIs" dxfId="7" priority="2" stopIfTrue="1" operator="notEqual">
      <formula>""</formula>
    </cfRule>
  </conditionalFormatting>
  <conditionalFormatting sqref="N6:N205">
    <cfRule type="cellIs" dxfId="6" priority="3" stopIfTrue="1" operator="notEqual">
      <formula>""</formula>
    </cfRule>
  </conditionalFormatting>
  <conditionalFormatting sqref="O6:O205">
    <cfRule type="cellIs" dxfId="5" priority="4" stopIfTrue="1" operator="notEqual">
      <formula>$L6</formula>
    </cfRule>
  </conditionalFormatting>
  <dataValidations count="6">
    <dataValidation type="decimal" allowBlank="1" showInputMessage="1" showErrorMessage="1" sqref="K6:K205">
      <formula1>0</formula1>
      <formula2>1</formula2>
    </dataValidation>
    <dataValidation type="list" allowBlank="1" showInputMessage="1" showErrorMessage="1" sqref="C6:C205">
      <formula1>partners</formula1>
    </dataValidation>
    <dataValidation type="list" operator="greaterThanOrEqual" allowBlank="1" showInputMessage="1" showErrorMessage="1" errorTitle="Select from list" sqref="H6:H205">
      <formula1>"Purchase, Rent/Lease"</formula1>
    </dataValidation>
    <dataValidation type="decimal" operator="greaterThanOrEqual" allowBlank="1" showInputMessage="1" showErrorMessage="1" errorTitle="INTEGERS ONLY" error="Please, use only integers (numbers without decimals) in this field." sqref="F6:F205">
      <formula1>0</formula1>
    </dataValidation>
    <dataValidation type="decimal" errorStyle="warning" allowBlank="1" showInputMessage="1" showErrorMessage="1" errorTitle="Depeciation rate" error="Depreciation rate should not exceed 100%_x000a_" sqref="I6:I205">
      <formula1>0</formula1>
      <formula2>1</formula2>
    </dataValidation>
    <dataValidation type="date" errorStyle="warning" allowBlank="1" showInputMessage="1" showErrorMessage="1" errorTitle="Ineligible Date" error="Be aware that the date you have entered is not covered by the eligibility period (sheet &quot;Summary&quot;)" sqref="G6:G205">
      <formula1>$H$1</formula1>
      <formula2>$I$1</formula2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3" fitToHeight="0" orientation="landscape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55"/>
  <sheetViews>
    <sheetView zoomScale="90" zoomScaleNormal="90" workbookViewId="0">
      <selection activeCell="B6" sqref="B6"/>
    </sheetView>
  </sheetViews>
  <sheetFormatPr defaultColWidth="9.140625" defaultRowHeight="12.75" x14ac:dyDescent="0.2"/>
  <cols>
    <col min="1" max="1" width="7.140625" style="15" customWidth="1"/>
    <col min="2" max="2" width="14.5703125" style="15" customWidth="1"/>
    <col min="3" max="3" width="8.85546875" style="21" customWidth="1"/>
    <col min="4" max="4" width="34.42578125" style="15" customWidth="1"/>
    <col min="5" max="5" width="35.140625" style="15" customWidth="1"/>
    <col min="6" max="6" width="30.5703125" style="15" customWidth="1"/>
    <col min="7" max="8" width="11.42578125" style="15" customWidth="1"/>
    <col min="9" max="9" width="8.85546875"/>
    <col min="10" max="10" width="14.5703125" style="37" hidden="1" customWidth="1"/>
    <col min="11" max="12" width="9.140625" style="15" hidden="1" customWidth="1"/>
    <col min="13" max="13" width="41.28515625" style="15" hidden="1" customWidth="1"/>
    <col min="14" max="16384" width="9.140625" style="15"/>
  </cols>
  <sheetData>
    <row r="1" spans="1:13" s="37" customFormat="1" ht="16.5" thickBot="1" x14ac:dyDescent="0.3">
      <c r="A1" s="113" t="s">
        <v>194</v>
      </c>
      <c r="B1" s="113"/>
      <c r="C1" s="21"/>
      <c r="G1" s="114">
        <f>Summary!H9</f>
        <v>0</v>
      </c>
      <c r="H1" s="177" t="str">
        <f>IF(Summary!$C$9&gt;"",Summary!$C$9,"")</f>
        <v>XXX</v>
      </c>
      <c r="J1" s="482" t="s">
        <v>152</v>
      </c>
      <c r="K1" s="482"/>
      <c r="L1" s="482"/>
      <c r="M1" s="482"/>
    </row>
    <row r="2" spans="1:13" s="37" customFormat="1" ht="15.75" x14ac:dyDescent="0.2">
      <c r="A2" s="92" t="s">
        <v>3</v>
      </c>
      <c r="B2" s="92"/>
      <c r="C2" s="21"/>
      <c r="G2" s="114">
        <f>Summary!K9</f>
        <v>0</v>
      </c>
      <c r="H2" s="15"/>
      <c r="K2" s="107" t="s">
        <v>147</v>
      </c>
      <c r="L2" s="108">
        <f>SUM(K6:K155)</f>
        <v>0</v>
      </c>
    </row>
    <row r="3" spans="1:13" ht="13.5" thickBot="1" x14ac:dyDescent="0.25">
      <c r="K3" s="122" t="s">
        <v>131</v>
      </c>
      <c r="L3" s="274">
        <f>SUM(L6:L156)</f>
        <v>0</v>
      </c>
    </row>
    <row r="4" spans="1:13" s="20" customFormat="1" ht="26.25" customHeight="1" x14ac:dyDescent="0.2">
      <c r="A4" s="553" t="s">
        <v>159</v>
      </c>
      <c r="B4" s="562" t="s">
        <v>790</v>
      </c>
      <c r="C4" s="551" t="s">
        <v>416</v>
      </c>
      <c r="D4" s="557" t="s">
        <v>8</v>
      </c>
      <c r="E4" s="557" t="s">
        <v>184</v>
      </c>
      <c r="F4" s="555" t="s">
        <v>180</v>
      </c>
      <c r="G4" s="541" t="s">
        <v>201</v>
      </c>
      <c r="H4" s="180" t="s">
        <v>167</v>
      </c>
      <c r="K4" s="21"/>
      <c r="L4" s="21"/>
    </row>
    <row r="5" spans="1:13" ht="24.75" customHeight="1" thickBot="1" x14ac:dyDescent="0.25">
      <c r="A5" s="554"/>
      <c r="B5" s="563"/>
      <c r="C5" s="560"/>
      <c r="D5" s="561"/>
      <c r="E5" s="561"/>
      <c r="F5" s="556"/>
      <c r="G5" s="559"/>
      <c r="H5" s="181">
        <f>SUM(H6:H155)</f>
        <v>0</v>
      </c>
      <c r="J5" s="20" t="s">
        <v>171</v>
      </c>
      <c r="K5" s="90" t="s">
        <v>164</v>
      </c>
      <c r="L5" s="122" t="s">
        <v>131</v>
      </c>
      <c r="M5" s="90" t="s">
        <v>182</v>
      </c>
    </row>
    <row r="6" spans="1:13" ht="12" customHeight="1" x14ac:dyDescent="0.2">
      <c r="A6" s="124">
        <v>1</v>
      </c>
      <c r="B6" s="347"/>
      <c r="C6" s="165"/>
      <c r="D6" s="127"/>
      <c r="E6" s="128"/>
      <c r="F6" s="317"/>
      <c r="G6" s="129"/>
      <c r="H6" s="169"/>
      <c r="J6" s="37" t="str">
        <f>IF(C6="","",IF(OR(G6&lt;Summary!$H$9,G6&gt;Summary!$K$9),"CHECK DATES",""))</f>
        <v/>
      </c>
      <c r="K6" s="105">
        <f t="shared" ref="K6:K70" si="0">H6</f>
        <v>0</v>
      </c>
      <c r="L6" s="118" t="str">
        <f>IF(K6&lt;H6,H6-K6,"")</f>
        <v/>
      </c>
      <c r="M6" s="182"/>
    </row>
    <row r="7" spans="1:13" x14ac:dyDescent="0.2">
      <c r="A7" s="125">
        <v>2</v>
      </c>
      <c r="B7" s="352"/>
      <c r="C7" s="164"/>
      <c r="D7" s="6"/>
      <c r="E7" s="52"/>
      <c r="F7" s="137"/>
      <c r="G7" s="130"/>
      <c r="H7" s="170"/>
      <c r="J7" s="37" t="str">
        <f>IF(C7="","",IF(OR(G7&lt;Summary!$H$9,G7&gt;Summary!$K$9),"CHECK DATES",""))</f>
        <v/>
      </c>
      <c r="K7" s="105">
        <f t="shared" si="0"/>
        <v>0</v>
      </c>
      <c r="L7" s="118" t="str">
        <f t="shared" ref="L7:L70" si="1">IF(K7&lt;H7,H7-K7,"")</f>
        <v/>
      </c>
      <c r="M7" s="182"/>
    </row>
    <row r="8" spans="1:13" x14ac:dyDescent="0.2">
      <c r="A8" s="125">
        <v>3</v>
      </c>
      <c r="B8" s="352"/>
      <c r="C8" s="164"/>
      <c r="D8" s="6"/>
      <c r="E8" s="52"/>
      <c r="F8" s="137"/>
      <c r="G8" s="130"/>
      <c r="H8" s="170"/>
      <c r="J8" s="37" t="str">
        <f>IF(C8="","",IF(OR(G8&lt;Summary!$H$9,G8&gt;Summary!$K$9),"CHECK DATES",""))</f>
        <v/>
      </c>
      <c r="K8" s="105">
        <f t="shared" si="0"/>
        <v>0</v>
      </c>
      <c r="L8" s="118" t="str">
        <f t="shared" si="1"/>
        <v/>
      </c>
      <c r="M8" s="182"/>
    </row>
    <row r="9" spans="1:13" x14ac:dyDescent="0.2">
      <c r="A9" s="125">
        <v>4</v>
      </c>
      <c r="B9" s="352"/>
      <c r="C9" s="164"/>
      <c r="D9" s="6"/>
      <c r="E9" s="52"/>
      <c r="F9" s="137"/>
      <c r="G9" s="130"/>
      <c r="H9" s="170"/>
      <c r="J9" s="37" t="str">
        <f>IF(C9="","",IF(OR(G9&lt;Summary!$H$9,G9&gt;Summary!$K$9),"CHECK DATES",""))</f>
        <v/>
      </c>
      <c r="K9" s="105">
        <f t="shared" si="0"/>
        <v>0</v>
      </c>
      <c r="L9" s="118" t="str">
        <f t="shared" si="1"/>
        <v/>
      </c>
      <c r="M9" s="182"/>
    </row>
    <row r="10" spans="1:13" x14ac:dyDescent="0.2">
      <c r="A10" s="125">
        <v>5</v>
      </c>
      <c r="B10" s="352"/>
      <c r="C10" s="164"/>
      <c r="D10" s="6"/>
      <c r="E10" s="52"/>
      <c r="F10" s="137"/>
      <c r="G10" s="130"/>
      <c r="H10" s="170"/>
      <c r="J10" s="37" t="str">
        <f>IF(C10="","",IF(OR(G10&lt;Summary!$H$9,G10&gt;Summary!$K$9),"CHECK DATES",""))</f>
        <v/>
      </c>
      <c r="K10" s="105">
        <f t="shared" si="0"/>
        <v>0</v>
      </c>
      <c r="L10" s="118" t="str">
        <f t="shared" si="1"/>
        <v/>
      </c>
      <c r="M10" s="182"/>
    </row>
    <row r="11" spans="1:13" x14ac:dyDescent="0.2">
      <c r="A11" s="125">
        <v>6</v>
      </c>
      <c r="B11" s="352"/>
      <c r="C11" s="164"/>
      <c r="D11" s="6"/>
      <c r="E11" s="52"/>
      <c r="F11" s="137"/>
      <c r="G11" s="130"/>
      <c r="H11" s="170"/>
      <c r="J11" s="37" t="str">
        <f>IF(C11="","",IF(OR(G11&lt;Summary!$H$9,G11&gt;Summary!$K$9),"CHECK DATES",""))</f>
        <v/>
      </c>
      <c r="K11" s="105">
        <f t="shared" si="0"/>
        <v>0</v>
      </c>
      <c r="L11" s="118" t="str">
        <f t="shared" si="1"/>
        <v/>
      </c>
      <c r="M11" s="182"/>
    </row>
    <row r="12" spans="1:13" x14ac:dyDescent="0.2">
      <c r="A12" s="125">
        <v>7</v>
      </c>
      <c r="B12" s="352"/>
      <c r="C12" s="164"/>
      <c r="D12" s="6"/>
      <c r="E12" s="52"/>
      <c r="F12" s="137"/>
      <c r="G12" s="130"/>
      <c r="H12" s="170"/>
      <c r="J12" s="37" t="str">
        <f>IF(C12="","",IF(OR(G12&lt;Summary!$H$9,G12&gt;Summary!$K$9),"CHECK DATES",""))</f>
        <v/>
      </c>
      <c r="K12" s="105">
        <f t="shared" si="0"/>
        <v>0</v>
      </c>
      <c r="L12" s="118" t="str">
        <f t="shared" si="1"/>
        <v/>
      </c>
      <c r="M12" s="182"/>
    </row>
    <row r="13" spans="1:13" x14ac:dyDescent="0.2">
      <c r="A13" s="125">
        <v>8</v>
      </c>
      <c r="B13" s="352"/>
      <c r="C13" s="164"/>
      <c r="D13" s="6"/>
      <c r="E13" s="52"/>
      <c r="F13" s="137"/>
      <c r="G13" s="130"/>
      <c r="H13" s="170"/>
      <c r="J13" s="37" t="str">
        <f>IF(C13="","",IF(OR(G13&lt;Summary!$H$9,G13&gt;Summary!$K$9),"CHECK DATES",""))</f>
        <v/>
      </c>
      <c r="K13" s="105">
        <f t="shared" si="0"/>
        <v>0</v>
      </c>
      <c r="L13" s="118" t="str">
        <f t="shared" si="1"/>
        <v/>
      </c>
      <c r="M13" s="182"/>
    </row>
    <row r="14" spans="1:13" x14ac:dyDescent="0.2">
      <c r="A14" s="125">
        <v>9</v>
      </c>
      <c r="B14" s="352"/>
      <c r="C14" s="164"/>
      <c r="D14" s="6"/>
      <c r="E14" s="52"/>
      <c r="F14" s="137"/>
      <c r="G14" s="130"/>
      <c r="H14" s="170"/>
      <c r="J14" s="37" t="str">
        <f>IF(C14="","",IF(OR(G14&lt;Summary!$H$9,G14&gt;Summary!$K$9),"CHECK DATES",""))</f>
        <v/>
      </c>
      <c r="K14" s="105">
        <f t="shared" si="0"/>
        <v>0</v>
      </c>
      <c r="L14" s="118" t="str">
        <f t="shared" si="1"/>
        <v/>
      </c>
      <c r="M14" s="182"/>
    </row>
    <row r="15" spans="1:13" x14ac:dyDescent="0.2">
      <c r="A15" s="125">
        <v>10</v>
      </c>
      <c r="B15" s="352"/>
      <c r="C15" s="164"/>
      <c r="D15" s="6"/>
      <c r="E15" s="52"/>
      <c r="F15" s="137"/>
      <c r="G15" s="130"/>
      <c r="H15" s="170"/>
      <c r="J15" s="37" t="str">
        <f>IF(C15="","",IF(OR(G15&lt;Summary!$H$9,G15&gt;Summary!$K$9),"CHECK DATES",""))</f>
        <v/>
      </c>
      <c r="K15" s="105">
        <f t="shared" si="0"/>
        <v>0</v>
      </c>
      <c r="L15" s="118" t="str">
        <f t="shared" si="1"/>
        <v/>
      </c>
      <c r="M15" s="182"/>
    </row>
    <row r="16" spans="1:13" x14ac:dyDescent="0.2">
      <c r="A16" s="125">
        <v>11</v>
      </c>
      <c r="B16" s="352"/>
      <c r="C16" s="164"/>
      <c r="D16" s="6"/>
      <c r="E16" s="52"/>
      <c r="F16" s="137"/>
      <c r="G16" s="130"/>
      <c r="H16" s="170"/>
      <c r="J16" s="37" t="str">
        <f>IF(C16="","",IF(OR(G16&lt;Summary!$H$9,G16&gt;Summary!$K$9),"CHECK DATES",""))</f>
        <v/>
      </c>
      <c r="K16" s="105">
        <f t="shared" si="0"/>
        <v>0</v>
      </c>
      <c r="L16" s="118" t="str">
        <f t="shared" si="1"/>
        <v/>
      </c>
      <c r="M16" s="182"/>
    </row>
    <row r="17" spans="1:13" x14ac:dyDescent="0.2">
      <c r="A17" s="125">
        <v>12</v>
      </c>
      <c r="B17" s="352"/>
      <c r="C17" s="164"/>
      <c r="D17" s="6"/>
      <c r="E17" s="52"/>
      <c r="F17" s="137"/>
      <c r="G17" s="130"/>
      <c r="H17" s="170"/>
      <c r="J17" s="37" t="str">
        <f>IF(C17="","",IF(OR(G17&lt;Summary!$H$9,G17&gt;Summary!$K$9),"CHECK DATES",""))</f>
        <v/>
      </c>
      <c r="K17" s="105">
        <f t="shared" si="0"/>
        <v>0</v>
      </c>
      <c r="L17" s="118" t="str">
        <f t="shared" si="1"/>
        <v/>
      </c>
      <c r="M17" s="182"/>
    </row>
    <row r="18" spans="1:13" x14ac:dyDescent="0.2">
      <c r="A18" s="125">
        <v>13</v>
      </c>
      <c r="B18" s="352"/>
      <c r="C18" s="164"/>
      <c r="D18" s="6"/>
      <c r="E18" s="52"/>
      <c r="F18" s="137"/>
      <c r="G18" s="130"/>
      <c r="H18" s="170"/>
      <c r="J18" s="37" t="str">
        <f>IF(C18="","",IF(OR(G18&lt;Summary!$H$9,G18&gt;Summary!$K$9),"CHECK DATES",""))</f>
        <v/>
      </c>
      <c r="K18" s="105">
        <f t="shared" si="0"/>
        <v>0</v>
      </c>
      <c r="L18" s="118" t="str">
        <f t="shared" si="1"/>
        <v/>
      </c>
      <c r="M18" s="182"/>
    </row>
    <row r="19" spans="1:13" x14ac:dyDescent="0.2">
      <c r="A19" s="125">
        <v>14</v>
      </c>
      <c r="B19" s="352"/>
      <c r="C19" s="164"/>
      <c r="D19" s="6"/>
      <c r="E19" s="52"/>
      <c r="F19" s="137"/>
      <c r="G19" s="130"/>
      <c r="H19" s="170"/>
      <c r="J19" s="37" t="str">
        <f>IF(C19="","",IF(OR(G19&lt;Summary!$H$9,G19&gt;Summary!$K$9),"CHECK DATES",""))</f>
        <v/>
      </c>
      <c r="K19" s="105">
        <f t="shared" si="0"/>
        <v>0</v>
      </c>
      <c r="L19" s="118" t="str">
        <f t="shared" si="1"/>
        <v/>
      </c>
      <c r="M19" s="182"/>
    </row>
    <row r="20" spans="1:13" x14ac:dyDescent="0.2">
      <c r="A20" s="125">
        <v>15</v>
      </c>
      <c r="B20" s="352"/>
      <c r="C20" s="164"/>
      <c r="D20" s="6"/>
      <c r="E20" s="52"/>
      <c r="F20" s="137"/>
      <c r="G20" s="130"/>
      <c r="H20" s="170"/>
      <c r="J20" s="37" t="str">
        <f>IF(C20="","",IF(OR(G20&lt;Summary!$H$9,G20&gt;Summary!$K$9),"CHECK DATES",""))</f>
        <v/>
      </c>
      <c r="K20" s="105">
        <f t="shared" si="0"/>
        <v>0</v>
      </c>
      <c r="L20" s="118" t="str">
        <f t="shared" si="1"/>
        <v/>
      </c>
      <c r="M20" s="182"/>
    </row>
    <row r="21" spans="1:13" x14ac:dyDescent="0.2">
      <c r="A21" s="125">
        <v>16</v>
      </c>
      <c r="B21" s="352"/>
      <c r="C21" s="164"/>
      <c r="D21" s="6"/>
      <c r="E21" s="52"/>
      <c r="F21" s="137"/>
      <c r="G21" s="130"/>
      <c r="H21" s="170"/>
      <c r="J21" s="37" t="str">
        <f>IF(C21="","",IF(OR(G21&lt;Summary!$H$9,G21&gt;Summary!$K$9),"CHECK DATES",""))</f>
        <v/>
      </c>
      <c r="K21" s="105">
        <f t="shared" si="0"/>
        <v>0</v>
      </c>
      <c r="L21" s="118" t="str">
        <f t="shared" si="1"/>
        <v/>
      </c>
      <c r="M21" s="182"/>
    </row>
    <row r="22" spans="1:13" x14ac:dyDescent="0.2">
      <c r="A22" s="125">
        <v>17</v>
      </c>
      <c r="B22" s="352"/>
      <c r="C22" s="164"/>
      <c r="D22" s="6"/>
      <c r="E22" s="52"/>
      <c r="F22" s="137"/>
      <c r="G22" s="130"/>
      <c r="H22" s="170"/>
      <c r="J22" s="37" t="str">
        <f>IF(C22="","",IF(OR(G22&lt;Summary!$H$9,G22&gt;Summary!$K$9),"CHECK DATES",""))</f>
        <v/>
      </c>
      <c r="K22" s="105">
        <f t="shared" si="0"/>
        <v>0</v>
      </c>
      <c r="L22" s="118" t="str">
        <f t="shared" si="1"/>
        <v/>
      </c>
      <c r="M22" s="182"/>
    </row>
    <row r="23" spans="1:13" x14ac:dyDescent="0.2">
      <c r="A23" s="125">
        <v>18</v>
      </c>
      <c r="B23" s="352"/>
      <c r="C23" s="164"/>
      <c r="D23" s="6"/>
      <c r="E23" s="52"/>
      <c r="F23" s="137"/>
      <c r="G23" s="130"/>
      <c r="H23" s="170"/>
      <c r="J23" s="37" t="str">
        <f>IF(C23="","",IF(OR(G23&lt;Summary!$H$9,G23&gt;Summary!$K$9),"CHECK DATES",""))</f>
        <v/>
      </c>
      <c r="K23" s="105">
        <f t="shared" si="0"/>
        <v>0</v>
      </c>
      <c r="L23" s="118" t="str">
        <f t="shared" si="1"/>
        <v/>
      </c>
      <c r="M23" s="182"/>
    </row>
    <row r="24" spans="1:13" x14ac:dyDescent="0.2">
      <c r="A24" s="125">
        <v>19</v>
      </c>
      <c r="B24" s="352"/>
      <c r="C24" s="164"/>
      <c r="D24" s="6"/>
      <c r="E24" s="52"/>
      <c r="F24" s="137"/>
      <c r="G24" s="130"/>
      <c r="H24" s="170"/>
      <c r="J24" s="37" t="str">
        <f>IF(C24="","",IF(OR(G24&lt;Summary!$H$9,G24&gt;Summary!$K$9),"CHECK DATES",""))</f>
        <v/>
      </c>
      <c r="K24" s="105">
        <f t="shared" si="0"/>
        <v>0</v>
      </c>
      <c r="L24" s="118" t="str">
        <f t="shared" si="1"/>
        <v/>
      </c>
      <c r="M24" s="182"/>
    </row>
    <row r="25" spans="1:13" x14ac:dyDescent="0.2">
      <c r="A25" s="125">
        <v>20</v>
      </c>
      <c r="B25" s="352"/>
      <c r="C25" s="164"/>
      <c r="D25" s="6"/>
      <c r="E25" s="52"/>
      <c r="F25" s="137"/>
      <c r="G25" s="130"/>
      <c r="H25" s="170"/>
      <c r="J25" s="37" t="str">
        <f>IF(C25="","",IF(OR(G25&lt;Summary!$H$9,G25&gt;Summary!$K$9),"CHECK DATES",""))</f>
        <v/>
      </c>
      <c r="K25" s="105">
        <f t="shared" si="0"/>
        <v>0</v>
      </c>
      <c r="L25" s="118" t="str">
        <f t="shared" si="1"/>
        <v/>
      </c>
      <c r="M25" s="182"/>
    </row>
    <row r="26" spans="1:13" x14ac:dyDescent="0.2">
      <c r="A26" s="125">
        <v>21</v>
      </c>
      <c r="B26" s="352"/>
      <c r="C26" s="164"/>
      <c r="D26" s="6"/>
      <c r="E26" s="52"/>
      <c r="F26" s="137"/>
      <c r="G26" s="130"/>
      <c r="H26" s="170"/>
      <c r="J26" s="37" t="str">
        <f>IF(C26="","",IF(OR(G26&lt;Summary!$H$9,G26&gt;Summary!$K$9),"CHECK DATES",""))</f>
        <v/>
      </c>
      <c r="K26" s="105">
        <f t="shared" si="0"/>
        <v>0</v>
      </c>
      <c r="L26" s="118" t="str">
        <f t="shared" si="1"/>
        <v/>
      </c>
      <c r="M26" s="182"/>
    </row>
    <row r="27" spans="1:13" x14ac:dyDescent="0.2">
      <c r="A27" s="125">
        <v>22</v>
      </c>
      <c r="B27" s="352"/>
      <c r="C27" s="164"/>
      <c r="D27" s="6"/>
      <c r="E27" s="52"/>
      <c r="F27" s="137"/>
      <c r="G27" s="130"/>
      <c r="H27" s="170"/>
      <c r="J27" s="37" t="str">
        <f>IF(C27="","",IF(OR(G27&lt;Summary!$H$9,G27&gt;Summary!$K$9),"CHECK DATES",""))</f>
        <v/>
      </c>
      <c r="K27" s="105">
        <f t="shared" si="0"/>
        <v>0</v>
      </c>
      <c r="L27" s="118" t="str">
        <f t="shared" si="1"/>
        <v/>
      </c>
      <c r="M27" s="182"/>
    </row>
    <row r="28" spans="1:13" x14ac:dyDescent="0.2">
      <c r="A28" s="125">
        <v>23</v>
      </c>
      <c r="B28" s="352"/>
      <c r="C28" s="164"/>
      <c r="D28" s="6"/>
      <c r="E28" s="52"/>
      <c r="F28" s="137"/>
      <c r="G28" s="130"/>
      <c r="H28" s="170"/>
      <c r="J28" s="37" t="str">
        <f>IF(C28="","",IF(OR(G28&lt;Summary!$H$9,G28&gt;Summary!$K$9),"CHECK DATES",""))</f>
        <v/>
      </c>
      <c r="K28" s="105">
        <f t="shared" si="0"/>
        <v>0</v>
      </c>
      <c r="L28" s="118" t="str">
        <f t="shared" si="1"/>
        <v/>
      </c>
      <c r="M28" s="182"/>
    </row>
    <row r="29" spans="1:13" x14ac:dyDescent="0.2">
      <c r="A29" s="125">
        <v>24</v>
      </c>
      <c r="B29" s="352"/>
      <c r="C29" s="164"/>
      <c r="D29" s="6"/>
      <c r="E29" s="52"/>
      <c r="F29" s="137"/>
      <c r="G29" s="130"/>
      <c r="H29" s="170"/>
      <c r="J29" s="37" t="str">
        <f>IF(C29="","",IF(OR(G29&lt;Summary!$H$9,G29&gt;Summary!$K$9),"CHECK DATES",""))</f>
        <v/>
      </c>
      <c r="K29" s="105">
        <f t="shared" si="0"/>
        <v>0</v>
      </c>
      <c r="L29" s="118" t="str">
        <f t="shared" si="1"/>
        <v/>
      </c>
      <c r="M29" s="182"/>
    </row>
    <row r="30" spans="1:13" x14ac:dyDescent="0.2">
      <c r="A30" s="125">
        <v>25</v>
      </c>
      <c r="B30" s="352"/>
      <c r="C30" s="164"/>
      <c r="D30" s="6"/>
      <c r="E30" s="52"/>
      <c r="F30" s="137"/>
      <c r="G30" s="130"/>
      <c r="H30" s="170"/>
      <c r="J30" s="37" t="str">
        <f>IF(C30="","",IF(OR(G30&lt;Summary!$H$9,G30&gt;Summary!$K$9),"CHECK DATES",""))</f>
        <v/>
      </c>
      <c r="K30" s="105">
        <f t="shared" si="0"/>
        <v>0</v>
      </c>
      <c r="L30" s="118" t="str">
        <f t="shared" si="1"/>
        <v/>
      </c>
      <c r="M30" s="182"/>
    </row>
    <row r="31" spans="1:13" x14ac:dyDescent="0.2">
      <c r="A31" s="125">
        <v>26</v>
      </c>
      <c r="B31" s="352"/>
      <c r="C31" s="164"/>
      <c r="D31" s="6"/>
      <c r="E31" s="52"/>
      <c r="F31" s="137"/>
      <c r="G31" s="130"/>
      <c r="H31" s="170"/>
      <c r="J31" s="37" t="str">
        <f>IF(C31="","",IF(OR(G31&lt;Summary!$H$9,G31&gt;Summary!$K$9),"CHECK DATES",""))</f>
        <v/>
      </c>
      <c r="K31" s="105">
        <f t="shared" si="0"/>
        <v>0</v>
      </c>
      <c r="L31" s="118" t="str">
        <f t="shared" si="1"/>
        <v/>
      </c>
      <c r="M31" s="182"/>
    </row>
    <row r="32" spans="1:13" x14ac:dyDescent="0.2">
      <c r="A32" s="125">
        <v>27</v>
      </c>
      <c r="B32" s="352"/>
      <c r="C32" s="164"/>
      <c r="D32" s="6"/>
      <c r="E32" s="52"/>
      <c r="F32" s="137"/>
      <c r="G32" s="130"/>
      <c r="H32" s="170"/>
      <c r="J32" s="37" t="str">
        <f>IF(C32="","",IF(OR(G32&lt;Summary!$H$9,G32&gt;Summary!$K$9),"CHECK DATES",""))</f>
        <v/>
      </c>
      <c r="K32" s="105">
        <f t="shared" si="0"/>
        <v>0</v>
      </c>
      <c r="L32" s="118" t="str">
        <f t="shared" si="1"/>
        <v/>
      </c>
      <c r="M32" s="182"/>
    </row>
    <row r="33" spans="1:13" x14ac:dyDescent="0.2">
      <c r="A33" s="125">
        <v>28</v>
      </c>
      <c r="B33" s="352"/>
      <c r="C33" s="164"/>
      <c r="D33" s="6"/>
      <c r="E33" s="52"/>
      <c r="F33" s="137"/>
      <c r="G33" s="130"/>
      <c r="H33" s="170"/>
      <c r="J33" s="37" t="str">
        <f>IF(C33="","",IF(OR(G33&lt;Summary!$H$9,G33&gt;Summary!$K$9),"CHECK DATES",""))</f>
        <v/>
      </c>
      <c r="K33" s="105">
        <f t="shared" si="0"/>
        <v>0</v>
      </c>
      <c r="L33" s="118" t="str">
        <f t="shared" si="1"/>
        <v/>
      </c>
      <c r="M33" s="182"/>
    </row>
    <row r="34" spans="1:13" x14ac:dyDescent="0.2">
      <c r="A34" s="125">
        <v>29</v>
      </c>
      <c r="B34" s="352"/>
      <c r="C34" s="164"/>
      <c r="D34" s="6"/>
      <c r="E34" s="52"/>
      <c r="F34" s="137"/>
      <c r="G34" s="130"/>
      <c r="H34" s="170"/>
      <c r="J34" s="37" t="str">
        <f>IF(C34="","",IF(OR(G34&lt;Summary!$H$9,G34&gt;Summary!$K$9),"CHECK DATES",""))</f>
        <v/>
      </c>
      <c r="K34" s="105">
        <f t="shared" si="0"/>
        <v>0</v>
      </c>
      <c r="L34" s="118" t="str">
        <f t="shared" si="1"/>
        <v/>
      </c>
      <c r="M34" s="182"/>
    </row>
    <row r="35" spans="1:13" x14ac:dyDescent="0.2">
      <c r="A35" s="125">
        <v>30</v>
      </c>
      <c r="B35" s="352"/>
      <c r="C35" s="164"/>
      <c r="D35" s="6"/>
      <c r="E35" s="52"/>
      <c r="F35" s="137"/>
      <c r="G35" s="130"/>
      <c r="H35" s="170"/>
      <c r="J35" s="37" t="str">
        <f>IF(C35="","",IF(OR(G35&lt;Summary!$H$9,G35&gt;Summary!$K$9),"CHECK DATES",""))</f>
        <v/>
      </c>
      <c r="K35" s="105">
        <f t="shared" si="0"/>
        <v>0</v>
      </c>
      <c r="L35" s="118" t="str">
        <f t="shared" si="1"/>
        <v/>
      </c>
      <c r="M35" s="182"/>
    </row>
    <row r="36" spans="1:13" x14ac:dyDescent="0.2">
      <c r="A36" s="125">
        <v>31</v>
      </c>
      <c r="B36" s="352"/>
      <c r="C36" s="164"/>
      <c r="D36" s="6"/>
      <c r="E36" s="52"/>
      <c r="F36" s="137"/>
      <c r="G36" s="130"/>
      <c r="H36" s="170"/>
      <c r="J36" s="37" t="str">
        <f>IF(C36="","",IF(OR(G36&lt;Summary!$H$9,G36&gt;Summary!$K$9),"CHECK DATES",""))</f>
        <v/>
      </c>
      <c r="K36" s="105">
        <f t="shared" si="0"/>
        <v>0</v>
      </c>
      <c r="L36" s="118" t="str">
        <f t="shared" si="1"/>
        <v/>
      </c>
      <c r="M36" s="182"/>
    </row>
    <row r="37" spans="1:13" x14ac:dyDescent="0.2">
      <c r="A37" s="125">
        <v>32</v>
      </c>
      <c r="B37" s="352"/>
      <c r="C37" s="164"/>
      <c r="D37" s="6"/>
      <c r="E37" s="52"/>
      <c r="F37" s="137"/>
      <c r="G37" s="130"/>
      <c r="H37" s="170"/>
      <c r="J37" s="37" t="str">
        <f>IF(C37="","",IF(OR(G37&lt;Summary!$H$9,G37&gt;Summary!$K$9),"CHECK DATES",""))</f>
        <v/>
      </c>
      <c r="K37" s="105">
        <f t="shared" si="0"/>
        <v>0</v>
      </c>
      <c r="L37" s="118" t="str">
        <f t="shared" si="1"/>
        <v/>
      </c>
      <c r="M37" s="182"/>
    </row>
    <row r="38" spans="1:13" x14ac:dyDescent="0.2">
      <c r="A38" s="125">
        <v>33</v>
      </c>
      <c r="B38" s="352"/>
      <c r="C38" s="164"/>
      <c r="D38" s="6"/>
      <c r="E38" s="52"/>
      <c r="F38" s="137"/>
      <c r="G38" s="130"/>
      <c r="H38" s="170"/>
      <c r="J38" s="37" t="str">
        <f>IF(C38="","",IF(OR(G38&lt;Summary!$H$9,G38&gt;Summary!$K$9),"CHECK DATES",""))</f>
        <v/>
      </c>
      <c r="K38" s="105">
        <f t="shared" si="0"/>
        <v>0</v>
      </c>
      <c r="L38" s="118" t="str">
        <f t="shared" si="1"/>
        <v/>
      </c>
      <c r="M38" s="182"/>
    </row>
    <row r="39" spans="1:13" x14ac:dyDescent="0.2">
      <c r="A39" s="125">
        <v>34</v>
      </c>
      <c r="B39" s="352"/>
      <c r="C39" s="164"/>
      <c r="D39" s="6"/>
      <c r="E39" s="52"/>
      <c r="F39" s="137"/>
      <c r="G39" s="130"/>
      <c r="H39" s="170"/>
      <c r="J39" s="37" t="str">
        <f>IF(C39="","",IF(OR(G39&lt;Summary!$H$9,G39&gt;Summary!$K$9),"CHECK DATES",""))</f>
        <v/>
      </c>
      <c r="K39" s="105">
        <f t="shared" si="0"/>
        <v>0</v>
      </c>
      <c r="L39" s="118" t="str">
        <f t="shared" si="1"/>
        <v/>
      </c>
      <c r="M39" s="182"/>
    </row>
    <row r="40" spans="1:13" x14ac:dyDescent="0.2">
      <c r="A40" s="125">
        <v>35</v>
      </c>
      <c r="B40" s="352"/>
      <c r="C40" s="164"/>
      <c r="D40" s="6"/>
      <c r="E40" s="52"/>
      <c r="F40" s="137"/>
      <c r="G40" s="130"/>
      <c r="H40" s="170"/>
      <c r="J40" s="37" t="str">
        <f>IF(C40="","",IF(OR(G40&lt;Summary!$H$9,G40&gt;Summary!$K$9),"CHECK DATES",""))</f>
        <v/>
      </c>
      <c r="K40" s="105">
        <f t="shared" si="0"/>
        <v>0</v>
      </c>
      <c r="L40" s="118" t="str">
        <f t="shared" si="1"/>
        <v/>
      </c>
      <c r="M40" s="182"/>
    </row>
    <row r="41" spans="1:13" x14ac:dyDescent="0.2">
      <c r="A41" s="125">
        <v>36</v>
      </c>
      <c r="B41" s="352"/>
      <c r="C41" s="164"/>
      <c r="D41" s="6"/>
      <c r="E41" s="52"/>
      <c r="F41" s="137"/>
      <c r="G41" s="130"/>
      <c r="H41" s="170"/>
      <c r="J41" s="37" t="str">
        <f>IF(C41="","",IF(OR(G41&lt;Summary!$H$9,G41&gt;Summary!$K$9),"CHECK DATES",""))</f>
        <v/>
      </c>
      <c r="K41" s="105">
        <f t="shared" si="0"/>
        <v>0</v>
      </c>
      <c r="L41" s="118" t="str">
        <f t="shared" si="1"/>
        <v/>
      </c>
      <c r="M41" s="182"/>
    </row>
    <row r="42" spans="1:13" x14ac:dyDescent="0.2">
      <c r="A42" s="125">
        <v>37</v>
      </c>
      <c r="B42" s="352"/>
      <c r="C42" s="164"/>
      <c r="D42" s="6"/>
      <c r="E42" s="52"/>
      <c r="F42" s="137"/>
      <c r="G42" s="130"/>
      <c r="H42" s="170"/>
      <c r="J42" s="37" t="str">
        <f>IF(C42="","",IF(OR(G42&lt;Summary!$H$9,G42&gt;Summary!$K$9),"CHECK DATES",""))</f>
        <v/>
      </c>
      <c r="K42" s="105">
        <f t="shared" si="0"/>
        <v>0</v>
      </c>
      <c r="L42" s="118" t="str">
        <f t="shared" si="1"/>
        <v/>
      </c>
      <c r="M42" s="182"/>
    </row>
    <row r="43" spans="1:13" x14ac:dyDescent="0.2">
      <c r="A43" s="125">
        <v>38</v>
      </c>
      <c r="B43" s="352"/>
      <c r="C43" s="164"/>
      <c r="D43" s="6"/>
      <c r="E43" s="52"/>
      <c r="F43" s="137"/>
      <c r="G43" s="130"/>
      <c r="H43" s="170"/>
      <c r="J43" s="37" t="str">
        <f>IF(C43="","",IF(OR(G43&lt;Summary!$H$9,G43&gt;Summary!$K$9),"CHECK DATES",""))</f>
        <v/>
      </c>
      <c r="K43" s="105">
        <f t="shared" si="0"/>
        <v>0</v>
      </c>
      <c r="L43" s="118" t="str">
        <f t="shared" si="1"/>
        <v/>
      </c>
      <c r="M43" s="182"/>
    </row>
    <row r="44" spans="1:13" x14ac:dyDescent="0.2">
      <c r="A44" s="125">
        <v>39</v>
      </c>
      <c r="B44" s="352"/>
      <c r="C44" s="164"/>
      <c r="D44" s="6"/>
      <c r="E44" s="52"/>
      <c r="F44" s="137"/>
      <c r="G44" s="130"/>
      <c r="H44" s="170"/>
      <c r="J44" s="37" t="str">
        <f>IF(C44="","",IF(OR(G44&lt;Summary!$H$9,G44&gt;Summary!$K$9),"CHECK DATES",""))</f>
        <v/>
      </c>
      <c r="K44" s="105">
        <f t="shared" si="0"/>
        <v>0</v>
      </c>
      <c r="L44" s="118" t="str">
        <f t="shared" si="1"/>
        <v/>
      </c>
      <c r="M44" s="182"/>
    </row>
    <row r="45" spans="1:13" x14ac:dyDescent="0.2">
      <c r="A45" s="125">
        <v>40</v>
      </c>
      <c r="B45" s="352"/>
      <c r="C45" s="164"/>
      <c r="D45" s="6"/>
      <c r="E45" s="52"/>
      <c r="F45" s="137"/>
      <c r="G45" s="130"/>
      <c r="H45" s="170"/>
      <c r="J45" s="37" t="str">
        <f>IF(C45="","",IF(OR(G45&lt;Summary!$H$9,G45&gt;Summary!$K$9),"CHECK DATES",""))</f>
        <v/>
      </c>
      <c r="K45" s="105">
        <f t="shared" si="0"/>
        <v>0</v>
      </c>
      <c r="L45" s="118" t="str">
        <f t="shared" si="1"/>
        <v/>
      </c>
      <c r="M45" s="182"/>
    </row>
    <row r="46" spans="1:13" x14ac:dyDescent="0.2">
      <c r="A46" s="125">
        <v>41</v>
      </c>
      <c r="B46" s="352"/>
      <c r="C46" s="164"/>
      <c r="D46" s="6"/>
      <c r="E46" s="52"/>
      <c r="F46" s="137"/>
      <c r="G46" s="130"/>
      <c r="H46" s="170"/>
      <c r="J46" s="37" t="str">
        <f>IF(C46="","",IF(OR(G46&lt;Summary!$H$9,G46&gt;Summary!$K$9),"CHECK DATES",""))</f>
        <v/>
      </c>
      <c r="K46" s="105">
        <f t="shared" si="0"/>
        <v>0</v>
      </c>
      <c r="L46" s="118" t="str">
        <f t="shared" si="1"/>
        <v/>
      </c>
      <c r="M46" s="182"/>
    </row>
    <row r="47" spans="1:13" x14ac:dyDescent="0.2">
      <c r="A47" s="125">
        <v>42</v>
      </c>
      <c r="B47" s="352"/>
      <c r="C47" s="164"/>
      <c r="D47" s="6"/>
      <c r="E47" s="52"/>
      <c r="F47" s="137"/>
      <c r="G47" s="130"/>
      <c r="H47" s="170"/>
      <c r="J47" s="37" t="str">
        <f>IF(C47="","",IF(OR(G47&lt;Summary!$H$9,G47&gt;Summary!$K$9),"CHECK DATES",""))</f>
        <v/>
      </c>
      <c r="K47" s="105">
        <f t="shared" si="0"/>
        <v>0</v>
      </c>
      <c r="L47" s="118" t="str">
        <f t="shared" si="1"/>
        <v/>
      </c>
      <c r="M47" s="182"/>
    </row>
    <row r="48" spans="1:13" x14ac:dyDescent="0.2">
      <c r="A48" s="125">
        <v>43</v>
      </c>
      <c r="B48" s="352"/>
      <c r="C48" s="164"/>
      <c r="D48" s="6"/>
      <c r="E48" s="52"/>
      <c r="F48" s="137"/>
      <c r="G48" s="130"/>
      <c r="H48" s="170"/>
      <c r="J48" s="37" t="str">
        <f>IF(C48="","",IF(OR(G48&lt;Summary!$H$9,G48&gt;Summary!$K$9),"CHECK DATES",""))</f>
        <v/>
      </c>
      <c r="K48" s="105">
        <f t="shared" si="0"/>
        <v>0</v>
      </c>
      <c r="L48" s="118" t="str">
        <f t="shared" si="1"/>
        <v/>
      </c>
      <c r="M48" s="182"/>
    </row>
    <row r="49" spans="1:13" x14ac:dyDescent="0.2">
      <c r="A49" s="125">
        <v>44</v>
      </c>
      <c r="B49" s="352"/>
      <c r="C49" s="164"/>
      <c r="D49" s="6"/>
      <c r="E49" s="52"/>
      <c r="F49" s="137"/>
      <c r="G49" s="130"/>
      <c r="H49" s="170"/>
      <c r="J49" s="37" t="str">
        <f>IF(C49="","",IF(OR(G49&lt;Summary!$H$9,G49&gt;Summary!$K$9),"CHECK DATES",""))</f>
        <v/>
      </c>
      <c r="K49" s="105">
        <f t="shared" si="0"/>
        <v>0</v>
      </c>
      <c r="L49" s="118" t="str">
        <f t="shared" si="1"/>
        <v/>
      </c>
      <c r="M49" s="182"/>
    </row>
    <row r="50" spans="1:13" x14ac:dyDescent="0.2">
      <c r="A50" s="125">
        <v>45</v>
      </c>
      <c r="B50" s="352"/>
      <c r="C50" s="164"/>
      <c r="D50" s="6"/>
      <c r="E50" s="52"/>
      <c r="F50" s="137"/>
      <c r="G50" s="130"/>
      <c r="H50" s="170"/>
      <c r="J50" s="37" t="str">
        <f>IF(C50="","",IF(OR(G50&lt;Summary!$H$9,G50&gt;Summary!$K$9),"CHECK DATES",""))</f>
        <v/>
      </c>
      <c r="K50" s="105">
        <f t="shared" si="0"/>
        <v>0</v>
      </c>
      <c r="L50" s="118" t="str">
        <f t="shared" si="1"/>
        <v/>
      </c>
      <c r="M50" s="182"/>
    </row>
    <row r="51" spans="1:13" x14ac:dyDescent="0.2">
      <c r="A51" s="125">
        <v>46</v>
      </c>
      <c r="B51" s="352"/>
      <c r="C51" s="164"/>
      <c r="D51" s="6"/>
      <c r="E51" s="52"/>
      <c r="F51" s="137"/>
      <c r="G51" s="130"/>
      <c r="H51" s="170"/>
      <c r="J51" s="37" t="str">
        <f>IF(C51="","",IF(OR(G51&lt;Summary!$H$9,G51&gt;Summary!$K$9),"CHECK DATES",""))</f>
        <v/>
      </c>
      <c r="K51" s="105">
        <f t="shared" si="0"/>
        <v>0</v>
      </c>
      <c r="L51" s="118" t="str">
        <f t="shared" si="1"/>
        <v/>
      </c>
      <c r="M51" s="182"/>
    </row>
    <row r="52" spans="1:13" x14ac:dyDescent="0.2">
      <c r="A52" s="125">
        <v>47</v>
      </c>
      <c r="B52" s="352"/>
      <c r="C52" s="164"/>
      <c r="D52" s="6"/>
      <c r="E52" s="52"/>
      <c r="F52" s="137"/>
      <c r="G52" s="130"/>
      <c r="H52" s="170"/>
      <c r="J52" s="37" t="str">
        <f>IF(C52="","",IF(OR(G52&lt;Summary!$H$9,G52&gt;Summary!$K$9),"CHECK DATES",""))</f>
        <v/>
      </c>
      <c r="K52" s="105">
        <f t="shared" si="0"/>
        <v>0</v>
      </c>
      <c r="L52" s="118" t="str">
        <f t="shared" si="1"/>
        <v/>
      </c>
      <c r="M52" s="182"/>
    </row>
    <row r="53" spans="1:13" x14ac:dyDescent="0.2">
      <c r="A53" s="125">
        <v>48</v>
      </c>
      <c r="B53" s="352"/>
      <c r="C53" s="164"/>
      <c r="D53" s="6"/>
      <c r="E53" s="52"/>
      <c r="F53" s="137"/>
      <c r="G53" s="130"/>
      <c r="H53" s="170"/>
      <c r="J53" s="37" t="str">
        <f>IF(C53="","",IF(OR(G53&lt;Summary!$H$9,G53&gt;Summary!$K$9),"CHECK DATES",""))</f>
        <v/>
      </c>
      <c r="K53" s="105">
        <f t="shared" si="0"/>
        <v>0</v>
      </c>
      <c r="L53" s="118" t="str">
        <f t="shared" si="1"/>
        <v/>
      </c>
      <c r="M53" s="182"/>
    </row>
    <row r="54" spans="1:13" x14ac:dyDescent="0.2">
      <c r="A54" s="125">
        <v>49</v>
      </c>
      <c r="B54" s="352"/>
      <c r="C54" s="164"/>
      <c r="D54" s="6"/>
      <c r="E54" s="52"/>
      <c r="F54" s="137"/>
      <c r="G54" s="130"/>
      <c r="H54" s="170"/>
      <c r="J54" s="37" t="str">
        <f>IF(C54="","",IF(OR(G54&lt;Summary!$H$9,G54&gt;Summary!$K$9),"CHECK DATES",""))</f>
        <v/>
      </c>
      <c r="K54" s="105">
        <f t="shared" si="0"/>
        <v>0</v>
      </c>
      <c r="L54" s="118" t="str">
        <f t="shared" si="1"/>
        <v/>
      </c>
      <c r="M54" s="182"/>
    </row>
    <row r="55" spans="1:13" x14ac:dyDescent="0.2">
      <c r="A55" s="125">
        <v>50</v>
      </c>
      <c r="B55" s="352"/>
      <c r="C55" s="164"/>
      <c r="D55" s="6"/>
      <c r="E55" s="52"/>
      <c r="F55" s="137"/>
      <c r="G55" s="130"/>
      <c r="H55" s="170"/>
      <c r="J55" s="37" t="str">
        <f>IF(C55="","",IF(OR(G55&lt;Summary!$H$9,G55&gt;Summary!$K$9),"CHECK DATES",""))</f>
        <v/>
      </c>
      <c r="K55" s="105">
        <f t="shared" si="0"/>
        <v>0</v>
      </c>
      <c r="L55" s="118" t="str">
        <f t="shared" si="1"/>
        <v/>
      </c>
      <c r="M55" s="182"/>
    </row>
    <row r="56" spans="1:13" x14ac:dyDescent="0.2">
      <c r="A56" s="125">
        <v>51</v>
      </c>
      <c r="B56" s="352"/>
      <c r="C56" s="164"/>
      <c r="D56" s="6"/>
      <c r="E56" s="52"/>
      <c r="F56" s="137"/>
      <c r="G56" s="130"/>
      <c r="H56" s="170"/>
      <c r="J56" s="37" t="str">
        <f>IF(C56="","",IF(OR(G56&lt;Summary!$H$9,G56&gt;Summary!$K$9),"CHECK DATES",""))</f>
        <v/>
      </c>
      <c r="K56" s="105">
        <f t="shared" si="0"/>
        <v>0</v>
      </c>
      <c r="L56" s="118" t="str">
        <f t="shared" si="1"/>
        <v/>
      </c>
      <c r="M56" s="182"/>
    </row>
    <row r="57" spans="1:13" x14ac:dyDescent="0.2">
      <c r="A57" s="125">
        <v>52</v>
      </c>
      <c r="B57" s="352"/>
      <c r="C57" s="164"/>
      <c r="D57" s="6"/>
      <c r="E57" s="52"/>
      <c r="F57" s="137"/>
      <c r="G57" s="130"/>
      <c r="H57" s="170"/>
      <c r="J57" s="37" t="str">
        <f>IF(C57="","",IF(OR(G57&lt;Summary!$H$9,G57&gt;Summary!$K$9),"CHECK DATES",""))</f>
        <v/>
      </c>
      <c r="K57" s="105">
        <f t="shared" si="0"/>
        <v>0</v>
      </c>
      <c r="L57" s="118" t="str">
        <f t="shared" si="1"/>
        <v/>
      </c>
      <c r="M57" s="182"/>
    </row>
    <row r="58" spans="1:13" x14ac:dyDescent="0.2">
      <c r="A58" s="125">
        <v>53</v>
      </c>
      <c r="B58" s="352"/>
      <c r="C58" s="164"/>
      <c r="D58" s="6"/>
      <c r="E58" s="52"/>
      <c r="F58" s="137"/>
      <c r="G58" s="130"/>
      <c r="H58" s="170"/>
      <c r="J58" s="37" t="str">
        <f>IF(C58="","",IF(OR(G58&lt;Summary!$H$9,G58&gt;Summary!$K$9),"CHECK DATES",""))</f>
        <v/>
      </c>
      <c r="K58" s="105">
        <f t="shared" si="0"/>
        <v>0</v>
      </c>
      <c r="L58" s="118" t="str">
        <f t="shared" si="1"/>
        <v/>
      </c>
      <c r="M58" s="182"/>
    </row>
    <row r="59" spans="1:13" x14ac:dyDescent="0.2">
      <c r="A59" s="125">
        <v>54</v>
      </c>
      <c r="B59" s="352"/>
      <c r="C59" s="164"/>
      <c r="D59" s="6"/>
      <c r="E59" s="52"/>
      <c r="F59" s="137"/>
      <c r="G59" s="130"/>
      <c r="H59" s="170"/>
      <c r="J59" s="37" t="str">
        <f>IF(C59="","",IF(OR(G59&lt;Summary!$H$9,G59&gt;Summary!$K$9),"CHECK DATES",""))</f>
        <v/>
      </c>
      <c r="K59" s="105">
        <f t="shared" si="0"/>
        <v>0</v>
      </c>
      <c r="L59" s="118" t="str">
        <f t="shared" si="1"/>
        <v/>
      </c>
      <c r="M59" s="182"/>
    </row>
    <row r="60" spans="1:13" x14ac:dyDescent="0.2">
      <c r="A60" s="125">
        <v>55</v>
      </c>
      <c r="B60" s="352"/>
      <c r="C60" s="164"/>
      <c r="D60" s="6"/>
      <c r="E60" s="52"/>
      <c r="F60" s="137"/>
      <c r="G60" s="130"/>
      <c r="H60" s="170"/>
      <c r="J60" s="37" t="str">
        <f>IF(C60="","",IF(OR(G60&lt;Summary!$H$9,G60&gt;Summary!$K$9),"CHECK DATES",""))</f>
        <v/>
      </c>
      <c r="K60" s="105">
        <f t="shared" si="0"/>
        <v>0</v>
      </c>
      <c r="L60" s="118" t="str">
        <f t="shared" si="1"/>
        <v/>
      </c>
      <c r="M60" s="182"/>
    </row>
    <row r="61" spans="1:13" x14ac:dyDescent="0.2">
      <c r="A61" s="125">
        <v>56</v>
      </c>
      <c r="B61" s="352"/>
      <c r="C61" s="164"/>
      <c r="D61" s="6"/>
      <c r="E61" s="52"/>
      <c r="F61" s="137"/>
      <c r="G61" s="130"/>
      <c r="H61" s="170"/>
      <c r="J61" s="37" t="str">
        <f>IF(C61="","",IF(OR(G61&lt;Summary!$H$9,G61&gt;Summary!$K$9),"CHECK DATES",""))</f>
        <v/>
      </c>
      <c r="K61" s="105">
        <f t="shared" si="0"/>
        <v>0</v>
      </c>
      <c r="L61" s="118" t="str">
        <f t="shared" si="1"/>
        <v/>
      </c>
      <c r="M61" s="182"/>
    </row>
    <row r="62" spans="1:13" x14ac:dyDescent="0.2">
      <c r="A62" s="125">
        <v>57</v>
      </c>
      <c r="B62" s="352"/>
      <c r="C62" s="164"/>
      <c r="D62" s="6"/>
      <c r="E62" s="52"/>
      <c r="F62" s="137"/>
      <c r="G62" s="130"/>
      <c r="H62" s="170"/>
      <c r="J62" s="37" t="str">
        <f>IF(C62="","",IF(OR(G62&lt;Summary!$H$9,G62&gt;Summary!$K$9),"CHECK DATES",""))</f>
        <v/>
      </c>
      <c r="K62" s="105">
        <f t="shared" si="0"/>
        <v>0</v>
      </c>
      <c r="L62" s="118" t="str">
        <f t="shared" si="1"/>
        <v/>
      </c>
      <c r="M62" s="182"/>
    </row>
    <row r="63" spans="1:13" x14ac:dyDescent="0.2">
      <c r="A63" s="125">
        <v>58</v>
      </c>
      <c r="B63" s="352"/>
      <c r="C63" s="164"/>
      <c r="D63" s="6"/>
      <c r="E63" s="52"/>
      <c r="F63" s="137"/>
      <c r="G63" s="130"/>
      <c r="H63" s="170"/>
      <c r="J63" s="37" t="str">
        <f>IF(C63="","",IF(OR(G63&lt;Summary!$H$9,G63&gt;Summary!$K$9),"CHECK DATES",""))</f>
        <v/>
      </c>
      <c r="K63" s="105">
        <f t="shared" si="0"/>
        <v>0</v>
      </c>
      <c r="L63" s="118" t="str">
        <f t="shared" si="1"/>
        <v/>
      </c>
      <c r="M63" s="182"/>
    </row>
    <row r="64" spans="1:13" x14ac:dyDescent="0.2">
      <c r="A64" s="125">
        <v>59</v>
      </c>
      <c r="B64" s="352"/>
      <c r="C64" s="164"/>
      <c r="D64" s="6"/>
      <c r="E64" s="52"/>
      <c r="F64" s="137"/>
      <c r="G64" s="130"/>
      <c r="H64" s="170"/>
      <c r="J64" s="37" t="str">
        <f>IF(C64="","",IF(OR(G64&lt;Summary!$H$9,G64&gt;Summary!$K$9),"CHECK DATES",""))</f>
        <v/>
      </c>
      <c r="K64" s="105">
        <f t="shared" si="0"/>
        <v>0</v>
      </c>
      <c r="L64" s="118" t="str">
        <f t="shared" si="1"/>
        <v/>
      </c>
      <c r="M64" s="182"/>
    </row>
    <row r="65" spans="1:13" x14ac:dyDescent="0.2">
      <c r="A65" s="125">
        <v>60</v>
      </c>
      <c r="B65" s="352"/>
      <c r="C65" s="164"/>
      <c r="D65" s="6"/>
      <c r="E65" s="52"/>
      <c r="F65" s="137"/>
      <c r="G65" s="130"/>
      <c r="H65" s="170"/>
      <c r="J65" s="37" t="str">
        <f>IF(C65="","",IF(OR(G65&lt;Summary!$H$9,G65&gt;Summary!$K$9),"CHECK DATES",""))</f>
        <v/>
      </c>
      <c r="K65" s="105">
        <f t="shared" si="0"/>
        <v>0</v>
      </c>
      <c r="L65" s="118" t="str">
        <f t="shared" si="1"/>
        <v/>
      </c>
      <c r="M65" s="182"/>
    </row>
    <row r="66" spans="1:13" x14ac:dyDescent="0.2">
      <c r="A66" s="125">
        <v>61</v>
      </c>
      <c r="B66" s="352"/>
      <c r="C66" s="164"/>
      <c r="D66" s="6"/>
      <c r="E66" s="52"/>
      <c r="F66" s="137"/>
      <c r="G66" s="130"/>
      <c r="H66" s="170"/>
      <c r="J66" s="37" t="str">
        <f>IF(C66="","",IF(OR(G66&lt;Summary!$H$9,G66&gt;Summary!$K$9),"CHECK DATES",""))</f>
        <v/>
      </c>
      <c r="K66" s="105">
        <f t="shared" si="0"/>
        <v>0</v>
      </c>
      <c r="L66" s="118" t="str">
        <f t="shared" si="1"/>
        <v/>
      </c>
      <c r="M66" s="182"/>
    </row>
    <row r="67" spans="1:13" x14ac:dyDescent="0.2">
      <c r="A67" s="125">
        <v>62</v>
      </c>
      <c r="B67" s="352"/>
      <c r="C67" s="164"/>
      <c r="D67" s="6"/>
      <c r="E67" s="52"/>
      <c r="F67" s="137"/>
      <c r="G67" s="130"/>
      <c r="H67" s="170"/>
      <c r="J67" s="37" t="str">
        <f>IF(C67="","",IF(OR(G67&lt;Summary!$H$9,G67&gt;Summary!$K$9),"CHECK DATES",""))</f>
        <v/>
      </c>
      <c r="K67" s="105">
        <f t="shared" si="0"/>
        <v>0</v>
      </c>
      <c r="L67" s="118" t="str">
        <f t="shared" si="1"/>
        <v/>
      </c>
      <c r="M67" s="182"/>
    </row>
    <row r="68" spans="1:13" x14ac:dyDescent="0.2">
      <c r="A68" s="125">
        <v>63</v>
      </c>
      <c r="B68" s="352"/>
      <c r="C68" s="164"/>
      <c r="D68" s="6"/>
      <c r="E68" s="52"/>
      <c r="F68" s="137"/>
      <c r="G68" s="130"/>
      <c r="H68" s="170"/>
      <c r="J68" s="37" t="str">
        <f>IF(C68="","",IF(OR(G68&lt;Summary!$H$9,G68&gt;Summary!$K$9),"CHECK DATES",""))</f>
        <v/>
      </c>
      <c r="K68" s="105">
        <f t="shared" si="0"/>
        <v>0</v>
      </c>
      <c r="L68" s="118" t="str">
        <f t="shared" si="1"/>
        <v/>
      </c>
      <c r="M68" s="182"/>
    </row>
    <row r="69" spans="1:13" x14ac:dyDescent="0.2">
      <c r="A69" s="125">
        <v>64</v>
      </c>
      <c r="B69" s="352"/>
      <c r="C69" s="164"/>
      <c r="D69" s="6"/>
      <c r="E69" s="52"/>
      <c r="F69" s="137"/>
      <c r="G69" s="130"/>
      <c r="H69" s="170"/>
      <c r="J69" s="37" t="str">
        <f>IF(C69="","",IF(OR(G69&lt;Summary!$H$9,G69&gt;Summary!$K$9),"CHECK DATES",""))</f>
        <v/>
      </c>
      <c r="K69" s="105">
        <f t="shared" si="0"/>
        <v>0</v>
      </c>
      <c r="L69" s="118" t="str">
        <f t="shared" si="1"/>
        <v/>
      </c>
      <c r="M69" s="182"/>
    </row>
    <row r="70" spans="1:13" x14ac:dyDescent="0.2">
      <c r="A70" s="125">
        <v>65</v>
      </c>
      <c r="B70" s="352"/>
      <c r="C70" s="164"/>
      <c r="D70" s="6"/>
      <c r="E70" s="52"/>
      <c r="F70" s="137"/>
      <c r="G70" s="130"/>
      <c r="H70" s="170"/>
      <c r="J70" s="37" t="str">
        <f>IF(C70="","",IF(OR(G70&lt;Summary!$H$9,G70&gt;Summary!$K$9),"CHECK DATES",""))</f>
        <v/>
      </c>
      <c r="K70" s="105">
        <f t="shared" si="0"/>
        <v>0</v>
      </c>
      <c r="L70" s="118" t="str">
        <f t="shared" si="1"/>
        <v/>
      </c>
      <c r="M70" s="182"/>
    </row>
    <row r="71" spans="1:13" x14ac:dyDescent="0.2">
      <c r="A71" s="125">
        <v>66</v>
      </c>
      <c r="B71" s="352"/>
      <c r="C71" s="164"/>
      <c r="D71" s="6"/>
      <c r="E71" s="52"/>
      <c r="F71" s="137"/>
      <c r="G71" s="130"/>
      <c r="H71" s="170"/>
      <c r="J71" s="37" t="str">
        <f>IF(C71="","",IF(OR(G71&lt;Summary!$H$9,G71&gt;Summary!$K$9),"CHECK DATES",""))</f>
        <v/>
      </c>
      <c r="K71" s="105">
        <f t="shared" ref="K71:K134" si="2">H71</f>
        <v>0</v>
      </c>
      <c r="L71" s="118" t="str">
        <f t="shared" ref="L71:L134" si="3">IF(K71&lt;H71,H71-K71,"")</f>
        <v/>
      </c>
      <c r="M71" s="182"/>
    </row>
    <row r="72" spans="1:13" x14ac:dyDescent="0.2">
      <c r="A72" s="125">
        <v>67</v>
      </c>
      <c r="B72" s="352"/>
      <c r="C72" s="164"/>
      <c r="D72" s="6"/>
      <c r="E72" s="52"/>
      <c r="F72" s="137"/>
      <c r="G72" s="130"/>
      <c r="H72" s="170"/>
      <c r="J72" s="37" t="str">
        <f>IF(C72="","",IF(OR(G72&lt;Summary!$H$9,G72&gt;Summary!$K$9),"CHECK DATES",""))</f>
        <v/>
      </c>
      <c r="K72" s="105">
        <f t="shared" si="2"/>
        <v>0</v>
      </c>
      <c r="L72" s="118" t="str">
        <f t="shared" si="3"/>
        <v/>
      </c>
      <c r="M72" s="182"/>
    </row>
    <row r="73" spans="1:13" x14ac:dyDescent="0.2">
      <c r="A73" s="125">
        <v>68</v>
      </c>
      <c r="B73" s="352"/>
      <c r="C73" s="164"/>
      <c r="D73" s="6"/>
      <c r="E73" s="52"/>
      <c r="F73" s="137"/>
      <c r="G73" s="130"/>
      <c r="H73" s="170"/>
      <c r="J73" s="37" t="str">
        <f>IF(C73="","",IF(OR(G73&lt;Summary!$H$9,G73&gt;Summary!$K$9),"CHECK DATES",""))</f>
        <v/>
      </c>
      <c r="K73" s="105">
        <f t="shared" si="2"/>
        <v>0</v>
      </c>
      <c r="L73" s="118" t="str">
        <f t="shared" si="3"/>
        <v/>
      </c>
      <c r="M73" s="182"/>
    </row>
    <row r="74" spans="1:13" x14ac:dyDescent="0.2">
      <c r="A74" s="125">
        <v>69</v>
      </c>
      <c r="B74" s="352"/>
      <c r="C74" s="164"/>
      <c r="D74" s="6"/>
      <c r="E74" s="52"/>
      <c r="F74" s="137"/>
      <c r="G74" s="130"/>
      <c r="H74" s="170"/>
      <c r="J74" s="37" t="str">
        <f>IF(C74="","",IF(OR(G74&lt;Summary!$H$9,G74&gt;Summary!$K$9),"CHECK DATES",""))</f>
        <v/>
      </c>
      <c r="K74" s="105">
        <f t="shared" si="2"/>
        <v>0</v>
      </c>
      <c r="L74" s="118" t="str">
        <f t="shared" si="3"/>
        <v/>
      </c>
      <c r="M74" s="182"/>
    </row>
    <row r="75" spans="1:13" x14ac:dyDescent="0.2">
      <c r="A75" s="125">
        <v>70</v>
      </c>
      <c r="B75" s="352"/>
      <c r="C75" s="164"/>
      <c r="D75" s="6"/>
      <c r="E75" s="52"/>
      <c r="F75" s="137"/>
      <c r="G75" s="130"/>
      <c r="H75" s="170"/>
      <c r="J75" s="37" t="str">
        <f>IF(C75="","",IF(OR(G75&lt;Summary!$H$9,G75&gt;Summary!$K$9),"CHECK DATES",""))</f>
        <v/>
      </c>
      <c r="K75" s="105">
        <f t="shared" si="2"/>
        <v>0</v>
      </c>
      <c r="L75" s="118" t="str">
        <f t="shared" si="3"/>
        <v/>
      </c>
      <c r="M75" s="182"/>
    </row>
    <row r="76" spans="1:13" x14ac:dyDescent="0.2">
      <c r="A76" s="125">
        <v>71</v>
      </c>
      <c r="B76" s="352"/>
      <c r="C76" s="164"/>
      <c r="D76" s="6"/>
      <c r="E76" s="52"/>
      <c r="F76" s="137"/>
      <c r="G76" s="130"/>
      <c r="H76" s="170"/>
      <c r="J76" s="37" t="str">
        <f>IF(C76="","",IF(OR(G76&lt;Summary!$H$9,G76&gt;Summary!$K$9),"CHECK DATES",""))</f>
        <v/>
      </c>
      <c r="K76" s="105">
        <f t="shared" si="2"/>
        <v>0</v>
      </c>
      <c r="L76" s="118" t="str">
        <f t="shared" si="3"/>
        <v/>
      </c>
      <c r="M76" s="182"/>
    </row>
    <row r="77" spans="1:13" x14ac:dyDescent="0.2">
      <c r="A77" s="125">
        <v>72</v>
      </c>
      <c r="B77" s="352"/>
      <c r="C77" s="164"/>
      <c r="D77" s="6"/>
      <c r="E77" s="52"/>
      <c r="F77" s="137"/>
      <c r="G77" s="130"/>
      <c r="H77" s="170"/>
      <c r="J77" s="37" t="str">
        <f>IF(C77="","",IF(OR(G77&lt;Summary!$H$9,G77&gt;Summary!$K$9),"CHECK DATES",""))</f>
        <v/>
      </c>
      <c r="K77" s="105">
        <f t="shared" si="2"/>
        <v>0</v>
      </c>
      <c r="L77" s="118" t="str">
        <f t="shared" si="3"/>
        <v/>
      </c>
      <c r="M77" s="182"/>
    </row>
    <row r="78" spans="1:13" x14ac:dyDescent="0.2">
      <c r="A78" s="125">
        <v>73</v>
      </c>
      <c r="B78" s="352"/>
      <c r="C78" s="164"/>
      <c r="D78" s="6"/>
      <c r="E78" s="52"/>
      <c r="F78" s="137"/>
      <c r="G78" s="130"/>
      <c r="H78" s="170"/>
      <c r="J78" s="37" t="str">
        <f>IF(C78="","",IF(OR(G78&lt;Summary!$H$9,G78&gt;Summary!$K$9),"CHECK DATES",""))</f>
        <v/>
      </c>
      <c r="K78" s="105">
        <f t="shared" si="2"/>
        <v>0</v>
      </c>
      <c r="L78" s="118" t="str">
        <f t="shared" si="3"/>
        <v/>
      </c>
      <c r="M78" s="182"/>
    </row>
    <row r="79" spans="1:13" x14ac:dyDescent="0.2">
      <c r="A79" s="125">
        <v>74</v>
      </c>
      <c r="B79" s="352"/>
      <c r="C79" s="164"/>
      <c r="D79" s="6"/>
      <c r="E79" s="52"/>
      <c r="F79" s="137"/>
      <c r="G79" s="130"/>
      <c r="H79" s="170"/>
      <c r="J79" s="37" t="str">
        <f>IF(C79="","",IF(OR(G79&lt;Summary!$H$9,G79&gt;Summary!$K$9),"CHECK DATES",""))</f>
        <v/>
      </c>
      <c r="K79" s="105">
        <f t="shared" si="2"/>
        <v>0</v>
      </c>
      <c r="L79" s="118" t="str">
        <f t="shared" si="3"/>
        <v/>
      </c>
      <c r="M79" s="182"/>
    </row>
    <row r="80" spans="1:13" x14ac:dyDescent="0.2">
      <c r="A80" s="125">
        <v>75</v>
      </c>
      <c r="B80" s="352"/>
      <c r="C80" s="164"/>
      <c r="D80" s="6"/>
      <c r="E80" s="52"/>
      <c r="F80" s="137"/>
      <c r="G80" s="130"/>
      <c r="H80" s="170"/>
      <c r="J80" s="37" t="str">
        <f>IF(C80="","",IF(OR(G80&lt;Summary!$H$9,G80&gt;Summary!$K$9),"CHECK DATES",""))</f>
        <v/>
      </c>
      <c r="K80" s="105">
        <f t="shared" si="2"/>
        <v>0</v>
      </c>
      <c r="L80" s="118" t="str">
        <f t="shared" si="3"/>
        <v/>
      </c>
      <c r="M80" s="182"/>
    </row>
    <row r="81" spans="1:13" x14ac:dyDescent="0.2">
      <c r="A81" s="125">
        <v>76</v>
      </c>
      <c r="B81" s="352"/>
      <c r="C81" s="164"/>
      <c r="D81" s="6"/>
      <c r="E81" s="52"/>
      <c r="F81" s="137"/>
      <c r="G81" s="130"/>
      <c r="H81" s="170"/>
      <c r="J81" s="37" t="str">
        <f>IF(C81="","",IF(OR(G81&lt;Summary!$H$9,G81&gt;Summary!$K$9),"CHECK DATES",""))</f>
        <v/>
      </c>
      <c r="K81" s="105">
        <f t="shared" si="2"/>
        <v>0</v>
      </c>
      <c r="L81" s="118" t="str">
        <f t="shared" si="3"/>
        <v/>
      </c>
      <c r="M81" s="182"/>
    </row>
    <row r="82" spans="1:13" x14ac:dyDescent="0.2">
      <c r="A82" s="125">
        <v>77</v>
      </c>
      <c r="B82" s="352"/>
      <c r="C82" s="164"/>
      <c r="D82" s="6"/>
      <c r="E82" s="52"/>
      <c r="F82" s="137"/>
      <c r="G82" s="130"/>
      <c r="H82" s="170"/>
      <c r="J82" s="37" t="str">
        <f>IF(C82="","",IF(OR(G82&lt;Summary!$H$9,G82&gt;Summary!$K$9),"CHECK DATES",""))</f>
        <v/>
      </c>
      <c r="K82" s="105">
        <f t="shared" si="2"/>
        <v>0</v>
      </c>
      <c r="L82" s="118" t="str">
        <f t="shared" si="3"/>
        <v/>
      </c>
      <c r="M82" s="182"/>
    </row>
    <row r="83" spans="1:13" x14ac:dyDescent="0.2">
      <c r="A83" s="125">
        <v>78</v>
      </c>
      <c r="B83" s="352"/>
      <c r="C83" s="164"/>
      <c r="D83" s="6"/>
      <c r="E83" s="52"/>
      <c r="F83" s="137"/>
      <c r="G83" s="130"/>
      <c r="H83" s="170"/>
      <c r="J83" s="37" t="str">
        <f>IF(C83="","",IF(OR(G83&lt;Summary!$H$9,G83&gt;Summary!$K$9),"CHECK DATES",""))</f>
        <v/>
      </c>
      <c r="K83" s="105">
        <f t="shared" si="2"/>
        <v>0</v>
      </c>
      <c r="L83" s="118" t="str">
        <f t="shared" si="3"/>
        <v/>
      </c>
      <c r="M83" s="182"/>
    </row>
    <row r="84" spans="1:13" x14ac:dyDescent="0.2">
      <c r="A84" s="125">
        <v>79</v>
      </c>
      <c r="B84" s="352"/>
      <c r="C84" s="164"/>
      <c r="D84" s="6"/>
      <c r="E84" s="52"/>
      <c r="F84" s="137"/>
      <c r="G84" s="130"/>
      <c r="H84" s="170"/>
      <c r="J84" s="37" t="str">
        <f>IF(C84="","",IF(OR(G84&lt;Summary!$H$9,G84&gt;Summary!$K$9),"CHECK DATES",""))</f>
        <v/>
      </c>
      <c r="K84" s="105">
        <f t="shared" si="2"/>
        <v>0</v>
      </c>
      <c r="L84" s="118" t="str">
        <f t="shared" si="3"/>
        <v/>
      </c>
      <c r="M84" s="182"/>
    </row>
    <row r="85" spans="1:13" x14ac:dyDescent="0.2">
      <c r="A85" s="125">
        <v>80</v>
      </c>
      <c r="B85" s="352"/>
      <c r="C85" s="164"/>
      <c r="D85" s="6"/>
      <c r="E85" s="52"/>
      <c r="F85" s="137"/>
      <c r="G85" s="130"/>
      <c r="H85" s="170"/>
      <c r="J85" s="37" t="str">
        <f>IF(C85="","",IF(OR(G85&lt;Summary!$H$9,G85&gt;Summary!$K$9),"CHECK DATES",""))</f>
        <v/>
      </c>
      <c r="K85" s="105">
        <f t="shared" si="2"/>
        <v>0</v>
      </c>
      <c r="L85" s="118" t="str">
        <f t="shared" si="3"/>
        <v/>
      </c>
      <c r="M85" s="182"/>
    </row>
    <row r="86" spans="1:13" x14ac:dyDescent="0.2">
      <c r="A86" s="125">
        <v>81</v>
      </c>
      <c r="B86" s="352"/>
      <c r="C86" s="164"/>
      <c r="D86" s="6"/>
      <c r="E86" s="52"/>
      <c r="F86" s="137"/>
      <c r="G86" s="130"/>
      <c r="H86" s="170"/>
      <c r="J86" s="37" t="str">
        <f>IF(C86="","",IF(OR(G86&lt;Summary!$H$9,G86&gt;Summary!$K$9),"CHECK DATES",""))</f>
        <v/>
      </c>
      <c r="K86" s="105">
        <f t="shared" si="2"/>
        <v>0</v>
      </c>
      <c r="L86" s="118" t="str">
        <f t="shared" si="3"/>
        <v/>
      </c>
      <c r="M86" s="182"/>
    </row>
    <row r="87" spans="1:13" x14ac:dyDescent="0.2">
      <c r="A87" s="125">
        <v>82</v>
      </c>
      <c r="B87" s="352"/>
      <c r="C87" s="164"/>
      <c r="D87" s="6"/>
      <c r="E87" s="52"/>
      <c r="F87" s="137"/>
      <c r="G87" s="130"/>
      <c r="H87" s="170"/>
      <c r="J87" s="37" t="str">
        <f>IF(C87="","",IF(OR(G87&lt;Summary!$H$9,G87&gt;Summary!$K$9),"CHECK DATES",""))</f>
        <v/>
      </c>
      <c r="K87" s="105">
        <f t="shared" si="2"/>
        <v>0</v>
      </c>
      <c r="L87" s="118" t="str">
        <f t="shared" si="3"/>
        <v/>
      </c>
      <c r="M87" s="182"/>
    </row>
    <row r="88" spans="1:13" x14ac:dyDescent="0.2">
      <c r="A88" s="125">
        <v>83</v>
      </c>
      <c r="B88" s="352"/>
      <c r="C88" s="164"/>
      <c r="D88" s="6"/>
      <c r="E88" s="52"/>
      <c r="F88" s="137"/>
      <c r="G88" s="130"/>
      <c r="H88" s="170"/>
      <c r="J88" s="37" t="str">
        <f>IF(C88="","",IF(OR(G88&lt;Summary!$H$9,G88&gt;Summary!$K$9),"CHECK DATES",""))</f>
        <v/>
      </c>
      <c r="K88" s="105">
        <f t="shared" si="2"/>
        <v>0</v>
      </c>
      <c r="L88" s="118" t="str">
        <f t="shared" si="3"/>
        <v/>
      </c>
      <c r="M88" s="182"/>
    </row>
    <row r="89" spans="1:13" x14ac:dyDescent="0.2">
      <c r="A89" s="125">
        <v>84</v>
      </c>
      <c r="B89" s="352"/>
      <c r="C89" s="164"/>
      <c r="D89" s="6"/>
      <c r="E89" s="52"/>
      <c r="F89" s="137"/>
      <c r="G89" s="130"/>
      <c r="H89" s="170"/>
      <c r="J89" s="37" t="str">
        <f>IF(C89="","",IF(OR(G89&lt;Summary!$H$9,G89&gt;Summary!$K$9),"CHECK DATES",""))</f>
        <v/>
      </c>
      <c r="K89" s="105">
        <f t="shared" si="2"/>
        <v>0</v>
      </c>
      <c r="L89" s="118" t="str">
        <f t="shared" si="3"/>
        <v/>
      </c>
      <c r="M89" s="182"/>
    </row>
    <row r="90" spans="1:13" x14ac:dyDescent="0.2">
      <c r="A90" s="125">
        <v>85</v>
      </c>
      <c r="B90" s="352"/>
      <c r="C90" s="164"/>
      <c r="D90" s="6"/>
      <c r="E90" s="52"/>
      <c r="F90" s="137"/>
      <c r="G90" s="130"/>
      <c r="H90" s="170"/>
      <c r="J90" s="37" t="str">
        <f>IF(C90="","",IF(OR(G90&lt;Summary!$H$9,G90&gt;Summary!$K$9),"CHECK DATES",""))</f>
        <v/>
      </c>
      <c r="K90" s="105">
        <f t="shared" si="2"/>
        <v>0</v>
      </c>
      <c r="L90" s="118" t="str">
        <f t="shared" si="3"/>
        <v/>
      </c>
      <c r="M90" s="182"/>
    </row>
    <row r="91" spans="1:13" x14ac:dyDescent="0.2">
      <c r="A91" s="125">
        <v>86</v>
      </c>
      <c r="B91" s="352"/>
      <c r="C91" s="164"/>
      <c r="D91" s="6"/>
      <c r="E91" s="52"/>
      <c r="F91" s="137"/>
      <c r="G91" s="130"/>
      <c r="H91" s="170"/>
      <c r="J91" s="37" t="str">
        <f>IF(C91="","",IF(OR(G91&lt;Summary!$H$9,G91&gt;Summary!$K$9),"CHECK DATES",""))</f>
        <v/>
      </c>
      <c r="K91" s="105">
        <f t="shared" si="2"/>
        <v>0</v>
      </c>
      <c r="L91" s="118" t="str">
        <f t="shared" si="3"/>
        <v/>
      </c>
      <c r="M91" s="182"/>
    </row>
    <row r="92" spans="1:13" x14ac:dyDescent="0.2">
      <c r="A92" s="125">
        <v>87</v>
      </c>
      <c r="B92" s="352"/>
      <c r="C92" s="164"/>
      <c r="D92" s="6"/>
      <c r="E92" s="52"/>
      <c r="F92" s="137"/>
      <c r="G92" s="130"/>
      <c r="H92" s="170"/>
      <c r="J92" s="37" t="str">
        <f>IF(C92="","",IF(OR(G92&lt;Summary!$H$9,G92&gt;Summary!$K$9),"CHECK DATES",""))</f>
        <v/>
      </c>
      <c r="K92" s="105">
        <f t="shared" si="2"/>
        <v>0</v>
      </c>
      <c r="L92" s="118" t="str">
        <f t="shared" si="3"/>
        <v/>
      </c>
      <c r="M92" s="182"/>
    </row>
    <row r="93" spans="1:13" x14ac:dyDescent="0.2">
      <c r="A93" s="125">
        <v>88</v>
      </c>
      <c r="B93" s="352"/>
      <c r="C93" s="164"/>
      <c r="D93" s="6"/>
      <c r="E93" s="52"/>
      <c r="F93" s="137"/>
      <c r="G93" s="130"/>
      <c r="H93" s="170"/>
      <c r="J93" s="37" t="str">
        <f>IF(C93="","",IF(OR(G93&lt;Summary!$H$9,G93&gt;Summary!$K$9),"CHECK DATES",""))</f>
        <v/>
      </c>
      <c r="K93" s="105">
        <f t="shared" si="2"/>
        <v>0</v>
      </c>
      <c r="L93" s="118" t="str">
        <f t="shared" si="3"/>
        <v/>
      </c>
      <c r="M93" s="182"/>
    </row>
    <row r="94" spans="1:13" x14ac:dyDescent="0.2">
      <c r="A94" s="125">
        <v>89</v>
      </c>
      <c r="B94" s="352"/>
      <c r="C94" s="164"/>
      <c r="D94" s="6"/>
      <c r="E94" s="52"/>
      <c r="F94" s="137"/>
      <c r="G94" s="130"/>
      <c r="H94" s="170"/>
      <c r="J94" s="37" t="str">
        <f>IF(C94="","",IF(OR(G94&lt;Summary!$H$9,G94&gt;Summary!$K$9),"CHECK DATES",""))</f>
        <v/>
      </c>
      <c r="K94" s="105">
        <f t="shared" si="2"/>
        <v>0</v>
      </c>
      <c r="L94" s="118" t="str">
        <f t="shared" si="3"/>
        <v/>
      </c>
      <c r="M94" s="182"/>
    </row>
    <row r="95" spans="1:13" x14ac:dyDescent="0.2">
      <c r="A95" s="125">
        <v>90</v>
      </c>
      <c r="B95" s="352"/>
      <c r="C95" s="164"/>
      <c r="D95" s="6"/>
      <c r="E95" s="52"/>
      <c r="F95" s="137"/>
      <c r="G95" s="130"/>
      <c r="H95" s="170"/>
      <c r="J95" s="37" t="str">
        <f>IF(C95="","",IF(OR(G95&lt;Summary!$H$9,G95&gt;Summary!$K$9),"CHECK DATES",""))</f>
        <v/>
      </c>
      <c r="K95" s="105">
        <f t="shared" si="2"/>
        <v>0</v>
      </c>
      <c r="L95" s="118" t="str">
        <f t="shared" si="3"/>
        <v/>
      </c>
      <c r="M95" s="182"/>
    </row>
    <row r="96" spans="1:13" x14ac:dyDescent="0.2">
      <c r="A96" s="125">
        <v>91</v>
      </c>
      <c r="B96" s="352"/>
      <c r="C96" s="164"/>
      <c r="D96" s="6"/>
      <c r="E96" s="52"/>
      <c r="F96" s="137"/>
      <c r="G96" s="130"/>
      <c r="H96" s="170"/>
      <c r="J96" s="37" t="str">
        <f>IF(C96="","",IF(OR(G96&lt;Summary!$H$9,G96&gt;Summary!$K$9),"CHECK DATES",""))</f>
        <v/>
      </c>
      <c r="K96" s="105">
        <f t="shared" si="2"/>
        <v>0</v>
      </c>
      <c r="L96" s="118" t="str">
        <f t="shared" si="3"/>
        <v/>
      </c>
      <c r="M96" s="182"/>
    </row>
    <row r="97" spans="1:13" x14ac:dyDescent="0.2">
      <c r="A97" s="125">
        <v>92</v>
      </c>
      <c r="B97" s="352"/>
      <c r="C97" s="164"/>
      <c r="D97" s="6"/>
      <c r="E97" s="52"/>
      <c r="F97" s="137"/>
      <c r="G97" s="130"/>
      <c r="H97" s="170"/>
      <c r="J97" s="37" t="str">
        <f>IF(C97="","",IF(OR(G97&lt;Summary!$H$9,G97&gt;Summary!$K$9),"CHECK DATES",""))</f>
        <v/>
      </c>
      <c r="K97" s="105">
        <f t="shared" si="2"/>
        <v>0</v>
      </c>
      <c r="L97" s="118" t="str">
        <f t="shared" si="3"/>
        <v/>
      </c>
      <c r="M97" s="182"/>
    </row>
    <row r="98" spans="1:13" x14ac:dyDescent="0.2">
      <c r="A98" s="125">
        <v>93</v>
      </c>
      <c r="B98" s="352"/>
      <c r="C98" s="164"/>
      <c r="D98" s="6"/>
      <c r="E98" s="52"/>
      <c r="F98" s="137"/>
      <c r="G98" s="130"/>
      <c r="H98" s="170"/>
      <c r="J98" s="37" t="str">
        <f>IF(C98="","",IF(OR(G98&lt;Summary!$H$9,G98&gt;Summary!$K$9),"CHECK DATES",""))</f>
        <v/>
      </c>
      <c r="K98" s="105">
        <f t="shared" si="2"/>
        <v>0</v>
      </c>
      <c r="L98" s="118" t="str">
        <f t="shared" si="3"/>
        <v/>
      </c>
      <c r="M98" s="182"/>
    </row>
    <row r="99" spans="1:13" x14ac:dyDescent="0.2">
      <c r="A99" s="125">
        <v>94</v>
      </c>
      <c r="B99" s="352"/>
      <c r="C99" s="164"/>
      <c r="D99" s="6"/>
      <c r="E99" s="52"/>
      <c r="F99" s="137"/>
      <c r="G99" s="130"/>
      <c r="H99" s="170"/>
      <c r="J99" s="37" t="str">
        <f>IF(C99="","",IF(OR(G99&lt;Summary!$H$9,G99&gt;Summary!$K$9),"CHECK DATES",""))</f>
        <v/>
      </c>
      <c r="K99" s="105">
        <f t="shared" si="2"/>
        <v>0</v>
      </c>
      <c r="L99" s="118" t="str">
        <f t="shared" si="3"/>
        <v/>
      </c>
      <c r="M99" s="182"/>
    </row>
    <row r="100" spans="1:13" x14ac:dyDescent="0.2">
      <c r="A100" s="125">
        <v>95</v>
      </c>
      <c r="B100" s="352"/>
      <c r="C100" s="164"/>
      <c r="D100" s="6"/>
      <c r="E100" s="52"/>
      <c r="F100" s="137"/>
      <c r="G100" s="130"/>
      <c r="H100" s="170"/>
      <c r="J100" s="37" t="str">
        <f>IF(C100="","",IF(OR(G100&lt;Summary!$H$9,G100&gt;Summary!$K$9),"CHECK DATES",""))</f>
        <v/>
      </c>
      <c r="K100" s="105">
        <f t="shared" si="2"/>
        <v>0</v>
      </c>
      <c r="L100" s="118" t="str">
        <f t="shared" si="3"/>
        <v/>
      </c>
      <c r="M100" s="182"/>
    </row>
    <row r="101" spans="1:13" x14ac:dyDescent="0.2">
      <c r="A101" s="125">
        <v>96</v>
      </c>
      <c r="B101" s="352"/>
      <c r="C101" s="164"/>
      <c r="D101" s="6"/>
      <c r="E101" s="52"/>
      <c r="F101" s="137"/>
      <c r="G101" s="130"/>
      <c r="H101" s="170"/>
      <c r="J101" s="37" t="str">
        <f>IF(C101="","",IF(OR(G101&lt;Summary!$H$9,G101&gt;Summary!$K$9),"CHECK DATES",""))</f>
        <v/>
      </c>
      <c r="K101" s="105">
        <f t="shared" si="2"/>
        <v>0</v>
      </c>
      <c r="L101" s="118" t="str">
        <f t="shared" si="3"/>
        <v/>
      </c>
      <c r="M101" s="182"/>
    </row>
    <row r="102" spans="1:13" x14ac:dyDescent="0.2">
      <c r="A102" s="125">
        <v>97</v>
      </c>
      <c r="B102" s="352"/>
      <c r="C102" s="164"/>
      <c r="D102" s="6"/>
      <c r="E102" s="52"/>
      <c r="F102" s="137"/>
      <c r="G102" s="130"/>
      <c r="H102" s="170"/>
      <c r="J102" s="37" t="str">
        <f>IF(C102="","",IF(OR(G102&lt;Summary!$H$9,G102&gt;Summary!$K$9),"CHECK DATES",""))</f>
        <v/>
      </c>
      <c r="K102" s="105">
        <f t="shared" si="2"/>
        <v>0</v>
      </c>
      <c r="L102" s="118" t="str">
        <f t="shared" si="3"/>
        <v/>
      </c>
      <c r="M102" s="182"/>
    </row>
    <row r="103" spans="1:13" x14ac:dyDescent="0.2">
      <c r="A103" s="125">
        <v>98</v>
      </c>
      <c r="B103" s="352"/>
      <c r="C103" s="164"/>
      <c r="D103" s="6"/>
      <c r="E103" s="52"/>
      <c r="F103" s="137"/>
      <c r="G103" s="130"/>
      <c r="H103" s="170"/>
      <c r="J103" s="37" t="str">
        <f>IF(C103="","",IF(OR(G103&lt;Summary!$H$9,G103&gt;Summary!$K$9),"CHECK DATES",""))</f>
        <v/>
      </c>
      <c r="K103" s="105">
        <f t="shared" si="2"/>
        <v>0</v>
      </c>
      <c r="L103" s="118" t="str">
        <f t="shared" si="3"/>
        <v/>
      </c>
      <c r="M103" s="182"/>
    </row>
    <row r="104" spans="1:13" x14ac:dyDescent="0.2">
      <c r="A104" s="125">
        <v>99</v>
      </c>
      <c r="B104" s="352"/>
      <c r="C104" s="164"/>
      <c r="D104" s="6"/>
      <c r="E104" s="52"/>
      <c r="F104" s="137"/>
      <c r="G104" s="130"/>
      <c r="H104" s="170"/>
      <c r="J104" s="37" t="str">
        <f>IF(C104="","",IF(OR(G104&lt;Summary!$H$9,G104&gt;Summary!$K$9),"CHECK DATES",""))</f>
        <v/>
      </c>
      <c r="K104" s="105">
        <f t="shared" si="2"/>
        <v>0</v>
      </c>
      <c r="L104" s="118" t="str">
        <f t="shared" si="3"/>
        <v/>
      </c>
      <c r="M104" s="182"/>
    </row>
    <row r="105" spans="1:13" x14ac:dyDescent="0.2">
      <c r="A105" s="125">
        <v>100</v>
      </c>
      <c r="B105" s="352"/>
      <c r="C105" s="164"/>
      <c r="D105" s="6"/>
      <c r="E105" s="52"/>
      <c r="F105" s="137"/>
      <c r="G105" s="130"/>
      <c r="H105" s="170"/>
      <c r="J105" s="37" t="str">
        <f>IF(C105="","",IF(OR(G105&lt;Summary!$H$9,G105&gt;Summary!$K$9),"CHECK DATES",""))</f>
        <v/>
      </c>
      <c r="K105" s="105">
        <f t="shared" si="2"/>
        <v>0</v>
      </c>
      <c r="L105" s="118" t="str">
        <f t="shared" si="3"/>
        <v/>
      </c>
      <c r="M105" s="182"/>
    </row>
    <row r="106" spans="1:13" x14ac:dyDescent="0.2">
      <c r="A106" s="125">
        <v>101</v>
      </c>
      <c r="B106" s="352"/>
      <c r="C106" s="164"/>
      <c r="D106" s="6"/>
      <c r="E106" s="52"/>
      <c r="F106" s="137"/>
      <c r="G106" s="130"/>
      <c r="H106" s="170"/>
      <c r="J106" s="37" t="str">
        <f>IF(C106="","",IF(OR(G106&lt;Summary!$H$9,G106&gt;Summary!$K$9),"CHECK DATES",""))</f>
        <v/>
      </c>
      <c r="K106" s="105">
        <f t="shared" si="2"/>
        <v>0</v>
      </c>
      <c r="L106" s="118" t="str">
        <f t="shared" si="3"/>
        <v/>
      </c>
      <c r="M106" s="182"/>
    </row>
    <row r="107" spans="1:13" x14ac:dyDescent="0.2">
      <c r="A107" s="125">
        <v>102</v>
      </c>
      <c r="B107" s="352"/>
      <c r="C107" s="164"/>
      <c r="D107" s="6"/>
      <c r="E107" s="52"/>
      <c r="F107" s="137"/>
      <c r="G107" s="130"/>
      <c r="H107" s="170"/>
      <c r="J107" s="37" t="str">
        <f>IF(C107="","",IF(OR(G107&lt;Summary!$H$9,G107&gt;Summary!$K$9),"CHECK DATES",""))</f>
        <v/>
      </c>
      <c r="K107" s="105">
        <f t="shared" si="2"/>
        <v>0</v>
      </c>
      <c r="L107" s="118" t="str">
        <f t="shared" si="3"/>
        <v/>
      </c>
      <c r="M107" s="182"/>
    </row>
    <row r="108" spans="1:13" x14ac:dyDescent="0.2">
      <c r="A108" s="125">
        <v>103</v>
      </c>
      <c r="B108" s="352"/>
      <c r="C108" s="164"/>
      <c r="D108" s="6"/>
      <c r="E108" s="52"/>
      <c r="F108" s="137"/>
      <c r="G108" s="130"/>
      <c r="H108" s="170"/>
      <c r="J108" s="37" t="str">
        <f>IF(C108="","",IF(OR(G108&lt;Summary!$H$9,G108&gt;Summary!$K$9),"CHECK DATES",""))</f>
        <v/>
      </c>
      <c r="K108" s="105">
        <f t="shared" si="2"/>
        <v>0</v>
      </c>
      <c r="L108" s="118" t="str">
        <f t="shared" si="3"/>
        <v/>
      </c>
      <c r="M108" s="182"/>
    </row>
    <row r="109" spans="1:13" x14ac:dyDescent="0.2">
      <c r="A109" s="125">
        <v>104</v>
      </c>
      <c r="B109" s="352"/>
      <c r="C109" s="164"/>
      <c r="D109" s="6"/>
      <c r="E109" s="52"/>
      <c r="F109" s="137"/>
      <c r="G109" s="130"/>
      <c r="H109" s="170"/>
      <c r="J109" s="37" t="str">
        <f>IF(C109="","",IF(OR(G109&lt;Summary!$H$9,G109&gt;Summary!$K$9),"CHECK DATES",""))</f>
        <v/>
      </c>
      <c r="K109" s="105">
        <f t="shared" si="2"/>
        <v>0</v>
      </c>
      <c r="L109" s="118" t="str">
        <f t="shared" si="3"/>
        <v/>
      </c>
      <c r="M109" s="182"/>
    </row>
    <row r="110" spans="1:13" x14ac:dyDescent="0.2">
      <c r="A110" s="125">
        <v>105</v>
      </c>
      <c r="B110" s="352"/>
      <c r="C110" s="164"/>
      <c r="D110" s="6"/>
      <c r="E110" s="52"/>
      <c r="F110" s="137"/>
      <c r="G110" s="130"/>
      <c r="H110" s="170"/>
      <c r="J110" s="37" t="str">
        <f>IF(C110="","",IF(OR(G110&lt;Summary!$H$9,G110&gt;Summary!$K$9),"CHECK DATES",""))</f>
        <v/>
      </c>
      <c r="K110" s="105">
        <f t="shared" si="2"/>
        <v>0</v>
      </c>
      <c r="L110" s="118" t="str">
        <f t="shared" si="3"/>
        <v/>
      </c>
      <c r="M110" s="182"/>
    </row>
    <row r="111" spans="1:13" x14ac:dyDescent="0.2">
      <c r="A111" s="125">
        <v>106</v>
      </c>
      <c r="B111" s="352"/>
      <c r="C111" s="164"/>
      <c r="D111" s="6"/>
      <c r="E111" s="52"/>
      <c r="F111" s="137"/>
      <c r="G111" s="130"/>
      <c r="H111" s="170"/>
      <c r="J111" s="37" t="str">
        <f>IF(C111="","",IF(OR(G111&lt;Summary!$H$9,G111&gt;Summary!$K$9),"CHECK DATES",""))</f>
        <v/>
      </c>
      <c r="K111" s="105">
        <f t="shared" si="2"/>
        <v>0</v>
      </c>
      <c r="L111" s="118" t="str">
        <f t="shared" si="3"/>
        <v/>
      </c>
      <c r="M111" s="182"/>
    </row>
    <row r="112" spans="1:13" x14ac:dyDescent="0.2">
      <c r="A112" s="125">
        <v>107</v>
      </c>
      <c r="B112" s="352"/>
      <c r="C112" s="164"/>
      <c r="D112" s="6"/>
      <c r="E112" s="52"/>
      <c r="F112" s="137"/>
      <c r="G112" s="130"/>
      <c r="H112" s="170"/>
      <c r="J112" s="37" t="str">
        <f>IF(C112="","",IF(OR(G112&lt;Summary!$H$9,G112&gt;Summary!$K$9),"CHECK DATES",""))</f>
        <v/>
      </c>
      <c r="K112" s="105">
        <f t="shared" si="2"/>
        <v>0</v>
      </c>
      <c r="L112" s="118" t="str">
        <f t="shared" si="3"/>
        <v/>
      </c>
      <c r="M112" s="182"/>
    </row>
    <row r="113" spans="1:13" x14ac:dyDescent="0.2">
      <c r="A113" s="125">
        <v>108</v>
      </c>
      <c r="B113" s="352"/>
      <c r="C113" s="164"/>
      <c r="D113" s="6"/>
      <c r="E113" s="52"/>
      <c r="F113" s="137"/>
      <c r="G113" s="130"/>
      <c r="H113" s="170"/>
      <c r="J113" s="37" t="str">
        <f>IF(C113="","",IF(OR(G113&lt;Summary!$H$9,G113&gt;Summary!$K$9),"CHECK DATES",""))</f>
        <v/>
      </c>
      <c r="K113" s="105">
        <f t="shared" si="2"/>
        <v>0</v>
      </c>
      <c r="L113" s="118" t="str">
        <f t="shared" si="3"/>
        <v/>
      </c>
      <c r="M113" s="182"/>
    </row>
    <row r="114" spans="1:13" x14ac:dyDescent="0.2">
      <c r="A114" s="125">
        <v>109</v>
      </c>
      <c r="B114" s="352"/>
      <c r="C114" s="164"/>
      <c r="D114" s="6"/>
      <c r="E114" s="52"/>
      <c r="F114" s="137"/>
      <c r="G114" s="130"/>
      <c r="H114" s="170"/>
      <c r="J114" s="37" t="str">
        <f>IF(C114="","",IF(OR(G114&lt;Summary!$H$9,G114&gt;Summary!$K$9),"CHECK DATES",""))</f>
        <v/>
      </c>
      <c r="K114" s="105">
        <f t="shared" si="2"/>
        <v>0</v>
      </c>
      <c r="L114" s="118" t="str">
        <f t="shared" si="3"/>
        <v/>
      </c>
      <c r="M114" s="182"/>
    </row>
    <row r="115" spans="1:13" x14ac:dyDescent="0.2">
      <c r="A115" s="125">
        <v>110</v>
      </c>
      <c r="B115" s="352"/>
      <c r="C115" s="164"/>
      <c r="D115" s="6"/>
      <c r="E115" s="52"/>
      <c r="F115" s="137"/>
      <c r="G115" s="130"/>
      <c r="H115" s="170"/>
      <c r="J115" s="37" t="str">
        <f>IF(C115="","",IF(OR(G115&lt;Summary!$H$9,G115&gt;Summary!$K$9),"CHECK DATES",""))</f>
        <v/>
      </c>
      <c r="K115" s="105">
        <f t="shared" si="2"/>
        <v>0</v>
      </c>
      <c r="L115" s="118" t="str">
        <f t="shared" si="3"/>
        <v/>
      </c>
      <c r="M115" s="182"/>
    </row>
    <row r="116" spans="1:13" x14ac:dyDescent="0.2">
      <c r="A116" s="125">
        <v>111</v>
      </c>
      <c r="B116" s="352"/>
      <c r="C116" s="164"/>
      <c r="D116" s="6"/>
      <c r="E116" s="52"/>
      <c r="F116" s="137"/>
      <c r="G116" s="130"/>
      <c r="H116" s="170"/>
      <c r="J116" s="37" t="str">
        <f>IF(C116="","",IF(OR(G116&lt;Summary!$H$9,G116&gt;Summary!$K$9),"CHECK DATES",""))</f>
        <v/>
      </c>
      <c r="K116" s="105">
        <f t="shared" si="2"/>
        <v>0</v>
      </c>
      <c r="L116" s="118" t="str">
        <f t="shared" si="3"/>
        <v/>
      </c>
      <c r="M116" s="182"/>
    </row>
    <row r="117" spans="1:13" x14ac:dyDescent="0.2">
      <c r="A117" s="125">
        <v>112</v>
      </c>
      <c r="B117" s="352"/>
      <c r="C117" s="164"/>
      <c r="D117" s="6"/>
      <c r="E117" s="52"/>
      <c r="F117" s="137"/>
      <c r="G117" s="130"/>
      <c r="H117" s="170"/>
      <c r="J117" s="37" t="str">
        <f>IF(C117="","",IF(OR(G117&lt;Summary!$H$9,G117&gt;Summary!$K$9),"CHECK DATES",""))</f>
        <v/>
      </c>
      <c r="K117" s="105">
        <f t="shared" si="2"/>
        <v>0</v>
      </c>
      <c r="L117" s="118" t="str">
        <f t="shared" si="3"/>
        <v/>
      </c>
      <c r="M117" s="182"/>
    </row>
    <row r="118" spans="1:13" x14ac:dyDescent="0.2">
      <c r="A118" s="125">
        <v>113</v>
      </c>
      <c r="B118" s="352"/>
      <c r="C118" s="164"/>
      <c r="D118" s="6"/>
      <c r="E118" s="52"/>
      <c r="F118" s="137"/>
      <c r="G118" s="130"/>
      <c r="H118" s="170"/>
      <c r="J118" s="37" t="str">
        <f>IF(C118="","",IF(OR(G118&lt;Summary!$H$9,G118&gt;Summary!$K$9),"CHECK DATES",""))</f>
        <v/>
      </c>
      <c r="K118" s="105">
        <f t="shared" si="2"/>
        <v>0</v>
      </c>
      <c r="L118" s="118" t="str">
        <f t="shared" si="3"/>
        <v/>
      </c>
      <c r="M118" s="182"/>
    </row>
    <row r="119" spans="1:13" x14ac:dyDescent="0.2">
      <c r="A119" s="125">
        <v>114</v>
      </c>
      <c r="B119" s="352"/>
      <c r="C119" s="164"/>
      <c r="D119" s="6"/>
      <c r="E119" s="52"/>
      <c r="F119" s="137"/>
      <c r="G119" s="130"/>
      <c r="H119" s="170"/>
      <c r="J119" s="37" t="str">
        <f>IF(C119="","",IF(OR(G119&lt;Summary!$H$9,G119&gt;Summary!$K$9),"CHECK DATES",""))</f>
        <v/>
      </c>
      <c r="K119" s="105">
        <f t="shared" si="2"/>
        <v>0</v>
      </c>
      <c r="L119" s="118" t="str">
        <f t="shared" si="3"/>
        <v/>
      </c>
      <c r="M119" s="182"/>
    </row>
    <row r="120" spans="1:13" x14ac:dyDescent="0.2">
      <c r="A120" s="125">
        <v>115</v>
      </c>
      <c r="B120" s="352"/>
      <c r="C120" s="164"/>
      <c r="D120" s="6"/>
      <c r="E120" s="52"/>
      <c r="F120" s="137"/>
      <c r="G120" s="130"/>
      <c r="H120" s="170"/>
      <c r="J120" s="37" t="str">
        <f>IF(C120="","",IF(OR(G120&lt;Summary!$H$9,G120&gt;Summary!$K$9),"CHECK DATES",""))</f>
        <v/>
      </c>
      <c r="K120" s="105">
        <f t="shared" si="2"/>
        <v>0</v>
      </c>
      <c r="L120" s="118" t="str">
        <f t="shared" si="3"/>
        <v/>
      </c>
      <c r="M120" s="182"/>
    </row>
    <row r="121" spans="1:13" x14ac:dyDescent="0.2">
      <c r="A121" s="125">
        <v>116</v>
      </c>
      <c r="B121" s="352"/>
      <c r="C121" s="164"/>
      <c r="D121" s="6"/>
      <c r="E121" s="52"/>
      <c r="F121" s="137"/>
      <c r="G121" s="130"/>
      <c r="H121" s="170"/>
      <c r="J121" s="37" t="str">
        <f>IF(C121="","",IF(OR(G121&lt;Summary!$H$9,G121&gt;Summary!$K$9),"CHECK DATES",""))</f>
        <v/>
      </c>
      <c r="K121" s="105">
        <f t="shared" si="2"/>
        <v>0</v>
      </c>
      <c r="L121" s="118" t="str">
        <f t="shared" si="3"/>
        <v/>
      </c>
      <c r="M121" s="182"/>
    </row>
    <row r="122" spans="1:13" x14ac:dyDescent="0.2">
      <c r="A122" s="125">
        <v>117</v>
      </c>
      <c r="B122" s="352"/>
      <c r="C122" s="164"/>
      <c r="D122" s="6"/>
      <c r="E122" s="52"/>
      <c r="F122" s="137"/>
      <c r="G122" s="130"/>
      <c r="H122" s="170"/>
      <c r="J122" s="37" t="str">
        <f>IF(C122="","",IF(OR(G122&lt;Summary!$H$9,G122&gt;Summary!$K$9),"CHECK DATES",""))</f>
        <v/>
      </c>
      <c r="K122" s="105">
        <f t="shared" si="2"/>
        <v>0</v>
      </c>
      <c r="L122" s="118" t="str">
        <f t="shared" si="3"/>
        <v/>
      </c>
      <c r="M122" s="182"/>
    </row>
    <row r="123" spans="1:13" x14ac:dyDescent="0.2">
      <c r="A123" s="125">
        <v>118</v>
      </c>
      <c r="B123" s="352"/>
      <c r="C123" s="164"/>
      <c r="D123" s="6"/>
      <c r="E123" s="52"/>
      <c r="F123" s="137"/>
      <c r="G123" s="130"/>
      <c r="H123" s="170"/>
      <c r="J123" s="37" t="str">
        <f>IF(C123="","",IF(OR(G123&lt;Summary!$H$9,G123&gt;Summary!$K$9),"CHECK DATES",""))</f>
        <v/>
      </c>
      <c r="K123" s="105">
        <f t="shared" si="2"/>
        <v>0</v>
      </c>
      <c r="L123" s="118" t="str">
        <f t="shared" si="3"/>
        <v/>
      </c>
      <c r="M123" s="182"/>
    </row>
    <row r="124" spans="1:13" x14ac:dyDescent="0.2">
      <c r="A124" s="125">
        <v>119</v>
      </c>
      <c r="B124" s="352"/>
      <c r="C124" s="164"/>
      <c r="D124" s="6"/>
      <c r="E124" s="52"/>
      <c r="F124" s="137"/>
      <c r="G124" s="130"/>
      <c r="H124" s="170"/>
      <c r="J124" s="37" t="str">
        <f>IF(C124="","",IF(OR(G124&lt;Summary!$H$9,G124&gt;Summary!$K$9),"CHECK DATES",""))</f>
        <v/>
      </c>
      <c r="K124" s="105">
        <f t="shared" si="2"/>
        <v>0</v>
      </c>
      <c r="L124" s="118" t="str">
        <f t="shared" si="3"/>
        <v/>
      </c>
      <c r="M124" s="182"/>
    </row>
    <row r="125" spans="1:13" x14ac:dyDescent="0.2">
      <c r="A125" s="125">
        <v>120</v>
      </c>
      <c r="B125" s="352"/>
      <c r="C125" s="164"/>
      <c r="D125" s="6"/>
      <c r="E125" s="52"/>
      <c r="F125" s="137"/>
      <c r="G125" s="130"/>
      <c r="H125" s="170"/>
      <c r="J125" s="37" t="str">
        <f>IF(C125="","",IF(OR(G125&lt;Summary!$H$9,G125&gt;Summary!$K$9),"CHECK DATES",""))</f>
        <v/>
      </c>
      <c r="K125" s="105">
        <f t="shared" si="2"/>
        <v>0</v>
      </c>
      <c r="L125" s="118" t="str">
        <f t="shared" si="3"/>
        <v/>
      </c>
      <c r="M125" s="182"/>
    </row>
    <row r="126" spans="1:13" x14ac:dyDescent="0.2">
      <c r="A126" s="125">
        <v>121</v>
      </c>
      <c r="B126" s="352"/>
      <c r="C126" s="164"/>
      <c r="D126" s="6"/>
      <c r="E126" s="52"/>
      <c r="F126" s="137"/>
      <c r="G126" s="130"/>
      <c r="H126" s="170"/>
      <c r="J126" s="37" t="str">
        <f>IF(C126="","",IF(OR(G126&lt;Summary!$H$9,G126&gt;Summary!$K$9),"CHECK DATES",""))</f>
        <v/>
      </c>
      <c r="K126" s="105">
        <f t="shared" si="2"/>
        <v>0</v>
      </c>
      <c r="L126" s="118" t="str">
        <f t="shared" si="3"/>
        <v/>
      </c>
      <c r="M126" s="182"/>
    </row>
    <row r="127" spans="1:13" x14ac:dyDescent="0.2">
      <c r="A127" s="125">
        <v>122</v>
      </c>
      <c r="B127" s="352"/>
      <c r="C127" s="164"/>
      <c r="D127" s="6"/>
      <c r="E127" s="52"/>
      <c r="F127" s="137"/>
      <c r="G127" s="130"/>
      <c r="H127" s="170"/>
      <c r="J127" s="37" t="str">
        <f>IF(C127="","",IF(OR(G127&lt;Summary!$H$9,G127&gt;Summary!$K$9),"CHECK DATES",""))</f>
        <v/>
      </c>
      <c r="K127" s="105">
        <f t="shared" si="2"/>
        <v>0</v>
      </c>
      <c r="L127" s="118" t="str">
        <f t="shared" si="3"/>
        <v/>
      </c>
      <c r="M127" s="182"/>
    </row>
    <row r="128" spans="1:13" x14ac:dyDescent="0.2">
      <c r="A128" s="125">
        <v>123</v>
      </c>
      <c r="B128" s="352"/>
      <c r="C128" s="164"/>
      <c r="D128" s="6"/>
      <c r="E128" s="52"/>
      <c r="F128" s="137"/>
      <c r="G128" s="130"/>
      <c r="H128" s="170"/>
      <c r="J128" s="37" t="str">
        <f>IF(C128="","",IF(OR(G128&lt;Summary!$H$9,G128&gt;Summary!$K$9),"CHECK DATES",""))</f>
        <v/>
      </c>
      <c r="K128" s="105">
        <f t="shared" si="2"/>
        <v>0</v>
      </c>
      <c r="L128" s="118" t="str">
        <f t="shared" si="3"/>
        <v/>
      </c>
      <c r="M128" s="182"/>
    </row>
    <row r="129" spans="1:13" x14ac:dyDescent="0.2">
      <c r="A129" s="125">
        <v>124</v>
      </c>
      <c r="B129" s="352"/>
      <c r="C129" s="164"/>
      <c r="D129" s="6"/>
      <c r="E129" s="52"/>
      <c r="F129" s="137"/>
      <c r="G129" s="130"/>
      <c r="H129" s="170"/>
      <c r="J129" s="37" t="str">
        <f>IF(C129="","",IF(OR(G129&lt;Summary!$H$9,G129&gt;Summary!$K$9),"CHECK DATES",""))</f>
        <v/>
      </c>
      <c r="K129" s="105">
        <f t="shared" si="2"/>
        <v>0</v>
      </c>
      <c r="L129" s="118" t="str">
        <f t="shared" si="3"/>
        <v/>
      </c>
      <c r="M129" s="182"/>
    </row>
    <row r="130" spans="1:13" x14ac:dyDescent="0.2">
      <c r="A130" s="125">
        <v>125</v>
      </c>
      <c r="B130" s="352"/>
      <c r="C130" s="164"/>
      <c r="D130" s="6"/>
      <c r="E130" s="52"/>
      <c r="F130" s="137"/>
      <c r="G130" s="130"/>
      <c r="H130" s="170"/>
      <c r="J130" s="37" t="str">
        <f>IF(C130="","",IF(OR(G130&lt;Summary!$H$9,G130&gt;Summary!$K$9),"CHECK DATES",""))</f>
        <v/>
      </c>
      <c r="K130" s="105">
        <f t="shared" si="2"/>
        <v>0</v>
      </c>
      <c r="L130" s="118" t="str">
        <f t="shared" si="3"/>
        <v/>
      </c>
      <c r="M130" s="182"/>
    </row>
    <row r="131" spans="1:13" x14ac:dyDescent="0.2">
      <c r="A131" s="125">
        <v>126</v>
      </c>
      <c r="B131" s="352"/>
      <c r="C131" s="164"/>
      <c r="D131" s="6"/>
      <c r="E131" s="52"/>
      <c r="F131" s="137"/>
      <c r="G131" s="130"/>
      <c r="H131" s="170"/>
      <c r="J131" s="37" t="str">
        <f>IF(C131="","",IF(OR(G131&lt;Summary!$H$9,G131&gt;Summary!$K$9),"CHECK DATES",""))</f>
        <v/>
      </c>
      <c r="K131" s="105">
        <f t="shared" si="2"/>
        <v>0</v>
      </c>
      <c r="L131" s="118" t="str">
        <f t="shared" si="3"/>
        <v/>
      </c>
      <c r="M131" s="182"/>
    </row>
    <row r="132" spans="1:13" x14ac:dyDescent="0.2">
      <c r="A132" s="125">
        <v>127</v>
      </c>
      <c r="B132" s="352"/>
      <c r="C132" s="164"/>
      <c r="D132" s="6"/>
      <c r="E132" s="52"/>
      <c r="F132" s="137"/>
      <c r="G132" s="130"/>
      <c r="H132" s="170"/>
      <c r="J132" s="37" t="str">
        <f>IF(C132="","",IF(OR(G132&lt;Summary!$H$9,G132&gt;Summary!$K$9),"CHECK DATES",""))</f>
        <v/>
      </c>
      <c r="K132" s="105">
        <f t="shared" si="2"/>
        <v>0</v>
      </c>
      <c r="L132" s="118" t="str">
        <f t="shared" si="3"/>
        <v/>
      </c>
      <c r="M132" s="182"/>
    </row>
    <row r="133" spans="1:13" x14ac:dyDescent="0.2">
      <c r="A133" s="125">
        <v>128</v>
      </c>
      <c r="B133" s="352"/>
      <c r="C133" s="164"/>
      <c r="D133" s="6"/>
      <c r="E133" s="52"/>
      <c r="F133" s="137"/>
      <c r="G133" s="130"/>
      <c r="H133" s="170"/>
      <c r="J133" s="37" t="str">
        <f>IF(C133="","",IF(OR(G133&lt;Summary!$H$9,G133&gt;Summary!$K$9),"CHECK DATES",""))</f>
        <v/>
      </c>
      <c r="K133" s="105">
        <f t="shared" si="2"/>
        <v>0</v>
      </c>
      <c r="L133" s="118" t="str">
        <f t="shared" si="3"/>
        <v/>
      </c>
      <c r="M133" s="182"/>
    </row>
    <row r="134" spans="1:13" x14ac:dyDescent="0.2">
      <c r="A134" s="125">
        <v>129</v>
      </c>
      <c r="B134" s="352"/>
      <c r="C134" s="164"/>
      <c r="D134" s="6"/>
      <c r="E134" s="52"/>
      <c r="F134" s="137"/>
      <c r="G134" s="130"/>
      <c r="H134" s="170"/>
      <c r="J134" s="37" t="str">
        <f>IF(C134="","",IF(OR(G134&lt;Summary!$H$9,G134&gt;Summary!$K$9),"CHECK DATES",""))</f>
        <v/>
      </c>
      <c r="K134" s="105">
        <f t="shared" si="2"/>
        <v>0</v>
      </c>
      <c r="L134" s="118" t="str">
        <f t="shared" si="3"/>
        <v/>
      </c>
      <c r="M134" s="182"/>
    </row>
    <row r="135" spans="1:13" x14ac:dyDescent="0.2">
      <c r="A135" s="125">
        <v>130</v>
      </c>
      <c r="B135" s="352"/>
      <c r="C135" s="164"/>
      <c r="D135" s="6"/>
      <c r="E135" s="52"/>
      <c r="F135" s="137"/>
      <c r="G135" s="130"/>
      <c r="H135" s="170"/>
      <c r="J135" s="37" t="str">
        <f>IF(C135="","",IF(OR(G135&lt;Summary!$H$9,G135&gt;Summary!$K$9),"CHECK DATES",""))</f>
        <v/>
      </c>
      <c r="K135" s="105">
        <f t="shared" ref="K135:K155" si="4">H135</f>
        <v>0</v>
      </c>
      <c r="L135" s="118" t="str">
        <f t="shared" ref="L135:L155" si="5">IF(K135&lt;H135,H135-K135,"")</f>
        <v/>
      </c>
      <c r="M135" s="182"/>
    </row>
    <row r="136" spans="1:13" x14ac:dyDescent="0.2">
      <c r="A136" s="125">
        <v>131</v>
      </c>
      <c r="B136" s="352"/>
      <c r="C136" s="164"/>
      <c r="D136" s="6"/>
      <c r="E136" s="52"/>
      <c r="F136" s="137"/>
      <c r="G136" s="130"/>
      <c r="H136" s="170"/>
      <c r="J136" s="37" t="str">
        <f>IF(C136="","",IF(OR(G136&lt;Summary!$H$9,G136&gt;Summary!$K$9),"CHECK DATES",""))</f>
        <v/>
      </c>
      <c r="K136" s="105">
        <f t="shared" si="4"/>
        <v>0</v>
      </c>
      <c r="L136" s="118" t="str">
        <f t="shared" si="5"/>
        <v/>
      </c>
      <c r="M136" s="182"/>
    </row>
    <row r="137" spans="1:13" x14ac:dyDescent="0.2">
      <c r="A137" s="125">
        <v>132</v>
      </c>
      <c r="B137" s="352"/>
      <c r="C137" s="164"/>
      <c r="D137" s="6"/>
      <c r="E137" s="52"/>
      <c r="F137" s="137"/>
      <c r="G137" s="130"/>
      <c r="H137" s="170"/>
      <c r="J137" s="37" t="str">
        <f>IF(C137="","",IF(OR(G137&lt;Summary!$H$9,G137&gt;Summary!$K$9),"CHECK DATES",""))</f>
        <v/>
      </c>
      <c r="K137" s="105">
        <f t="shared" si="4"/>
        <v>0</v>
      </c>
      <c r="L137" s="118" t="str">
        <f t="shared" si="5"/>
        <v/>
      </c>
      <c r="M137" s="182"/>
    </row>
    <row r="138" spans="1:13" x14ac:dyDescent="0.2">
      <c r="A138" s="125">
        <v>133</v>
      </c>
      <c r="B138" s="352"/>
      <c r="C138" s="164"/>
      <c r="D138" s="6"/>
      <c r="E138" s="52"/>
      <c r="F138" s="137"/>
      <c r="G138" s="130"/>
      <c r="H138" s="170"/>
      <c r="J138" s="37" t="str">
        <f>IF(C138="","",IF(OR(G138&lt;Summary!$H$9,G138&gt;Summary!$K$9),"CHECK DATES",""))</f>
        <v/>
      </c>
      <c r="K138" s="105">
        <f t="shared" si="4"/>
        <v>0</v>
      </c>
      <c r="L138" s="118" t="str">
        <f t="shared" si="5"/>
        <v/>
      </c>
      <c r="M138" s="182"/>
    </row>
    <row r="139" spans="1:13" x14ac:dyDescent="0.2">
      <c r="A139" s="125">
        <v>134</v>
      </c>
      <c r="B139" s="352"/>
      <c r="C139" s="164"/>
      <c r="D139" s="6"/>
      <c r="E139" s="52"/>
      <c r="F139" s="137"/>
      <c r="G139" s="130"/>
      <c r="H139" s="170"/>
      <c r="J139" s="37" t="str">
        <f>IF(C139="","",IF(OR(G139&lt;Summary!$H$9,G139&gt;Summary!$K$9),"CHECK DATES",""))</f>
        <v/>
      </c>
      <c r="K139" s="105">
        <f t="shared" si="4"/>
        <v>0</v>
      </c>
      <c r="L139" s="118" t="str">
        <f t="shared" si="5"/>
        <v/>
      </c>
      <c r="M139" s="182"/>
    </row>
    <row r="140" spans="1:13" x14ac:dyDescent="0.2">
      <c r="A140" s="125">
        <v>135</v>
      </c>
      <c r="B140" s="352"/>
      <c r="C140" s="164"/>
      <c r="D140" s="6"/>
      <c r="E140" s="52"/>
      <c r="F140" s="137"/>
      <c r="G140" s="130"/>
      <c r="H140" s="170"/>
      <c r="J140" s="37" t="str">
        <f>IF(C140="","",IF(OR(G140&lt;Summary!$H$9,G140&gt;Summary!$K$9),"CHECK DATES",""))</f>
        <v/>
      </c>
      <c r="K140" s="105">
        <f t="shared" si="4"/>
        <v>0</v>
      </c>
      <c r="L140" s="118" t="str">
        <f t="shared" si="5"/>
        <v/>
      </c>
      <c r="M140" s="182"/>
    </row>
    <row r="141" spans="1:13" x14ac:dyDescent="0.2">
      <c r="A141" s="125">
        <v>136</v>
      </c>
      <c r="B141" s="352"/>
      <c r="C141" s="164"/>
      <c r="D141" s="6"/>
      <c r="E141" s="52"/>
      <c r="F141" s="137"/>
      <c r="G141" s="130"/>
      <c r="H141" s="170"/>
      <c r="J141" s="37" t="str">
        <f>IF(C141="","",IF(OR(G141&lt;Summary!$H$9,G141&gt;Summary!$K$9),"CHECK DATES",""))</f>
        <v/>
      </c>
      <c r="K141" s="105">
        <f t="shared" si="4"/>
        <v>0</v>
      </c>
      <c r="L141" s="118" t="str">
        <f t="shared" si="5"/>
        <v/>
      </c>
      <c r="M141" s="182"/>
    </row>
    <row r="142" spans="1:13" x14ac:dyDescent="0.2">
      <c r="A142" s="125">
        <v>137</v>
      </c>
      <c r="B142" s="352"/>
      <c r="C142" s="164"/>
      <c r="D142" s="6"/>
      <c r="E142" s="52"/>
      <c r="F142" s="137"/>
      <c r="G142" s="130"/>
      <c r="H142" s="170"/>
      <c r="J142" s="37" t="str">
        <f>IF(C142="","",IF(OR(G142&lt;Summary!$H$9,G142&gt;Summary!$K$9),"CHECK DATES",""))</f>
        <v/>
      </c>
      <c r="K142" s="105">
        <f t="shared" si="4"/>
        <v>0</v>
      </c>
      <c r="L142" s="118" t="str">
        <f t="shared" si="5"/>
        <v/>
      </c>
      <c r="M142" s="182"/>
    </row>
    <row r="143" spans="1:13" x14ac:dyDescent="0.2">
      <c r="A143" s="125">
        <v>138</v>
      </c>
      <c r="B143" s="352"/>
      <c r="C143" s="164"/>
      <c r="D143" s="6"/>
      <c r="E143" s="52"/>
      <c r="F143" s="137"/>
      <c r="G143" s="130"/>
      <c r="H143" s="170"/>
      <c r="J143" s="37" t="str">
        <f>IF(C143="","",IF(OR(G143&lt;Summary!$H$9,G143&gt;Summary!$K$9),"CHECK DATES",""))</f>
        <v/>
      </c>
      <c r="K143" s="105">
        <f t="shared" si="4"/>
        <v>0</v>
      </c>
      <c r="L143" s="118" t="str">
        <f t="shared" si="5"/>
        <v/>
      </c>
      <c r="M143" s="182"/>
    </row>
    <row r="144" spans="1:13" x14ac:dyDescent="0.2">
      <c r="A144" s="125">
        <v>139</v>
      </c>
      <c r="B144" s="352"/>
      <c r="C144" s="164"/>
      <c r="D144" s="6"/>
      <c r="E144" s="52"/>
      <c r="F144" s="137"/>
      <c r="G144" s="130"/>
      <c r="H144" s="170"/>
      <c r="J144" s="37" t="str">
        <f>IF(C144="","",IF(OR(G144&lt;Summary!$H$9,G144&gt;Summary!$K$9),"CHECK DATES",""))</f>
        <v/>
      </c>
      <c r="K144" s="105">
        <f t="shared" si="4"/>
        <v>0</v>
      </c>
      <c r="L144" s="118" t="str">
        <f t="shared" si="5"/>
        <v/>
      </c>
      <c r="M144" s="182"/>
    </row>
    <row r="145" spans="1:13" x14ac:dyDescent="0.2">
      <c r="A145" s="125">
        <v>140</v>
      </c>
      <c r="B145" s="352"/>
      <c r="C145" s="164"/>
      <c r="D145" s="6"/>
      <c r="E145" s="52"/>
      <c r="F145" s="137"/>
      <c r="G145" s="130"/>
      <c r="H145" s="170"/>
      <c r="J145" s="37" t="str">
        <f>IF(C145="","",IF(OR(G145&lt;Summary!$H$9,G145&gt;Summary!$K$9),"CHECK DATES",""))</f>
        <v/>
      </c>
      <c r="K145" s="105">
        <f t="shared" si="4"/>
        <v>0</v>
      </c>
      <c r="L145" s="118" t="str">
        <f t="shared" si="5"/>
        <v/>
      </c>
      <c r="M145" s="182"/>
    </row>
    <row r="146" spans="1:13" x14ac:dyDescent="0.2">
      <c r="A146" s="125">
        <v>141</v>
      </c>
      <c r="B146" s="352"/>
      <c r="C146" s="164"/>
      <c r="D146" s="6"/>
      <c r="E146" s="52"/>
      <c r="F146" s="137"/>
      <c r="G146" s="130"/>
      <c r="H146" s="170"/>
      <c r="J146" s="37" t="str">
        <f>IF(C146="","",IF(OR(G146&lt;Summary!$H$9,G146&gt;Summary!$K$9),"CHECK DATES",""))</f>
        <v/>
      </c>
      <c r="K146" s="105">
        <f t="shared" si="4"/>
        <v>0</v>
      </c>
      <c r="L146" s="118" t="str">
        <f t="shared" si="5"/>
        <v/>
      </c>
      <c r="M146" s="182"/>
    </row>
    <row r="147" spans="1:13" x14ac:dyDescent="0.2">
      <c r="A147" s="125">
        <v>142</v>
      </c>
      <c r="B147" s="352"/>
      <c r="C147" s="164"/>
      <c r="D147" s="6"/>
      <c r="E147" s="52"/>
      <c r="F147" s="137"/>
      <c r="G147" s="130"/>
      <c r="H147" s="170"/>
      <c r="J147" s="37" t="str">
        <f>IF(C147="","",IF(OR(G147&lt;Summary!$H$9,G147&gt;Summary!$K$9),"CHECK DATES",""))</f>
        <v/>
      </c>
      <c r="K147" s="105">
        <f t="shared" si="4"/>
        <v>0</v>
      </c>
      <c r="L147" s="118" t="str">
        <f t="shared" si="5"/>
        <v/>
      </c>
      <c r="M147" s="182"/>
    </row>
    <row r="148" spans="1:13" x14ac:dyDescent="0.2">
      <c r="A148" s="125">
        <v>143</v>
      </c>
      <c r="B148" s="352"/>
      <c r="C148" s="164"/>
      <c r="D148" s="6"/>
      <c r="E148" s="52"/>
      <c r="F148" s="137"/>
      <c r="G148" s="130"/>
      <c r="H148" s="170"/>
      <c r="J148" s="37" t="str">
        <f>IF(C148="","",IF(OR(G148&lt;Summary!$H$9,G148&gt;Summary!$K$9),"CHECK DATES",""))</f>
        <v/>
      </c>
      <c r="K148" s="105">
        <f t="shared" si="4"/>
        <v>0</v>
      </c>
      <c r="L148" s="118" t="str">
        <f t="shared" si="5"/>
        <v/>
      </c>
      <c r="M148" s="182"/>
    </row>
    <row r="149" spans="1:13" x14ac:dyDescent="0.2">
      <c r="A149" s="125">
        <v>144</v>
      </c>
      <c r="B149" s="352"/>
      <c r="C149" s="164"/>
      <c r="D149" s="6"/>
      <c r="E149" s="52"/>
      <c r="F149" s="137"/>
      <c r="G149" s="130"/>
      <c r="H149" s="170"/>
      <c r="J149" s="37" t="str">
        <f>IF(C149="","",IF(OR(G149&lt;Summary!$H$9,G149&gt;Summary!$K$9),"CHECK DATES",""))</f>
        <v/>
      </c>
      <c r="K149" s="105">
        <f t="shared" si="4"/>
        <v>0</v>
      </c>
      <c r="L149" s="118" t="str">
        <f t="shared" si="5"/>
        <v/>
      </c>
      <c r="M149" s="182"/>
    </row>
    <row r="150" spans="1:13" x14ac:dyDescent="0.2">
      <c r="A150" s="125">
        <v>145</v>
      </c>
      <c r="B150" s="352"/>
      <c r="C150" s="164"/>
      <c r="D150" s="6"/>
      <c r="E150" s="52"/>
      <c r="F150" s="137"/>
      <c r="G150" s="130"/>
      <c r="H150" s="170"/>
      <c r="J150" s="37" t="str">
        <f>IF(C150="","",IF(OR(G150&lt;Summary!$H$9,G150&gt;Summary!$K$9),"CHECK DATES",""))</f>
        <v/>
      </c>
      <c r="K150" s="105">
        <f t="shared" si="4"/>
        <v>0</v>
      </c>
      <c r="L150" s="118" t="str">
        <f t="shared" si="5"/>
        <v/>
      </c>
      <c r="M150" s="182"/>
    </row>
    <row r="151" spans="1:13" x14ac:dyDescent="0.2">
      <c r="A151" s="125">
        <v>146</v>
      </c>
      <c r="B151" s="352"/>
      <c r="C151" s="164"/>
      <c r="D151" s="6"/>
      <c r="E151" s="52"/>
      <c r="F151" s="137"/>
      <c r="G151" s="130"/>
      <c r="H151" s="170"/>
      <c r="J151" s="37" t="str">
        <f>IF(C151="","",IF(OR(G151&lt;Summary!$H$9,G151&gt;Summary!$K$9),"CHECK DATES",""))</f>
        <v/>
      </c>
      <c r="K151" s="105">
        <f t="shared" si="4"/>
        <v>0</v>
      </c>
      <c r="L151" s="118" t="str">
        <f t="shared" si="5"/>
        <v/>
      </c>
      <c r="M151" s="182"/>
    </row>
    <row r="152" spans="1:13" x14ac:dyDescent="0.2">
      <c r="A152" s="125">
        <v>147</v>
      </c>
      <c r="B152" s="352"/>
      <c r="C152" s="164"/>
      <c r="D152" s="6"/>
      <c r="E152" s="52"/>
      <c r="F152" s="137"/>
      <c r="G152" s="130"/>
      <c r="H152" s="170"/>
      <c r="J152" s="37" t="str">
        <f>IF(C152="","",IF(OR(G152&lt;Summary!$H$9,G152&gt;Summary!$K$9),"CHECK DATES",""))</f>
        <v/>
      </c>
      <c r="K152" s="105">
        <f t="shared" si="4"/>
        <v>0</v>
      </c>
      <c r="L152" s="118" t="str">
        <f t="shared" si="5"/>
        <v/>
      </c>
      <c r="M152" s="182"/>
    </row>
    <row r="153" spans="1:13" x14ac:dyDescent="0.2">
      <c r="A153" s="125">
        <v>148</v>
      </c>
      <c r="B153" s="352"/>
      <c r="C153" s="164"/>
      <c r="D153" s="6"/>
      <c r="E153" s="52"/>
      <c r="F153" s="137"/>
      <c r="G153" s="130"/>
      <c r="H153" s="170"/>
      <c r="J153" s="37" t="str">
        <f>IF(C153="","",IF(OR(G153&lt;Summary!$H$9,G153&gt;Summary!$K$9),"CHECK DATES",""))</f>
        <v/>
      </c>
      <c r="K153" s="105">
        <f t="shared" si="4"/>
        <v>0</v>
      </c>
      <c r="L153" s="118" t="str">
        <f t="shared" si="5"/>
        <v/>
      </c>
      <c r="M153" s="182"/>
    </row>
    <row r="154" spans="1:13" x14ac:dyDescent="0.2">
      <c r="A154" s="125">
        <v>149</v>
      </c>
      <c r="B154" s="352"/>
      <c r="C154" s="164"/>
      <c r="D154" s="6"/>
      <c r="E154" s="52"/>
      <c r="F154" s="137"/>
      <c r="G154" s="130"/>
      <c r="H154" s="170"/>
      <c r="J154" s="37" t="str">
        <f>IF(C154="","",IF(OR(G154&lt;Summary!$H$9,G154&gt;Summary!$K$9),"CHECK DATES",""))</f>
        <v/>
      </c>
      <c r="K154" s="105">
        <f t="shared" si="4"/>
        <v>0</v>
      </c>
      <c r="L154" s="118" t="str">
        <f t="shared" si="5"/>
        <v/>
      </c>
      <c r="M154" s="182"/>
    </row>
    <row r="155" spans="1:13" x14ac:dyDescent="0.2">
      <c r="A155" s="125">
        <v>150</v>
      </c>
      <c r="B155" s="352"/>
      <c r="C155" s="164"/>
      <c r="D155" s="6"/>
      <c r="E155" s="52"/>
      <c r="F155" s="137"/>
      <c r="G155" s="130"/>
      <c r="H155" s="170"/>
      <c r="J155" s="37" t="str">
        <f>IF(C155="","",IF(OR(G155&lt;Summary!$H$9,G155&gt;Summary!$K$9),"CHECK DATES",""))</f>
        <v/>
      </c>
      <c r="K155" s="105">
        <f t="shared" si="4"/>
        <v>0</v>
      </c>
      <c r="L155" s="118" t="str">
        <f t="shared" si="5"/>
        <v/>
      </c>
      <c r="M155" s="182"/>
    </row>
  </sheetData>
  <sheetProtection password="CAF5" sheet="1" objects="1" scenarios="1" selectLockedCells="1"/>
  <mergeCells count="8">
    <mergeCell ref="J1:M1"/>
    <mergeCell ref="G4:G5"/>
    <mergeCell ref="A4:A5"/>
    <mergeCell ref="C4:C5"/>
    <mergeCell ref="D4:D5"/>
    <mergeCell ref="E4:E5"/>
    <mergeCell ref="F4:F5"/>
    <mergeCell ref="B4:B5"/>
  </mergeCells>
  <phoneticPr fontId="9" type="noConversion"/>
  <conditionalFormatting sqref="J6:J155">
    <cfRule type="cellIs" dxfId="4" priority="1" stopIfTrue="1" operator="notEqual">
      <formula>""</formula>
    </cfRule>
  </conditionalFormatting>
  <conditionalFormatting sqref="K6:K155">
    <cfRule type="cellIs" dxfId="3" priority="2" stopIfTrue="1" operator="notEqual">
      <formula>$H6</formula>
    </cfRule>
  </conditionalFormatting>
  <dataValidations count="3">
    <dataValidation type="date" errorStyle="warning" allowBlank="1" showInputMessage="1" showErrorMessage="1" errorTitle="Ineligible Date " error="Be aware that the date you have entered is not covered by the eligibility period (sheet &quot;Summary&quot;)" sqref="G7:G155">
      <formula1>$G$1</formula1>
      <formula2>$H$1</formula2>
    </dataValidation>
    <dataValidation type="list" allowBlank="1" showInputMessage="1" showErrorMessage="1" sqref="C6:C155">
      <formula1>partners</formula1>
    </dataValidation>
    <dataValidation type="date" errorStyle="warning" allowBlank="1" showInputMessage="1" showErrorMessage="1" errorTitle="Ineligible Date " error="Be aware that the date you have entered is not covered by the eligibility period (sheet &quot;Summary&quot;)" sqref="G6">
      <formula1>$G$1</formula1>
      <formula2>$G$2</formula2>
    </dataValidation>
  </dataValidations>
  <printOptions horizontalCentered="1" verticalCentered="1"/>
  <pageMargins left="0.74803149606299213" right="0.74803149606299213" top="0.98425196850393704" bottom="0.78740157480314965" header="0.51181102362204722" footer="0.51181102362204722"/>
  <pageSetup paperSize="9" scale="71" fitToHeight="0" orientation="landscape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305"/>
  <sheetViews>
    <sheetView workbookViewId="0">
      <selection activeCell="D14" sqref="D14"/>
    </sheetView>
  </sheetViews>
  <sheetFormatPr defaultColWidth="9.140625" defaultRowHeight="12.75" x14ac:dyDescent="0.2"/>
  <cols>
    <col min="1" max="1" width="7.140625" style="15" customWidth="1"/>
    <col min="2" max="2" width="10.140625" style="15" customWidth="1"/>
    <col min="3" max="3" width="5.85546875" style="21" customWidth="1"/>
    <col min="4" max="4" width="55.85546875" style="15" customWidth="1"/>
    <col min="5" max="5" width="35.140625" style="15" customWidth="1"/>
    <col min="6" max="7" width="11.42578125" style="15" customWidth="1"/>
    <col min="8" max="8" width="8.85546875"/>
    <col min="9" max="9" width="14.5703125" style="37" hidden="1" customWidth="1"/>
    <col min="10" max="10" width="9.140625" style="37" hidden="1" customWidth="1"/>
    <col min="11" max="11" width="9.140625" style="15" hidden="1" customWidth="1"/>
    <col min="12" max="12" width="35.42578125" style="15" hidden="1" customWidth="1"/>
    <col min="13" max="16384" width="9.140625" style="15"/>
  </cols>
  <sheetData>
    <row r="1" spans="1:12" s="37" customFormat="1" ht="16.5" thickBot="1" x14ac:dyDescent="0.3">
      <c r="A1" s="113" t="s">
        <v>195</v>
      </c>
      <c r="B1" s="113"/>
      <c r="C1" s="21"/>
      <c r="F1" s="114">
        <f>Summary!H9</f>
        <v>0</v>
      </c>
      <c r="G1" s="177" t="str">
        <f>IF(Summary!$C$9&gt;"",Summary!$C$9,"")</f>
        <v>XXX</v>
      </c>
      <c r="I1" s="482" t="s">
        <v>152</v>
      </c>
      <c r="J1" s="482"/>
      <c r="K1" s="482"/>
      <c r="L1" s="482"/>
    </row>
    <row r="2" spans="1:12" s="37" customFormat="1" ht="15.75" x14ac:dyDescent="0.2">
      <c r="A2" s="92" t="s">
        <v>3</v>
      </c>
      <c r="B2" s="92"/>
      <c r="C2" s="21"/>
      <c r="F2" s="114">
        <f>Summary!K9</f>
        <v>0</v>
      </c>
      <c r="G2" s="15"/>
      <c r="J2" s="107" t="s">
        <v>147</v>
      </c>
      <c r="K2" s="108">
        <f>SUM(J6:J305)</f>
        <v>0</v>
      </c>
    </row>
    <row r="3" spans="1:12" ht="13.5" thickBot="1" x14ac:dyDescent="0.25">
      <c r="J3" s="122" t="s">
        <v>131</v>
      </c>
      <c r="K3" s="274">
        <f>SUM(K6:K305)</f>
        <v>0</v>
      </c>
    </row>
    <row r="4" spans="1:12" s="20" customFormat="1" ht="26.25" customHeight="1" x14ac:dyDescent="0.2">
      <c r="A4" s="553" t="s">
        <v>159</v>
      </c>
      <c r="B4" s="545" t="s">
        <v>790</v>
      </c>
      <c r="C4" s="551" t="s">
        <v>416</v>
      </c>
      <c r="D4" s="486" t="s">
        <v>223</v>
      </c>
      <c r="E4" s="557" t="s">
        <v>184</v>
      </c>
      <c r="F4" s="541" t="s">
        <v>201</v>
      </c>
      <c r="G4" s="180" t="s">
        <v>167</v>
      </c>
      <c r="K4" s="21"/>
    </row>
    <row r="5" spans="1:12" ht="25.5" customHeight="1" thickBot="1" x14ac:dyDescent="0.25">
      <c r="A5" s="554"/>
      <c r="B5" s="546"/>
      <c r="C5" s="552"/>
      <c r="D5" s="564"/>
      <c r="E5" s="558"/>
      <c r="F5" s="543"/>
      <c r="G5" s="181">
        <f>SUM(G6:G305)</f>
        <v>0</v>
      </c>
      <c r="I5" s="20" t="s">
        <v>171</v>
      </c>
      <c r="J5" s="90" t="s">
        <v>164</v>
      </c>
      <c r="K5" s="90" t="s">
        <v>131</v>
      </c>
      <c r="L5" s="90" t="s">
        <v>182</v>
      </c>
    </row>
    <row r="6" spans="1:12" ht="12" customHeight="1" x14ac:dyDescent="0.2">
      <c r="A6" s="353">
        <v>1</v>
      </c>
      <c r="B6" s="356"/>
      <c r="C6" s="354"/>
      <c r="D6" s="380"/>
      <c r="E6" s="172"/>
      <c r="F6" s="381"/>
      <c r="G6" s="382"/>
      <c r="I6" s="37" t="str">
        <f>IF(C6="","",IF(OR(F6&lt;Summary!$H$9,F6&gt;Summary!$K$9),"CHECK DATES",""))</f>
        <v/>
      </c>
      <c r="J6" s="106">
        <f t="shared" ref="J6:J70" si="0">G6</f>
        <v>0</v>
      </c>
      <c r="K6" s="118" t="str">
        <f>IF(J6&lt;G6,G6-J6,"")</f>
        <v/>
      </c>
      <c r="L6" s="182"/>
    </row>
    <row r="7" spans="1:12" x14ac:dyDescent="0.2">
      <c r="A7" s="353">
        <v>2</v>
      </c>
      <c r="B7" s="356"/>
      <c r="C7" s="354"/>
      <c r="D7" s="6"/>
      <c r="E7" s="52"/>
      <c r="F7" s="130"/>
      <c r="G7" s="170"/>
      <c r="I7" s="37" t="str">
        <f>IF(C7="","",IF(OR(F7&lt;Summary!$H$9,F7&gt;Summary!$K$9),"CHECK DATES",""))</f>
        <v/>
      </c>
      <c r="J7" s="106">
        <f t="shared" si="0"/>
        <v>0</v>
      </c>
      <c r="K7" s="118" t="str">
        <f t="shared" ref="K7:K70" si="1">IF(J7&lt;G7,G7-J7,"")</f>
        <v/>
      </c>
      <c r="L7" s="182"/>
    </row>
    <row r="8" spans="1:12" x14ac:dyDescent="0.2">
      <c r="A8" s="353">
        <v>3</v>
      </c>
      <c r="B8" s="356"/>
      <c r="C8" s="354"/>
      <c r="D8" s="6"/>
      <c r="E8" s="52"/>
      <c r="F8" s="130"/>
      <c r="G8" s="170"/>
      <c r="I8" s="37" t="str">
        <f>IF(C8="","",IF(OR(F8&lt;Summary!$H$9,F8&gt;Summary!$K$9),"CHECK DATES",""))</f>
        <v/>
      </c>
      <c r="J8" s="106">
        <f t="shared" si="0"/>
        <v>0</v>
      </c>
      <c r="K8" s="118" t="str">
        <f t="shared" si="1"/>
        <v/>
      </c>
      <c r="L8" s="182"/>
    </row>
    <row r="9" spans="1:12" x14ac:dyDescent="0.2">
      <c r="A9" s="353">
        <v>4</v>
      </c>
      <c r="B9" s="356"/>
      <c r="C9" s="354"/>
      <c r="D9" s="6"/>
      <c r="E9" s="52"/>
      <c r="F9" s="130"/>
      <c r="G9" s="170"/>
      <c r="I9" s="37" t="str">
        <f>IF(C9="","",IF(OR(F9&lt;Summary!$H$9,F9&gt;Summary!$K$9),"CHECK DATES",""))</f>
        <v/>
      </c>
      <c r="J9" s="106">
        <f t="shared" si="0"/>
        <v>0</v>
      </c>
      <c r="K9" s="118" t="str">
        <f t="shared" si="1"/>
        <v/>
      </c>
      <c r="L9" s="182"/>
    </row>
    <row r="10" spans="1:12" x14ac:dyDescent="0.2">
      <c r="A10" s="353">
        <v>5</v>
      </c>
      <c r="B10" s="356"/>
      <c r="C10" s="354"/>
      <c r="D10" s="6"/>
      <c r="E10" s="52"/>
      <c r="F10" s="130"/>
      <c r="G10" s="170"/>
      <c r="I10" s="37" t="str">
        <f>IF(C10="","",IF(OR(F10&lt;Summary!$H$9,F10&gt;Summary!$K$9),"CHECK DATES",""))</f>
        <v/>
      </c>
      <c r="J10" s="106">
        <f t="shared" si="0"/>
        <v>0</v>
      </c>
      <c r="K10" s="118" t="str">
        <f t="shared" si="1"/>
        <v/>
      </c>
      <c r="L10" s="182"/>
    </row>
    <row r="11" spans="1:12" x14ac:dyDescent="0.2">
      <c r="A11" s="353">
        <v>6</v>
      </c>
      <c r="B11" s="356"/>
      <c r="C11" s="354"/>
      <c r="D11" s="6"/>
      <c r="E11" s="52"/>
      <c r="F11" s="130"/>
      <c r="G11" s="170"/>
      <c r="I11" s="37" t="str">
        <f>IF(C11="","",IF(OR(F11&lt;Summary!$H$9,F11&gt;Summary!$K$9),"CHECK DATES",""))</f>
        <v/>
      </c>
      <c r="J11" s="106">
        <f t="shared" si="0"/>
        <v>0</v>
      </c>
      <c r="K11" s="118" t="str">
        <f t="shared" si="1"/>
        <v/>
      </c>
      <c r="L11" s="182"/>
    </row>
    <row r="12" spans="1:12" x14ac:dyDescent="0.2">
      <c r="A12" s="353">
        <v>7</v>
      </c>
      <c r="B12" s="356"/>
      <c r="C12" s="354"/>
      <c r="D12" s="6"/>
      <c r="E12" s="52"/>
      <c r="F12" s="130"/>
      <c r="G12" s="170"/>
      <c r="I12" s="37" t="str">
        <f>IF(C12="","",IF(OR(F12&lt;Summary!$H$9,F12&gt;Summary!$K$9),"CHECK DATES",""))</f>
        <v/>
      </c>
      <c r="J12" s="106">
        <f t="shared" si="0"/>
        <v>0</v>
      </c>
      <c r="K12" s="118" t="str">
        <f t="shared" si="1"/>
        <v/>
      </c>
      <c r="L12" s="182"/>
    </row>
    <row r="13" spans="1:12" x14ac:dyDescent="0.2">
      <c r="A13" s="353">
        <v>8</v>
      </c>
      <c r="B13" s="356"/>
      <c r="C13" s="354"/>
      <c r="D13" s="6"/>
      <c r="E13" s="52"/>
      <c r="F13" s="130"/>
      <c r="G13" s="170"/>
      <c r="I13" s="37" t="str">
        <f>IF(C13="","",IF(OR(F13&lt;Summary!$H$9,F13&gt;Summary!$K$9),"CHECK DATES",""))</f>
        <v/>
      </c>
      <c r="J13" s="106">
        <f t="shared" si="0"/>
        <v>0</v>
      </c>
      <c r="K13" s="118" t="str">
        <f t="shared" si="1"/>
        <v/>
      </c>
      <c r="L13" s="182"/>
    </row>
    <row r="14" spans="1:12" x14ac:dyDescent="0.2">
      <c r="A14" s="353">
        <v>9</v>
      </c>
      <c r="B14" s="356"/>
      <c r="C14" s="354"/>
      <c r="D14" s="6"/>
      <c r="E14" s="52"/>
      <c r="F14" s="130"/>
      <c r="G14" s="170"/>
      <c r="I14" s="37" t="str">
        <f>IF(C14="","",IF(OR(F14&lt;Summary!$H$9,F14&gt;Summary!$K$9),"CHECK DATES",""))</f>
        <v/>
      </c>
      <c r="J14" s="106">
        <f t="shared" si="0"/>
        <v>0</v>
      </c>
      <c r="K14" s="118" t="str">
        <f t="shared" si="1"/>
        <v/>
      </c>
      <c r="L14" s="182"/>
    </row>
    <row r="15" spans="1:12" x14ac:dyDescent="0.2">
      <c r="A15" s="353">
        <v>10</v>
      </c>
      <c r="B15" s="356"/>
      <c r="C15" s="354"/>
      <c r="D15" s="6"/>
      <c r="E15" s="52"/>
      <c r="F15" s="130"/>
      <c r="G15" s="170"/>
      <c r="I15" s="37" t="str">
        <f>IF(C15="","",IF(OR(F15&lt;Summary!$H$9,F15&gt;Summary!$K$9),"CHECK DATES",""))</f>
        <v/>
      </c>
      <c r="J15" s="106">
        <f t="shared" si="0"/>
        <v>0</v>
      </c>
      <c r="K15" s="118" t="str">
        <f t="shared" si="1"/>
        <v/>
      </c>
      <c r="L15" s="182"/>
    </row>
    <row r="16" spans="1:12" x14ac:dyDescent="0.2">
      <c r="A16" s="353">
        <v>11</v>
      </c>
      <c r="B16" s="356"/>
      <c r="C16" s="354"/>
      <c r="D16" s="6"/>
      <c r="E16" s="52"/>
      <c r="F16" s="130"/>
      <c r="G16" s="170"/>
      <c r="I16" s="37" t="str">
        <f>IF(C16="","",IF(OR(F16&lt;Summary!$H$9,F16&gt;Summary!$K$9),"CHECK DATES",""))</f>
        <v/>
      </c>
      <c r="J16" s="106">
        <f t="shared" si="0"/>
        <v>0</v>
      </c>
      <c r="K16" s="118" t="str">
        <f t="shared" si="1"/>
        <v/>
      </c>
      <c r="L16" s="182"/>
    </row>
    <row r="17" spans="1:12" x14ac:dyDescent="0.2">
      <c r="A17" s="353">
        <v>12</v>
      </c>
      <c r="B17" s="356"/>
      <c r="C17" s="354"/>
      <c r="D17" s="6"/>
      <c r="E17" s="52"/>
      <c r="F17" s="130"/>
      <c r="G17" s="170"/>
      <c r="I17" s="37" t="str">
        <f>IF(C17="","",IF(OR(F17&lt;Summary!$H$9,F17&gt;Summary!$K$9),"CHECK DATES",""))</f>
        <v/>
      </c>
      <c r="J17" s="106">
        <f t="shared" si="0"/>
        <v>0</v>
      </c>
      <c r="K17" s="118" t="str">
        <f t="shared" si="1"/>
        <v/>
      </c>
      <c r="L17" s="182"/>
    </row>
    <row r="18" spans="1:12" x14ac:dyDescent="0.2">
      <c r="A18" s="353">
        <v>13</v>
      </c>
      <c r="B18" s="356"/>
      <c r="C18" s="354"/>
      <c r="D18" s="6"/>
      <c r="E18" s="52"/>
      <c r="F18" s="130"/>
      <c r="G18" s="170"/>
      <c r="I18" s="37" t="str">
        <f>IF(C18="","",IF(OR(F18&lt;Summary!$H$9,F18&gt;Summary!$K$9),"CHECK DATES",""))</f>
        <v/>
      </c>
      <c r="J18" s="106">
        <f t="shared" si="0"/>
        <v>0</v>
      </c>
      <c r="K18" s="118" t="str">
        <f t="shared" si="1"/>
        <v/>
      </c>
      <c r="L18" s="182"/>
    </row>
    <row r="19" spans="1:12" x14ac:dyDescent="0.2">
      <c r="A19" s="353">
        <v>14</v>
      </c>
      <c r="B19" s="356"/>
      <c r="C19" s="354"/>
      <c r="D19" s="6"/>
      <c r="E19" s="52"/>
      <c r="F19" s="130"/>
      <c r="G19" s="170"/>
      <c r="I19" s="37" t="str">
        <f>IF(C19="","",IF(OR(F19&lt;Summary!$H$9,F19&gt;Summary!$K$9),"CHECK DATES",""))</f>
        <v/>
      </c>
      <c r="J19" s="106">
        <f t="shared" si="0"/>
        <v>0</v>
      </c>
      <c r="K19" s="118" t="str">
        <f t="shared" si="1"/>
        <v/>
      </c>
      <c r="L19" s="182"/>
    </row>
    <row r="20" spans="1:12" x14ac:dyDescent="0.2">
      <c r="A20" s="353">
        <v>15</v>
      </c>
      <c r="B20" s="356"/>
      <c r="C20" s="354"/>
      <c r="D20" s="6"/>
      <c r="E20" s="52"/>
      <c r="F20" s="130"/>
      <c r="G20" s="170"/>
      <c r="I20" s="37" t="str">
        <f>IF(C20="","",IF(OR(F20&lt;Summary!$H$9,F20&gt;Summary!$K$9),"CHECK DATES",""))</f>
        <v/>
      </c>
      <c r="J20" s="106">
        <f t="shared" si="0"/>
        <v>0</v>
      </c>
      <c r="K20" s="118" t="str">
        <f t="shared" si="1"/>
        <v/>
      </c>
      <c r="L20" s="182"/>
    </row>
    <row r="21" spans="1:12" x14ac:dyDescent="0.2">
      <c r="A21" s="353">
        <v>16</v>
      </c>
      <c r="B21" s="356"/>
      <c r="C21" s="354"/>
      <c r="D21" s="6"/>
      <c r="E21" s="52"/>
      <c r="F21" s="130"/>
      <c r="G21" s="170"/>
      <c r="I21" s="37" t="str">
        <f>IF(C21="","",IF(OR(F21&lt;Summary!$H$9,F21&gt;Summary!$K$9),"CHECK DATES",""))</f>
        <v/>
      </c>
      <c r="J21" s="106">
        <f t="shared" si="0"/>
        <v>0</v>
      </c>
      <c r="K21" s="118" t="str">
        <f t="shared" si="1"/>
        <v/>
      </c>
      <c r="L21" s="182"/>
    </row>
    <row r="22" spans="1:12" x14ac:dyDescent="0.2">
      <c r="A22" s="353">
        <v>17</v>
      </c>
      <c r="B22" s="356"/>
      <c r="C22" s="354"/>
      <c r="D22" s="6"/>
      <c r="E22" s="52"/>
      <c r="F22" s="130"/>
      <c r="G22" s="170"/>
      <c r="I22" s="37" t="str">
        <f>IF(C22="","",IF(OR(F22&lt;Summary!$H$9,F22&gt;Summary!$K$9),"CHECK DATES",""))</f>
        <v/>
      </c>
      <c r="J22" s="106">
        <f t="shared" si="0"/>
        <v>0</v>
      </c>
      <c r="K22" s="118" t="str">
        <f t="shared" si="1"/>
        <v/>
      </c>
      <c r="L22" s="182"/>
    </row>
    <row r="23" spans="1:12" x14ac:dyDescent="0.2">
      <c r="A23" s="353">
        <v>18</v>
      </c>
      <c r="B23" s="356"/>
      <c r="C23" s="354"/>
      <c r="D23" s="6"/>
      <c r="E23" s="52"/>
      <c r="F23" s="130"/>
      <c r="G23" s="170"/>
      <c r="I23" s="37" t="str">
        <f>IF(C23="","",IF(OR(F23&lt;Summary!$H$9,F23&gt;Summary!$K$9),"CHECK DATES",""))</f>
        <v/>
      </c>
      <c r="J23" s="106">
        <f t="shared" si="0"/>
        <v>0</v>
      </c>
      <c r="K23" s="118" t="str">
        <f t="shared" si="1"/>
        <v/>
      </c>
      <c r="L23" s="182"/>
    </row>
    <row r="24" spans="1:12" x14ac:dyDescent="0.2">
      <c r="A24" s="353">
        <v>19</v>
      </c>
      <c r="B24" s="356"/>
      <c r="C24" s="354"/>
      <c r="D24" s="6"/>
      <c r="E24" s="52"/>
      <c r="F24" s="130"/>
      <c r="G24" s="170"/>
      <c r="I24" s="37" t="str">
        <f>IF(C24="","",IF(OR(F24&lt;Summary!$H$9,F24&gt;Summary!$K$9),"CHECK DATES",""))</f>
        <v/>
      </c>
      <c r="J24" s="106">
        <f t="shared" si="0"/>
        <v>0</v>
      </c>
      <c r="K24" s="118" t="str">
        <f t="shared" si="1"/>
        <v/>
      </c>
      <c r="L24" s="182"/>
    </row>
    <row r="25" spans="1:12" x14ac:dyDescent="0.2">
      <c r="A25" s="353">
        <v>20</v>
      </c>
      <c r="B25" s="356"/>
      <c r="C25" s="354"/>
      <c r="D25" s="6"/>
      <c r="E25" s="52"/>
      <c r="F25" s="130"/>
      <c r="G25" s="170"/>
      <c r="I25" s="37" t="str">
        <f>IF(C25="","",IF(OR(F25&lt;Summary!$H$9,F25&gt;Summary!$K$9),"CHECK DATES",""))</f>
        <v/>
      </c>
      <c r="J25" s="106">
        <f t="shared" si="0"/>
        <v>0</v>
      </c>
      <c r="K25" s="118" t="str">
        <f t="shared" si="1"/>
        <v/>
      </c>
      <c r="L25" s="182"/>
    </row>
    <row r="26" spans="1:12" x14ac:dyDescent="0.2">
      <c r="A26" s="353">
        <v>21</v>
      </c>
      <c r="B26" s="356"/>
      <c r="C26" s="354"/>
      <c r="D26" s="6"/>
      <c r="E26" s="52"/>
      <c r="F26" s="130"/>
      <c r="G26" s="170"/>
      <c r="I26" s="37" t="str">
        <f>IF(C26="","",IF(OR(F26&lt;Summary!$H$9,F26&gt;Summary!$K$9),"CHECK DATES",""))</f>
        <v/>
      </c>
      <c r="J26" s="106">
        <f t="shared" si="0"/>
        <v>0</v>
      </c>
      <c r="K26" s="118" t="str">
        <f t="shared" si="1"/>
        <v/>
      </c>
      <c r="L26" s="182"/>
    </row>
    <row r="27" spans="1:12" x14ac:dyDescent="0.2">
      <c r="A27" s="353">
        <v>22</v>
      </c>
      <c r="B27" s="356"/>
      <c r="C27" s="354"/>
      <c r="D27" s="6"/>
      <c r="E27" s="52"/>
      <c r="F27" s="130"/>
      <c r="G27" s="170"/>
      <c r="I27" s="37" t="str">
        <f>IF(C27="","",IF(OR(F27&lt;Summary!$H$9,F27&gt;Summary!$K$9),"CHECK DATES",""))</f>
        <v/>
      </c>
      <c r="J27" s="106">
        <f t="shared" si="0"/>
        <v>0</v>
      </c>
      <c r="K27" s="118" t="str">
        <f t="shared" si="1"/>
        <v/>
      </c>
      <c r="L27" s="182"/>
    </row>
    <row r="28" spans="1:12" x14ac:dyDescent="0.2">
      <c r="A28" s="353">
        <v>23</v>
      </c>
      <c r="B28" s="356"/>
      <c r="C28" s="354"/>
      <c r="D28" s="6"/>
      <c r="E28" s="52"/>
      <c r="F28" s="130"/>
      <c r="G28" s="170"/>
      <c r="I28" s="37" t="str">
        <f>IF(C28="","",IF(OR(F28&lt;Summary!$H$9,F28&gt;Summary!$K$9),"CHECK DATES",""))</f>
        <v/>
      </c>
      <c r="J28" s="106">
        <f t="shared" si="0"/>
        <v>0</v>
      </c>
      <c r="K28" s="118" t="str">
        <f t="shared" si="1"/>
        <v/>
      </c>
      <c r="L28" s="182"/>
    </row>
    <row r="29" spans="1:12" x14ac:dyDescent="0.2">
      <c r="A29" s="353">
        <v>24</v>
      </c>
      <c r="B29" s="356"/>
      <c r="C29" s="354"/>
      <c r="D29" s="6"/>
      <c r="E29" s="52"/>
      <c r="F29" s="130"/>
      <c r="G29" s="170"/>
      <c r="I29" s="37" t="str">
        <f>IF(C29="","",IF(OR(F29&lt;Summary!$H$9,F29&gt;Summary!$K$9),"CHECK DATES",""))</f>
        <v/>
      </c>
      <c r="J29" s="106">
        <f t="shared" si="0"/>
        <v>0</v>
      </c>
      <c r="K29" s="118" t="str">
        <f t="shared" si="1"/>
        <v/>
      </c>
      <c r="L29" s="182"/>
    </row>
    <row r="30" spans="1:12" x14ac:dyDescent="0.2">
      <c r="A30" s="353">
        <v>25</v>
      </c>
      <c r="B30" s="356"/>
      <c r="C30" s="354"/>
      <c r="D30" s="6"/>
      <c r="E30" s="52"/>
      <c r="F30" s="130"/>
      <c r="G30" s="170"/>
      <c r="I30" s="37" t="str">
        <f>IF(C30="","",IF(OR(F30&lt;Summary!$H$9,F30&gt;Summary!$K$9),"CHECK DATES",""))</f>
        <v/>
      </c>
      <c r="J30" s="106">
        <f t="shared" si="0"/>
        <v>0</v>
      </c>
      <c r="K30" s="118" t="str">
        <f t="shared" si="1"/>
        <v/>
      </c>
      <c r="L30" s="182"/>
    </row>
    <row r="31" spans="1:12" x14ac:dyDescent="0.2">
      <c r="A31" s="353">
        <v>26</v>
      </c>
      <c r="B31" s="356"/>
      <c r="C31" s="354"/>
      <c r="D31" s="6"/>
      <c r="E31" s="52"/>
      <c r="F31" s="130"/>
      <c r="G31" s="170"/>
      <c r="I31" s="37" t="str">
        <f>IF(C31="","",IF(OR(F31&lt;Summary!$H$9,F31&gt;Summary!$K$9),"CHECK DATES",""))</f>
        <v/>
      </c>
      <c r="J31" s="106">
        <f t="shared" si="0"/>
        <v>0</v>
      </c>
      <c r="K31" s="118" t="str">
        <f t="shared" si="1"/>
        <v/>
      </c>
      <c r="L31" s="182"/>
    </row>
    <row r="32" spans="1:12" x14ac:dyDescent="0.2">
      <c r="A32" s="353">
        <v>27</v>
      </c>
      <c r="B32" s="356"/>
      <c r="C32" s="354"/>
      <c r="D32" s="6"/>
      <c r="E32" s="52"/>
      <c r="F32" s="130"/>
      <c r="G32" s="170"/>
      <c r="I32" s="37" t="str">
        <f>IF(C32="","",IF(OR(F32&lt;Summary!$H$9,F32&gt;Summary!$K$9),"CHECK DATES",""))</f>
        <v/>
      </c>
      <c r="J32" s="106">
        <f t="shared" si="0"/>
        <v>0</v>
      </c>
      <c r="K32" s="118" t="str">
        <f t="shared" si="1"/>
        <v/>
      </c>
      <c r="L32" s="182"/>
    </row>
    <row r="33" spans="1:12" x14ac:dyDescent="0.2">
      <c r="A33" s="353">
        <v>28</v>
      </c>
      <c r="B33" s="356"/>
      <c r="C33" s="354"/>
      <c r="D33" s="6"/>
      <c r="E33" s="52"/>
      <c r="F33" s="130"/>
      <c r="G33" s="170"/>
      <c r="I33" s="37" t="str">
        <f>IF(C33="","",IF(OR(F33&lt;Summary!$H$9,F33&gt;Summary!$K$9),"CHECK DATES",""))</f>
        <v/>
      </c>
      <c r="J33" s="106">
        <f t="shared" si="0"/>
        <v>0</v>
      </c>
      <c r="K33" s="118" t="str">
        <f t="shared" si="1"/>
        <v/>
      </c>
      <c r="L33" s="182"/>
    </row>
    <row r="34" spans="1:12" x14ac:dyDescent="0.2">
      <c r="A34" s="353">
        <v>29</v>
      </c>
      <c r="B34" s="356"/>
      <c r="C34" s="354"/>
      <c r="D34" s="6"/>
      <c r="E34" s="52"/>
      <c r="F34" s="130"/>
      <c r="G34" s="170"/>
      <c r="I34" s="37" t="str">
        <f>IF(C34="","",IF(OR(F34&lt;Summary!$H$9,F34&gt;Summary!$K$9),"CHECK DATES",""))</f>
        <v/>
      </c>
      <c r="J34" s="106">
        <f t="shared" si="0"/>
        <v>0</v>
      </c>
      <c r="K34" s="118" t="str">
        <f t="shared" si="1"/>
        <v/>
      </c>
      <c r="L34" s="182"/>
    </row>
    <row r="35" spans="1:12" x14ac:dyDescent="0.2">
      <c r="A35" s="353">
        <v>30</v>
      </c>
      <c r="B35" s="356"/>
      <c r="C35" s="354"/>
      <c r="D35" s="6"/>
      <c r="E35" s="52"/>
      <c r="F35" s="130"/>
      <c r="G35" s="170"/>
      <c r="I35" s="37" t="str">
        <f>IF(C35="","",IF(OR(F35&lt;Summary!$H$9,F35&gt;Summary!$K$9),"CHECK DATES",""))</f>
        <v/>
      </c>
      <c r="J35" s="106">
        <f t="shared" si="0"/>
        <v>0</v>
      </c>
      <c r="K35" s="118" t="str">
        <f t="shared" si="1"/>
        <v/>
      </c>
      <c r="L35" s="182"/>
    </row>
    <row r="36" spans="1:12" x14ac:dyDescent="0.2">
      <c r="A36" s="353">
        <v>31</v>
      </c>
      <c r="B36" s="356"/>
      <c r="C36" s="354"/>
      <c r="D36" s="6"/>
      <c r="E36" s="52"/>
      <c r="F36" s="130"/>
      <c r="G36" s="170"/>
      <c r="I36" s="37" t="str">
        <f>IF(C36="","",IF(OR(F36&lt;Summary!$H$9,F36&gt;Summary!$K$9),"CHECK DATES",""))</f>
        <v/>
      </c>
      <c r="J36" s="106">
        <f t="shared" si="0"/>
        <v>0</v>
      </c>
      <c r="K36" s="118" t="str">
        <f t="shared" si="1"/>
        <v/>
      </c>
      <c r="L36" s="182"/>
    </row>
    <row r="37" spans="1:12" x14ac:dyDescent="0.2">
      <c r="A37" s="353">
        <v>32</v>
      </c>
      <c r="B37" s="356"/>
      <c r="C37" s="354"/>
      <c r="D37" s="6"/>
      <c r="E37" s="52"/>
      <c r="F37" s="130"/>
      <c r="G37" s="170"/>
      <c r="I37" s="37" t="str">
        <f>IF(C37="","",IF(OR(F37&lt;Summary!$H$9,F37&gt;Summary!$K$9),"CHECK DATES",""))</f>
        <v/>
      </c>
      <c r="J37" s="106">
        <f t="shared" si="0"/>
        <v>0</v>
      </c>
      <c r="K37" s="118" t="str">
        <f t="shared" si="1"/>
        <v/>
      </c>
      <c r="L37" s="182"/>
    </row>
    <row r="38" spans="1:12" x14ac:dyDescent="0.2">
      <c r="A38" s="353">
        <v>33</v>
      </c>
      <c r="B38" s="356"/>
      <c r="C38" s="354"/>
      <c r="D38" s="6"/>
      <c r="E38" s="52"/>
      <c r="F38" s="130"/>
      <c r="G38" s="170"/>
      <c r="I38" s="37" t="str">
        <f>IF(C38="","",IF(OR(F38&lt;Summary!$H$9,F38&gt;Summary!$K$9),"CHECK DATES",""))</f>
        <v/>
      </c>
      <c r="J38" s="106">
        <f t="shared" si="0"/>
        <v>0</v>
      </c>
      <c r="K38" s="118" t="str">
        <f t="shared" si="1"/>
        <v/>
      </c>
      <c r="L38" s="182"/>
    </row>
    <row r="39" spans="1:12" x14ac:dyDescent="0.2">
      <c r="A39" s="353">
        <v>34</v>
      </c>
      <c r="B39" s="356"/>
      <c r="C39" s="354"/>
      <c r="D39" s="6"/>
      <c r="E39" s="52"/>
      <c r="F39" s="130"/>
      <c r="G39" s="170"/>
      <c r="I39" s="37" t="str">
        <f>IF(C39="","",IF(OR(F39&lt;Summary!$H$9,F39&gt;Summary!$K$9),"CHECK DATES",""))</f>
        <v/>
      </c>
      <c r="J39" s="106">
        <f t="shared" si="0"/>
        <v>0</v>
      </c>
      <c r="K39" s="118" t="str">
        <f t="shared" si="1"/>
        <v/>
      </c>
      <c r="L39" s="182"/>
    </row>
    <row r="40" spans="1:12" x14ac:dyDescent="0.2">
      <c r="A40" s="353">
        <v>35</v>
      </c>
      <c r="B40" s="356"/>
      <c r="C40" s="354"/>
      <c r="D40" s="6"/>
      <c r="E40" s="52"/>
      <c r="F40" s="130"/>
      <c r="G40" s="170"/>
      <c r="I40" s="37" t="str">
        <f>IF(C40="","",IF(OR(F40&lt;Summary!$H$9,F40&gt;Summary!$K$9),"CHECK DATES",""))</f>
        <v/>
      </c>
      <c r="J40" s="106">
        <f t="shared" si="0"/>
        <v>0</v>
      </c>
      <c r="K40" s="118" t="str">
        <f t="shared" si="1"/>
        <v/>
      </c>
      <c r="L40" s="182"/>
    </row>
    <row r="41" spans="1:12" x14ac:dyDescent="0.2">
      <c r="A41" s="353">
        <v>36</v>
      </c>
      <c r="B41" s="356"/>
      <c r="C41" s="354"/>
      <c r="D41" s="6"/>
      <c r="E41" s="52"/>
      <c r="F41" s="130"/>
      <c r="G41" s="170"/>
      <c r="I41" s="37" t="str">
        <f>IF(C41="","",IF(OR(F41&lt;Summary!$H$9,F41&gt;Summary!$K$9),"CHECK DATES",""))</f>
        <v/>
      </c>
      <c r="J41" s="106">
        <f t="shared" si="0"/>
        <v>0</v>
      </c>
      <c r="K41" s="118" t="str">
        <f t="shared" si="1"/>
        <v/>
      </c>
      <c r="L41" s="182"/>
    </row>
    <row r="42" spans="1:12" x14ac:dyDescent="0.2">
      <c r="A42" s="353">
        <v>37</v>
      </c>
      <c r="B42" s="356"/>
      <c r="C42" s="354"/>
      <c r="D42" s="6"/>
      <c r="E42" s="52"/>
      <c r="F42" s="130"/>
      <c r="G42" s="170"/>
      <c r="I42" s="37" t="str">
        <f>IF(C42="","",IF(OR(F42&lt;Summary!$H$9,F42&gt;Summary!$K$9),"CHECK DATES",""))</f>
        <v/>
      </c>
      <c r="J42" s="106">
        <f t="shared" si="0"/>
        <v>0</v>
      </c>
      <c r="K42" s="118" t="str">
        <f t="shared" si="1"/>
        <v/>
      </c>
      <c r="L42" s="182"/>
    </row>
    <row r="43" spans="1:12" x14ac:dyDescent="0.2">
      <c r="A43" s="353">
        <v>38</v>
      </c>
      <c r="B43" s="356"/>
      <c r="C43" s="354"/>
      <c r="D43" s="6"/>
      <c r="E43" s="52"/>
      <c r="F43" s="130"/>
      <c r="G43" s="170"/>
      <c r="I43" s="37" t="str">
        <f>IF(C43="","",IF(OR(F43&lt;Summary!$H$9,F43&gt;Summary!$K$9),"CHECK DATES",""))</f>
        <v/>
      </c>
      <c r="J43" s="106">
        <f t="shared" si="0"/>
        <v>0</v>
      </c>
      <c r="K43" s="118" t="str">
        <f t="shared" si="1"/>
        <v/>
      </c>
      <c r="L43" s="182"/>
    </row>
    <row r="44" spans="1:12" x14ac:dyDescent="0.2">
      <c r="A44" s="353">
        <v>39</v>
      </c>
      <c r="B44" s="356"/>
      <c r="C44" s="354"/>
      <c r="D44" s="6"/>
      <c r="E44" s="52"/>
      <c r="F44" s="130"/>
      <c r="G44" s="170"/>
      <c r="I44" s="37" t="str">
        <f>IF(C44="","",IF(OR(F44&lt;Summary!$H$9,F44&gt;Summary!$K$9),"CHECK DATES",""))</f>
        <v/>
      </c>
      <c r="J44" s="106">
        <f t="shared" si="0"/>
        <v>0</v>
      </c>
      <c r="K44" s="118" t="str">
        <f t="shared" si="1"/>
        <v/>
      </c>
      <c r="L44" s="182"/>
    </row>
    <row r="45" spans="1:12" x14ac:dyDescent="0.2">
      <c r="A45" s="353">
        <v>40</v>
      </c>
      <c r="B45" s="356"/>
      <c r="C45" s="354"/>
      <c r="D45" s="6"/>
      <c r="E45" s="52"/>
      <c r="F45" s="130"/>
      <c r="G45" s="170"/>
      <c r="I45" s="37" t="str">
        <f>IF(C45="","",IF(OR(F45&lt;Summary!$H$9,F45&gt;Summary!$K$9),"CHECK DATES",""))</f>
        <v/>
      </c>
      <c r="J45" s="106">
        <f t="shared" si="0"/>
        <v>0</v>
      </c>
      <c r="K45" s="118" t="str">
        <f t="shared" si="1"/>
        <v/>
      </c>
      <c r="L45" s="182"/>
    </row>
    <row r="46" spans="1:12" x14ac:dyDescent="0.2">
      <c r="A46" s="353">
        <v>41</v>
      </c>
      <c r="B46" s="356"/>
      <c r="C46" s="354"/>
      <c r="D46" s="6"/>
      <c r="E46" s="52"/>
      <c r="F46" s="130"/>
      <c r="G46" s="170"/>
      <c r="I46" s="37" t="str">
        <f>IF(C46="","",IF(OR(F46&lt;Summary!$H$9,F46&gt;Summary!$K$9),"CHECK DATES",""))</f>
        <v/>
      </c>
      <c r="J46" s="106">
        <f t="shared" si="0"/>
        <v>0</v>
      </c>
      <c r="K46" s="118" t="str">
        <f t="shared" si="1"/>
        <v/>
      </c>
      <c r="L46" s="182"/>
    </row>
    <row r="47" spans="1:12" x14ac:dyDescent="0.2">
      <c r="A47" s="353">
        <v>42</v>
      </c>
      <c r="B47" s="356"/>
      <c r="C47" s="354"/>
      <c r="D47" s="6"/>
      <c r="E47" s="52"/>
      <c r="F47" s="130"/>
      <c r="G47" s="170"/>
      <c r="I47" s="37" t="str">
        <f>IF(C47="","",IF(OR(F47&lt;Summary!$H$9,F47&gt;Summary!$K$9),"CHECK DATES",""))</f>
        <v/>
      </c>
      <c r="J47" s="106">
        <f t="shared" si="0"/>
        <v>0</v>
      </c>
      <c r="K47" s="118" t="str">
        <f t="shared" si="1"/>
        <v/>
      </c>
      <c r="L47" s="182"/>
    </row>
    <row r="48" spans="1:12" x14ac:dyDescent="0.2">
      <c r="A48" s="353">
        <v>43</v>
      </c>
      <c r="B48" s="356"/>
      <c r="C48" s="354"/>
      <c r="D48" s="6"/>
      <c r="E48" s="52"/>
      <c r="F48" s="130"/>
      <c r="G48" s="170"/>
      <c r="I48" s="37" t="str">
        <f>IF(C48="","",IF(OR(F48&lt;Summary!$H$9,F48&gt;Summary!$K$9),"CHECK DATES",""))</f>
        <v/>
      </c>
      <c r="J48" s="106">
        <f t="shared" si="0"/>
        <v>0</v>
      </c>
      <c r="K48" s="118" t="str">
        <f t="shared" si="1"/>
        <v/>
      </c>
      <c r="L48" s="182"/>
    </row>
    <row r="49" spans="1:12" x14ac:dyDescent="0.2">
      <c r="A49" s="353">
        <v>44</v>
      </c>
      <c r="B49" s="356"/>
      <c r="C49" s="354"/>
      <c r="D49" s="6"/>
      <c r="E49" s="52"/>
      <c r="F49" s="130"/>
      <c r="G49" s="170"/>
      <c r="I49" s="37" t="str">
        <f>IF(C49="","",IF(OR(F49&lt;Summary!$H$9,F49&gt;Summary!$K$9),"CHECK DATES",""))</f>
        <v/>
      </c>
      <c r="J49" s="106">
        <f t="shared" si="0"/>
        <v>0</v>
      </c>
      <c r="K49" s="118" t="str">
        <f t="shared" si="1"/>
        <v/>
      </c>
      <c r="L49" s="182"/>
    </row>
    <row r="50" spans="1:12" x14ac:dyDescent="0.2">
      <c r="A50" s="353">
        <v>45</v>
      </c>
      <c r="B50" s="356"/>
      <c r="C50" s="354"/>
      <c r="D50" s="6"/>
      <c r="E50" s="52"/>
      <c r="F50" s="130"/>
      <c r="G50" s="170"/>
      <c r="I50" s="37" t="str">
        <f>IF(C50="","",IF(OR(F50&lt;Summary!$H$9,F50&gt;Summary!$K$9),"CHECK DATES",""))</f>
        <v/>
      </c>
      <c r="J50" s="106">
        <f t="shared" si="0"/>
        <v>0</v>
      </c>
      <c r="K50" s="118" t="str">
        <f t="shared" si="1"/>
        <v/>
      </c>
      <c r="L50" s="182"/>
    </row>
    <row r="51" spans="1:12" x14ac:dyDescent="0.2">
      <c r="A51" s="353">
        <v>46</v>
      </c>
      <c r="B51" s="356"/>
      <c r="C51" s="354"/>
      <c r="D51" s="6"/>
      <c r="E51" s="52"/>
      <c r="F51" s="130"/>
      <c r="G51" s="170"/>
      <c r="I51" s="37" t="str">
        <f>IF(C51="","",IF(OR(F51&lt;Summary!$H$9,F51&gt;Summary!$K$9),"CHECK DATES",""))</f>
        <v/>
      </c>
      <c r="J51" s="106">
        <f t="shared" si="0"/>
        <v>0</v>
      </c>
      <c r="K51" s="118" t="str">
        <f t="shared" si="1"/>
        <v/>
      </c>
      <c r="L51" s="182"/>
    </row>
    <row r="52" spans="1:12" x14ac:dyDescent="0.2">
      <c r="A52" s="353">
        <v>47</v>
      </c>
      <c r="B52" s="356"/>
      <c r="C52" s="354"/>
      <c r="D52" s="6"/>
      <c r="E52" s="52"/>
      <c r="F52" s="130"/>
      <c r="G52" s="170"/>
      <c r="I52" s="37" t="str">
        <f>IF(C52="","",IF(OR(F52&lt;Summary!$H$9,F52&gt;Summary!$K$9),"CHECK DATES",""))</f>
        <v/>
      </c>
      <c r="J52" s="106">
        <f t="shared" si="0"/>
        <v>0</v>
      </c>
      <c r="K52" s="118" t="str">
        <f t="shared" si="1"/>
        <v/>
      </c>
      <c r="L52" s="182"/>
    </row>
    <row r="53" spans="1:12" x14ac:dyDescent="0.2">
      <c r="A53" s="353">
        <v>48</v>
      </c>
      <c r="B53" s="356"/>
      <c r="C53" s="354"/>
      <c r="D53" s="6"/>
      <c r="E53" s="52"/>
      <c r="F53" s="130"/>
      <c r="G53" s="170"/>
      <c r="I53" s="37" t="str">
        <f>IF(C53="","",IF(OR(F53&lt;Summary!$H$9,F53&gt;Summary!$K$9),"CHECK DATES",""))</f>
        <v/>
      </c>
      <c r="J53" s="106">
        <f t="shared" si="0"/>
        <v>0</v>
      </c>
      <c r="K53" s="118" t="str">
        <f t="shared" si="1"/>
        <v/>
      </c>
      <c r="L53" s="182"/>
    </row>
    <row r="54" spans="1:12" x14ac:dyDescent="0.2">
      <c r="A54" s="353">
        <v>49</v>
      </c>
      <c r="B54" s="356"/>
      <c r="C54" s="354"/>
      <c r="D54" s="6"/>
      <c r="E54" s="52"/>
      <c r="F54" s="130"/>
      <c r="G54" s="170"/>
      <c r="I54" s="37" t="str">
        <f>IF(C54="","",IF(OR(F54&lt;Summary!$H$9,F54&gt;Summary!$K$9),"CHECK DATES",""))</f>
        <v/>
      </c>
      <c r="J54" s="106">
        <f t="shared" si="0"/>
        <v>0</v>
      </c>
      <c r="K54" s="118" t="str">
        <f t="shared" si="1"/>
        <v/>
      </c>
      <c r="L54" s="182"/>
    </row>
    <row r="55" spans="1:12" x14ac:dyDescent="0.2">
      <c r="A55" s="353">
        <v>50</v>
      </c>
      <c r="B55" s="356"/>
      <c r="C55" s="354"/>
      <c r="D55" s="6"/>
      <c r="E55" s="52"/>
      <c r="F55" s="130"/>
      <c r="G55" s="170"/>
      <c r="I55" s="37" t="str">
        <f>IF(C55="","",IF(OR(F55&lt;Summary!$H$9,F55&gt;Summary!$K$9),"CHECK DATES",""))</f>
        <v/>
      </c>
      <c r="J55" s="106">
        <f t="shared" si="0"/>
        <v>0</v>
      </c>
      <c r="K55" s="118" t="str">
        <f t="shared" si="1"/>
        <v/>
      </c>
      <c r="L55" s="182"/>
    </row>
    <row r="56" spans="1:12" x14ac:dyDescent="0.2">
      <c r="A56" s="353">
        <v>51</v>
      </c>
      <c r="B56" s="356"/>
      <c r="C56" s="354"/>
      <c r="D56" s="6"/>
      <c r="E56" s="52"/>
      <c r="F56" s="130"/>
      <c r="G56" s="170"/>
      <c r="I56" s="37" t="str">
        <f>IF(C56="","",IF(OR(F56&lt;Summary!$H$9,F56&gt;Summary!$K$9),"CHECK DATES",""))</f>
        <v/>
      </c>
      <c r="J56" s="106">
        <f t="shared" si="0"/>
        <v>0</v>
      </c>
      <c r="K56" s="118" t="str">
        <f t="shared" si="1"/>
        <v/>
      </c>
      <c r="L56" s="182"/>
    </row>
    <row r="57" spans="1:12" x14ac:dyDescent="0.2">
      <c r="A57" s="353">
        <v>52</v>
      </c>
      <c r="B57" s="356"/>
      <c r="C57" s="354"/>
      <c r="D57" s="6"/>
      <c r="E57" s="52"/>
      <c r="F57" s="130"/>
      <c r="G57" s="170"/>
      <c r="I57" s="37" t="str">
        <f>IF(C57="","",IF(OR(F57&lt;Summary!$H$9,F57&gt;Summary!$K$9),"CHECK DATES",""))</f>
        <v/>
      </c>
      <c r="J57" s="106">
        <f t="shared" si="0"/>
        <v>0</v>
      </c>
      <c r="K57" s="118" t="str">
        <f t="shared" si="1"/>
        <v/>
      </c>
      <c r="L57" s="182"/>
    </row>
    <row r="58" spans="1:12" x14ac:dyDescent="0.2">
      <c r="A58" s="353">
        <v>53</v>
      </c>
      <c r="B58" s="356"/>
      <c r="C58" s="354"/>
      <c r="D58" s="6"/>
      <c r="E58" s="52"/>
      <c r="F58" s="130"/>
      <c r="G58" s="170"/>
      <c r="I58" s="37" t="str">
        <f>IF(C58="","",IF(OR(F58&lt;Summary!$H$9,F58&gt;Summary!$K$9),"CHECK DATES",""))</f>
        <v/>
      </c>
      <c r="J58" s="106">
        <f t="shared" si="0"/>
        <v>0</v>
      </c>
      <c r="K58" s="118" t="str">
        <f t="shared" si="1"/>
        <v/>
      </c>
      <c r="L58" s="182"/>
    </row>
    <row r="59" spans="1:12" x14ac:dyDescent="0.2">
      <c r="A59" s="353">
        <v>54</v>
      </c>
      <c r="B59" s="356"/>
      <c r="C59" s="354"/>
      <c r="D59" s="6"/>
      <c r="E59" s="52"/>
      <c r="F59" s="130"/>
      <c r="G59" s="170"/>
      <c r="I59" s="37" t="str">
        <f>IF(C59="","",IF(OR(F59&lt;Summary!$H$9,F59&gt;Summary!$K$9),"CHECK DATES",""))</f>
        <v/>
      </c>
      <c r="J59" s="106">
        <f t="shared" si="0"/>
        <v>0</v>
      </c>
      <c r="K59" s="118" t="str">
        <f t="shared" si="1"/>
        <v/>
      </c>
      <c r="L59" s="182"/>
    </row>
    <row r="60" spans="1:12" x14ac:dyDescent="0.2">
      <c r="A60" s="353">
        <v>55</v>
      </c>
      <c r="B60" s="356"/>
      <c r="C60" s="354"/>
      <c r="D60" s="6"/>
      <c r="E60" s="52"/>
      <c r="F60" s="130"/>
      <c r="G60" s="170"/>
      <c r="I60" s="37" t="str">
        <f>IF(C60="","",IF(OR(F60&lt;Summary!$H$9,F60&gt;Summary!$K$9),"CHECK DATES",""))</f>
        <v/>
      </c>
      <c r="J60" s="106">
        <f t="shared" si="0"/>
        <v>0</v>
      </c>
      <c r="K60" s="118" t="str">
        <f t="shared" si="1"/>
        <v/>
      </c>
      <c r="L60" s="182"/>
    </row>
    <row r="61" spans="1:12" x14ac:dyDescent="0.2">
      <c r="A61" s="353">
        <v>56</v>
      </c>
      <c r="B61" s="356"/>
      <c r="C61" s="354"/>
      <c r="D61" s="6"/>
      <c r="E61" s="52"/>
      <c r="F61" s="130"/>
      <c r="G61" s="170"/>
      <c r="I61" s="37" t="str">
        <f>IF(C61="","",IF(OR(F61&lt;Summary!$H$9,F61&gt;Summary!$K$9),"CHECK DATES",""))</f>
        <v/>
      </c>
      <c r="J61" s="106">
        <f t="shared" si="0"/>
        <v>0</v>
      </c>
      <c r="K61" s="118" t="str">
        <f t="shared" si="1"/>
        <v/>
      </c>
      <c r="L61" s="182"/>
    </row>
    <row r="62" spans="1:12" x14ac:dyDescent="0.2">
      <c r="A62" s="353">
        <v>57</v>
      </c>
      <c r="B62" s="356"/>
      <c r="C62" s="354"/>
      <c r="D62" s="6"/>
      <c r="E62" s="52"/>
      <c r="F62" s="130"/>
      <c r="G62" s="170"/>
      <c r="I62" s="37" t="str">
        <f>IF(C62="","",IF(OR(F62&lt;Summary!$H$9,F62&gt;Summary!$K$9),"CHECK DATES",""))</f>
        <v/>
      </c>
      <c r="J62" s="106">
        <f t="shared" si="0"/>
        <v>0</v>
      </c>
      <c r="K62" s="118" t="str">
        <f t="shared" si="1"/>
        <v/>
      </c>
      <c r="L62" s="182"/>
    </row>
    <row r="63" spans="1:12" x14ac:dyDescent="0.2">
      <c r="A63" s="353">
        <v>58</v>
      </c>
      <c r="B63" s="356"/>
      <c r="C63" s="354"/>
      <c r="D63" s="6"/>
      <c r="E63" s="52"/>
      <c r="F63" s="130"/>
      <c r="G63" s="170"/>
      <c r="I63" s="37" t="str">
        <f>IF(C63="","",IF(OR(F63&lt;Summary!$H$9,F63&gt;Summary!$K$9),"CHECK DATES",""))</f>
        <v/>
      </c>
      <c r="J63" s="106">
        <f t="shared" si="0"/>
        <v>0</v>
      </c>
      <c r="K63" s="118" t="str">
        <f t="shared" si="1"/>
        <v/>
      </c>
      <c r="L63" s="182"/>
    </row>
    <row r="64" spans="1:12" x14ac:dyDescent="0.2">
      <c r="A64" s="353">
        <v>59</v>
      </c>
      <c r="B64" s="356"/>
      <c r="C64" s="354"/>
      <c r="D64" s="6"/>
      <c r="E64" s="52"/>
      <c r="F64" s="130"/>
      <c r="G64" s="170"/>
      <c r="I64" s="37" t="str">
        <f>IF(C64="","",IF(OR(F64&lt;Summary!$H$9,F64&gt;Summary!$K$9),"CHECK DATES",""))</f>
        <v/>
      </c>
      <c r="J64" s="106">
        <f t="shared" si="0"/>
        <v>0</v>
      </c>
      <c r="K64" s="118" t="str">
        <f t="shared" si="1"/>
        <v/>
      </c>
      <c r="L64" s="182"/>
    </row>
    <row r="65" spans="1:12" x14ac:dyDescent="0.2">
      <c r="A65" s="353">
        <v>60</v>
      </c>
      <c r="B65" s="356"/>
      <c r="C65" s="354"/>
      <c r="D65" s="6"/>
      <c r="E65" s="52"/>
      <c r="F65" s="130"/>
      <c r="G65" s="170"/>
      <c r="I65" s="37" t="str">
        <f>IF(C65="","",IF(OR(F65&lt;Summary!$H$9,F65&gt;Summary!$K$9),"CHECK DATES",""))</f>
        <v/>
      </c>
      <c r="J65" s="106">
        <f t="shared" si="0"/>
        <v>0</v>
      </c>
      <c r="K65" s="118" t="str">
        <f t="shared" si="1"/>
        <v/>
      </c>
      <c r="L65" s="182"/>
    </row>
    <row r="66" spans="1:12" x14ac:dyDescent="0.2">
      <c r="A66" s="353">
        <v>61</v>
      </c>
      <c r="B66" s="356"/>
      <c r="C66" s="354"/>
      <c r="D66" s="6"/>
      <c r="E66" s="52"/>
      <c r="F66" s="130"/>
      <c r="G66" s="170"/>
      <c r="I66" s="37" t="str">
        <f>IF(C66="","",IF(OR(F66&lt;Summary!$H$9,F66&gt;Summary!$K$9),"CHECK DATES",""))</f>
        <v/>
      </c>
      <c r="J66" s="106">
        <f t="shared" si="0"/>
        <v>0</v>
      </c>
      <c r="K66" s="118" t="str">
        <f t="shared" si="1"/>
        <v/>
      </c>
      <c r="L66" s="182"/>
    </row>
    <row r="67" spans="1:12" x14ac:dyDescent="0.2">
      <c r="A67" s="353">
        <v>62</v>
      </c>
      <c r="B67" s="356"/>
      <c r="C67" s="354"/>
      <c r="D67" s="6"/>
      <c r="E67" s="52"/>
      <c r="F67" s="130"/>
      <c r="G67" s="170"/>
      <c r="I67" s="37" t="str">
        <f>IF(C67="","",IF(OR(F67&lt;Summary!$H$9,F67&gt;Summary!$K$9),"CHECK DATES",""))</f>
        <v/>
      </c>
      <c r="J67" s="106">
        <f t="shared" si="0"/>
        <v>0</v>
      </c>
      <c r="K67" s="118" t="str">
        <f t="shared" si="1"/>
        <v/>
      </c>
      <c r="L67" s="182"/>
    </row>
    <row r="68" spans="1:12" x14ac:dyDescent="0.2">
      <c r="A68" s="353">
        <v>63</v>
      </c>
      <c r="B68" s="356"/>
      <c r="C68" s="354"/>
      <c r="D68" s="6"/>
      <c r="E68" s="52"/>
      <c r="F68" s="130"/>
      <c r="G68" s="170"/>
      <c r="I68" s="37" t="str">
        <f>IF(C68="","",IF(OR(F68&lt;Summary!$H$9,F68&gt;Summary!$K$9),"CHECK DATES",""))</f>
        <v/>
      </c>
      <c r="J68" s="106">
        <f t="shared" si="0"/>
        <v>0</v>
      </c>
      <c r="K68" s="118" t="str">
        <f t="shared" si="1"/>
        <v/>
      </c>
      <c r="L68" s="182"/>
    </row>
    <row r="69" spans="1:12" x14ac:dyDescent="0.2">
      <c r="A69" s="353">
        <v>64</v>
      </c>
      <c r="B69" s="356"/>
      <c r="C69" s="354"/>
      <c r="D69" s="6"/>
      <c r="E69" s="52"/>
      <c r="F69" s="130"/>
      <c r="G69" s="170"/>
      <c r="I69" s="37" t="str">
        <f>IF(C69="","",IF(OR(F69&lt;Summary!$H$9,F69&gt;Summary!$K$9),"CHECK DATES",""))</f>
        <v/>
      </c>
      <c r="J69" s="106">
        <f t="shared" si="0"/>
        <v>0</v>
      </c>
      <c r="K69" s="118" t="str">
        <f t="shared" si="1"/>
        <v/>
      </c>
      <c r="L69" s="182"/>
    </row>
    <row r="70" spans="1:12" x14ac:dyDescent="0.2">
      <c r="A70" s="353">
        <v>65</v>
      </c>
      <c r="B70" s="356"/>
      <c r="C70" s="354"/>
      <c r="D70" s="6"/>
      <c r="E70" s="52"/>
      <c r="F70" s="130"/>
      <c r="G70" s="170"/>
      <c r="I70" s="37" t="str">
        <f>IF(C70="","",IF(OR(F70&lt;Summary!$H$9,F70&gt;Summary!$K$9),"CHECK DATES",""))</f>
        <v/>
      </c>
      <c r="J70" s="106">
        <f t="shared" si="0"/>
        <v>0</v>
      </c>
      <c r="K70" s="118" t="str">
        <f t="shared" si="1"/>
        <v/>
      </c>
      <c r="L70" s="182"/>
    </row>
    <row r="71" spans="1:12" x14ac:dyDescent="0.2">
      <c r="A71" s="353">
        <v>66</v>
      </c>
      <c r="B71" s="356"/>
      <c r="C71" s="354"/>
      <c r="D71" s="6"/>
      <c r="E71" s="52"/>
      <c r="F71" s="130"/>
      <c r="G71" s="170"/>
      <c r="I71" s="37" t="str">
        <f>IF(C71="","",IF(OR(F71&lt;Summary!$H$9,F71&gt;Summary!$K$9),"CHECK DATES",""))</f>
        <v/>
      </c>
      <c r="J71" s="106">
        <f t="shared" ref="J71:J134" si="2">G71</f>
        <v>0</v>
      </c>
      <c r="K71" s="118" t="str">
        <f t="shared" ref="K71:K134" si="3">IF(J71&lt;G71,G71-J71,"")</f>
        <v/>
      </c>
      <c r="L71" s="182"/>
    </row>
    <row r="72" spans="1:12" x14ac:dyDescent="0.2">
      <c r="A72" s="353">
        <v>67</v>
      </c>
      <c r="B72" s="356"/>
      <c r="C72" s="354"/>
      <c r="D72" s="6"/>
      <c r="E72" s="52"/>
      <c r="F72" s="130"/>
      <c r="G72" s="170"/>
      <c r="I72" s="37" t="str">
        <f>IF(C72="","",IF(OR(F72&lt;Summary!$H$9,F72&gt;Summary!$K$9),"CHECK DATES",""))</f>
        <v/>
      </c>
      <c r="J72" s="106">
        <f t="shared" si="2"/>
        <v>0</v>
      </c>
      <c r="K72" s="118" t="str">
        <f t="shared" si="3"/>
        <v/>
      </c>
      <c r="L72" s="182"/>
    </row>
    <row r="73" spans="1:12" x14ac:dyDescent="0.2">
      <c r="A73" s="353">
        <v>68</v>
      </c>
      <c r="B73" s="356"/>
      <c r="C73" s="354"/>
      <c r="D73" s="6"/>
      <c r="E73" s="52"/>
      <c r="F73" s="130"/>
      <c r="G73" s="170"/>
      <c r="I73" s="37" t="str">
        <f>IF(C73="","",IF(OR(F73&lt;Summary!$H$9,F73&gt;Summary!$K$9),"CHECK DATES",""))</f>
        <v/>
      </c>
      <c r="J73" s="106">
        <f t="shared" si="2"/>
        <v>0</v>
      </c>
      <c r="K73" s="118" t="str">
        <f t="shared" si="3"/>
        <v/>
      </c>
      <c r="L73" s="182"/>
    </row>
    <row r="74" spans="1:12" x14ac:dyDescent="0.2">
      <c r="A74" s="353">
        <v>69</v>
      </c>
      <c r="B74" s="356"/>
      <c r="C74" s="354"/>
      <c r="D74" s="6"/>
      <c r="E74" s="52"/>
      <c r="F74" s="130"/>
      <c r="G74" s="170"/>
      <c r="I74" s="37" t="str">
        <f>IF(C74="","",IF(OR(F74&lt;Summary!$H$9,F74&gt;Summary!$K$9),"CHECK DATES",""))</f>
        <v/>
      </c>
      <c r="J74" s="106">
        <f t="shared" si="2"/>
        <v>0</v>
      </c>
      <c r="K74" s="118" t="str">
        <f t="shared" si="3"/>
        <v/>
      </c>
      <c r="L74" s="182"/>
    </row>
    <row r="75" spans="1:12" x14ac:dyDescent="0.2">
      <c r="A75" s="353">
        <v>70</v>
      </c>
      <c r="B75" s="356"/>
      <c r="C75" s="354"/>
      <c r="D75" s="6"/>
      <c r="E75" s="52"/>
      <c r="F75" s="130"/>
      <c r="G75" s="170"/>
      <c r="I75" s="37" t="str">
        <f>IF(C75="","",IF(OR(F75&lt;Summary!$H$9,F75&gt;Summary!$K$9),"CHECK DATES",""))</f>
        <v/>
      </c>
      <c r="J75" s="106">
        <f t="shared" si="2"/>
        <v>0</v>
      </c>
      <c r="K75" s="118" t="str">
        <f t="shared" si="3"/>
        <v/>
      </c>
      <c r="L75" s="182"/>
    </row>
    <row r="76" spans="1:12" x14ac:dyDescent="0.2">
      <c r="A76" s="353">
        <v>71</v>
      </c>
      <c r="B76" s="356"/>
      <c r="C76" s="354"/>
      <c r="D76" s="6"/>
      <c r="E76" s="52"/>
      <c r="F76" s="130"/>
      <c r="G76" s="170"/>
      <c r="I76" s="37" t="str">
        <f>IF(C76="","",IF(OR(F76&lt;Summary!$H$9,F76&gt;Summary!$K$9),"CHECK DATES",""))</f>
        <v/>
      </c>
      <c r="J76" s="106">
        <f t="shared" si="2"/>
        <v>0</v>
      </c>
      <c r="K76" s="118" t="str">
        <f t="shared" si="3"/>
        <v/>
      </c>
      <c r="L76" s="182"/>
    </row>
    <row r="77" spans="1:12" x14ac:dyDescent="0.2">
      <c r="A77" s="353">
        <v>72</v>
      </c>
      <c r="B77" s="356"/>
      <c r="C77" s="354"/>
      <c r="D77" s="6"/>
      <c r="E77" s="52"/>
      <c r="F77" s="130"/>
      <c r="G77" s="170"/>
      <c r="I77" s="37" t="str">
        <f>IF(C77="","",IF(OR(F77&lt;Summary!$H$9,F77&gt;Summary!$K$9),"CHECK DATES",""))</f>
        <v/>
      </c>
      <c r="J77" s="106">
        <f t="shared" si="2"/>
        <v>0</v>
      </c>
      <c r="K77" s="118" t="str">
        <f t="shared" si="3"/>
        <v/>
      </c>
      <c r="L77" s="182"/>
    </row>
    <row r="78" spans="1:12" x14ac:dyDescent="0.2">
      <c r="A78" s="353">
        <v>73</v>
      </c>
      <c r="B78" s="356"/>
      <c r="C78" s="354"/>
      <c r="D78" s="6"/>
      <c r="E78" s="52"/>
      <c r="F78" s="130"/>
      <c r="G78" s="170"/>
      <c r="I78" s="37" t="str">
        <f>IF(C78="","",IF(OR(F78&lt;Summary!$H$9,F78&gt;Summary!$K$9),"CHECK DATES",""))</f>
        <v/>
      </c>
      <c r="J78" s="106">
        <f t="shared" si="2"/>
        <v>0</v>
      </c>
      <c r="K78" s="118" t="str">
        <f t="shared" si="3"/>
        <v/>
      </c>
      <c r="L78" s="182"/>
    </row>
    <row r="79" spans="1:12" x14ac:dyDescent="0.2">
      <c r="A79" s="353">
        <v>74</v>
      </c>
      <c r="B79" s="356"/>
      <c r="C79" s="354"/>
      <c r="D79" s="6"/>
      <c r="E79" s="52"/>
      <c r="F79" s="130"/>
      <c r="G79" s="170"/>
      <c r="I79" s="37" t="str">
        <f>IF(C79="","",IF(OR(F79&lt;Summary!$H$9,F79&gt;Summary!$K$9),"CHECK DATES",""))</f>
        <v/>
      </c>
      <c r="J79" s="106">
        <f t="shared" si="2"/>
        <v>0</v>
      </c>
      <c r="K79" s="118" t="str">
        <f t="shared" si="3"/>
        <v/>
      </c>
      <c r="L79" s="182"/>
    </row>
    <row r="80" spans="1:12" x14ac:dyDescent="0.2">
      <c r="A80" s="353">
        <v>75</v>
      </c>
      <c r="B80" s="356"/>
      <c r="C80" s="354"/>
      <c r="D80" s="6"/>
      <c r="E80" s="52"/>
      <c r="F80" s="130"/>
      <c r="G80" s="170"/>
      <c r="I80" s="37" t="str">
        <f>IF(C80="","",IF(OR(F80&lt;Summary!$H$9,F80&gt;Summary!$K$9),"CHECK DATES",""))</f>
        <v/>
      </c>
      <c r="J80" s="106">
        <f t="shared" si="2"/>
        <v>0</v>
      </c>
      <c r="K80" s="118" t="str">
        <f t="shared" si="3"/>
        <v/>
      </c>
      <c r="L80" s="182"/>
    </row>
    <row r="81" spans="1:12" x14ac:dyDescent="0.2">
      <c r="A81" s="353">
        <v>76</v>
      </c>
      <c r="B81" s="356"/>
      <c r="C81" s="354"/>
      <c r="D81" s="6"/>
      <c r="E81" s="52"/>
      <c r="F81" s="130"/>
      <c r="G81" s="170"/>
      <c r="I81" s="37" t="str">
        <f>IF(C81="","",IF(OR(F81&lt;Summary!$H$9,F81&gt;Summary!$K$9),"CHECK DATES",""))</f>
        <v/>
      </c>
      <c r="J81" s="106">
        <f t="shared" si="2"/>
        <v>0</v>
      </c>
      <c r="K81" s="118" t="str">
        <f t="shared" si="3"/>
        <v/>
      </c>
      <c r="L81" s="182"/>
    </row>
    <row r="82" spans="1:12" x14ac:dyDescent="0.2">
      <c r="A82" s="353">
        <v>77</v>
      </c>
      <c r="B82" s="356"/>
      <c r="C82" s="354"/>
      <c r="D82" s="6"/>
      <c r="E82" s="52"/>
      <c r="F82" s="130"/>
      <c r="G82" s="170"/>
      <c r="I82" s="37" t="str">
        <f>IF(C82="","",IF(OR(F82&lt;Summary!$H$9,F82&gt;Summary!$K$9),"CHECK DATES",""))</f>
        <v/>
      </c>
      <c r="J82" s="106">
        <f t="shared" si="2"/>
        <v>0</v>
      </c>
      <c r="K82" s="118" t="str">
        <f t="shared" si="3"/>
        <v/>
      </c>
      <c r="L82" s="182"/>
    </row>
    <row r="83" spans="1:12" x14ac:dyDescent="0.2">
      <c r="A83" s="353">
        <v>78</v>
      </c>
      <c r="B83" s="356"/>
      <c r="C83" s="354"/>
      <c r="D83" s="6"/>
      <c r="E83" s="52"/>
      <c r="F83" s="130"/>
      <c r="G83" s="170"/>
      <c r="I83" s="37" t="str">
        <f>IF(C83="","",IF(OR(F83&lt;Summary!$H$9,F83&gt;Summary!$K$9),"CHECK DATES",""))</f>
        <v/>
      </c>
      <c r="J83" s="106">
        <f t="shared" si="2"/>
        <v>0</v>
      </c>
      <c r="K83" s="118" t="str">
        <f t="shared" si="3"/>
        <v/>
      </c>
      <c r="L83" s="182"/>
    </row>
    <row r="84" spans="1:12" x14ac:dyDescent="0.2">
      <c r="A84" s="353">
        <v>79</v>
      </c>
      <c r="B84" s="356"/>
      <c r="C84" s="354"/>
      <c r="D84" s="6"/>
      <c r="E84" s="52"/>
      <c r="F84" s="130"/>
      <c r="G84" s="170"/>
      <c r="I84" s="37" t="str">
        <f>IF(C84="","",IF(OR(F84&lt;Summary!$H$9,F84&gt;Summary!$K$9),"CHECK DATES",""))</f>
        <v/>
      </c>
      <c r="J84" s="106">
        <f t="shared" si="2"/>
        <v>0</v>
      </c>
      <c r="K84" s="118" t="str">
        <f t="shared" si="3"/>
        <v/>
      </c>
      <c r="L84" s="182"/>
    </row>
    <row r="85" spans="1:12" x14ac:dyDescent="0.2">
      <c r="A85" s="353">
        <v>80</v>
      </c>
      <c r="B85" s="356"/>
      <c r="C85" s="354"/>
      <c r="D85" s="6"/>
      <c r="E85" s="52"/>
      <c r="F85" s="130"/>
      <c r="G85" s="170"/>
      <c r="I85" s="37" t="str">
        <f>IF(C85="","",IF(OR(F85&lt;Summary!$H$9,F85&gt;Summary!$K$9),"CHECK DATES",""))</f>
        <v/>
      </c>
      <c r="J85" s="106">
        <f t="shared" si="2"/>
        <v>0</v>
      </c>
      <c r="K85" s="118" t="str">
        <f t="shared" si="3"/>
        <v/>
      </c>
      <c r="L85" s="182"/>
    </row>
    <row r="86" spans="1:12" x14ac:dyDescent="0.2">
      <c r="A86" s="353">
        <v>81</v>
      </c>
      <c r="B86" s="356"/>
      <c r="C86" s="354"/>
      <c r="D86" s="6"/>
      <c r="E86" s="52"/>
      <c r="F86" s="130"/>
      <c r="G86" s="170"/>
      <c r="I86" s="37" t="str">
        <f>IF(C86="","",IF(OR(F86&lt;Summary!$H$9,F86&gt;Summary!$K$9),"CHECK DATES",""))</f>
        <v/>
      </c>
      <c r="J86" s="106">
        <f t="shared" si="2"/>
        <v>0</v>
      </c>
      <c r="K86" s="118" t="str">
        <f t="shared" si="3"/>
        <v/>
      </c>
      <c r="L86" s="182"/>
    </row>
    <row r="87" spans="1:12" x14ac:dyDescent="0.2">
      <c r="A87" s="353">
        <v>82</v>
      </c>
      <c r="B87" s="356"/>
      <c r="C87" s="354"/>
      <c r="D87" s="6"/>
      <c r="E87" s="52"/>
      <c r="F87" s="130"/>
      <c r="G87" s="170"/>
      <c r="I87" s="37" t="str">
        <f>IF(C87="","",IF(OR(F87&lt;Summary!$H$9,F87&gt;Summary!$K$9),"CHECK DATES",""))</f>
        <v/>
      </c>
      <c r="J87" s="106">
        <f t="shared" si="2"/>
        <v>0</v>
      </c>
      <c r="K87" s="118" t="str">
        <f t="shared" si="3"/>
        <v/>
      </c>
      <c r="L87" s="182"/>
    </row>
    <row r="88" spans="1:12" x14ac:dyDescent="0.2">
      <c r="A88" s="353">
        <v>83</v>
      </c>
      <c r="B88" s="356"/>
      <c r="C88" s="354"/>
      <c r="D88" s="6"/>
      <c r="E88" s="52"/>
      <c r="F88" s="130"/>
      <c r="G88" s="170"/>
      <c r="I88" s="37" t="str">
        <f>IF(C88="","",IF(OR(F88&lt;Summary!$H$9,F88&gt;Summary!$K$9),"CHECK DATES",""))</f>
        <v/>
      </c>
      <c r="J88" s="106">
        <f t="shared" si="2"/>
        <v>0</v>
      </c>
      <c r="K88" s="118" t="str">
        <f t="shared" si="3"/>
        <v/>
      </c>
      <c r="L88" s="182"/>
    </row>
    <row r="89" spans="1:12" x14ac:dyDescent="0.2">
      <c r="A89" s="353">
        <v>84</v>
      </c>
      <c r="B89" s="356"/>
      <c r="C89" s="354"/>
      <c r="D89" s="6"/>
      <c r="E89" s="52"/>
      <c r="F89" s="130"/>
      <c r="G89" s="170"/>
      <c r="I89" s="37" t="str">
        <f>IF(C89="","",IF(OR(F89&lt;Summary!$H$9,F89&gt;Summary!$K$9),"CHECK DATES",""))</f>
        <v/>
      </c>
      <c r="J89" s="106">
        <f t="shared" si="2"/>
        <v>0</v>
      </c>
      <c r="K89" s="118" t="str">
        <f t="shared" si="3"/>
        <v/>
      </c>
      <c r="L89" s="182"/>
    </row>
    <row r="90" spans="1:12" x14ac:dyDescent="0.2">
      <c r="A90" s="353">
        <v>85</v>
      </c>
      <c r="B90" s="356"/>
      <c r="C90" s="354"/>
      <c r="D90" s="6"/>
      <c r="E90" s="52"/>
      <c r="F90" s="130"/>
      <c r="G90" s="170"/>
      <c r="I90" s="37" t="str">
        <f>IF(C90="","",IF(OR(F90&lt;Summary!$H$9,F90&gt;Summary!$K$9),"CHECK DATES",""))</f>
        <v/>
      </c>
      <c r="J90" s="106">
        <f t="shared" si="2"/>
        <v>0</v>
      </c>
      <c r="K90" s="118" t="str">
        <f t="shared" si="3"/>
        <v/>
      </c>
      <c r="L90" s="182"/>
    </row>
    <row r="91" spans="1:12" x14ac:dyDescent="0.2">
      <c r="A91" s="353">
        <v>86</v>
      </c>
      <c r="B91" s="356"/>
      <c r="C91" s="354"/>
      <c r="D91" s="6"/>
      <c r="E91" s="52"/>
      <c r="F91" s="130"/>
      <c r="G91" s="170"/>
      <c r="I91" s="37" t="str">
        <f>IF(C91="","",IF(OR(F91&lt;Summary!$H$9,F91&gt;Summary!$K$9),"CHECK DATES",""))</f>
        <v/>
      </c>
      <c r="J91" s="106">
        <f t="shared" si="2"/>
        <v>0</v>
      </c>
      <c r="K91" s="118" t="str">
        <f t="shared" si="3"/>
        <v/>
      </c>
      <c r="L91" s="182"/>
    </row>
    <row r="92" spans="1:12" x14ac:dyDescent="0.2">
      <c r="A92" s="353">
        <v>87</v>
      </c>
      <c r="B92" s="356"/>
      <c r="C92" s="354"/>
      <c r="D92" s="6"/>
      <c r="E92" s="52"/>
      <c r="F92" s="130"/>
      <c r="G92" s="170"/>
      <c r="I92" s="37" t="str">
        <f>IF(C92="","",IF(OR(F92&lt;Summary!$H$9,F92&gt;Summary!$K$9),"CHECK DATES",""))</f>
        <v/>
      </c>
      <c r="J92" s="106">
        <f t="shared" si="2"/>
        <v>0</v>
      </c>
      <c r="K92" s="118" t="str">
        <f t="shared" si="3"/>
        <v/>
      </c>
      <c r="L92" s="182"/>
    </row>
    <row r="93" spans="1:12" x14ac:dyDescent="0.2">
      <c r="A93" s="353">
        <v>88</v>
      </c>
      <c r="B93" s="356"/>
      <c r="C93" s="354"/>
      <c r="D93" s="6"/>
      <c r="E93" s="52"/>
      <c r="F93" s="130"/>
      <c r="G93" s="170"/>
      <c r="I93" s="37" t="str">
        <f>IF(C93="","",IF(OR(F93&lt;Summary!$H$9,F93&gt;Summary!$K$9),"CHECK DATES",""))</f>
        <v/>
      </c>
      <c r="J93" s="106">
        <f t="shared" si="2"/>
        <v>0</v>
      </c>
      <c r="K93" s="118" t="str">
        <f t="shared" si="3"/>
        <v/>
      </c>
      <c r="L93" s="182"/>
    </row>
    <row r="94" spans="1:12" x14ac:dyDescent="0.2">
      <c r="A94" s="353">
        <v>89</v>
      </c>
      <c r="B94" s="356"/>
      <c r="C94" s="354"/>
      <c r="D94" s="6"/>
      <c r="E94" s="52"/>
      <c r="F94" s="130"/>
      <c r="G94" s="170"/>
      <c r="I94" s="37" t="str">
        <f>IF(C94="","",IF(OR(F94&lt;Summary!$H$9,F94&gt;Summary!$K$9),"CHECK DATES",""))</f>
        <v/>
      </c>
      <c r="J94" s="106">
        <f t="shared" si="2"/>
        <v>0</v>
      </c>
      <c r="K94" s="118" t="str">
        <f t="shared" si="3"/>
        <v/>
      </c>
      <c r="L94" s="182"/>
    </row>
    <row r="95" spans="1:12" x14ac:dyDescent="0.2">
      <c r="A95" s="353">
        <v>90</v>
      </c>
      <c r="B95" s="356"/>
      <c r="C95" s="354"/>
      <c r="D95" s="6"/>
      <c r="E95" s="52"/>
      <c r="F95" s="130"/>
      <c r="G95" s="170"/>
      <c r="I95" s="37" t="str">
        <f>IF(C95="","",IF(OR(F95&lt;Summary!$H$9,F95&gt;Summary!$K$9),"CHECK DATES",""))</f>
        <v/>
      </c>
      <c r="J95" s="106">
        <f t="shared" si="2"/>
        <v>0</v>
      </c>
      <c r="K95" s="118" t="str">
        <f t="shared" si="3"/>
        <v/>
      </c>
      <c r="L95" s="182"/>
    </row>
    <row r="96" spans="1:12" x14ac:dyDescent="0.2">
      <c r="A96" s="353">
        <v>91</v>
      </c>
      <c r="B96" s="356"/>
      <c r="C96" s="354"/>
      <c r="D96" s="6"/>
      <c r="E96" s="52"/>
      <c r="F96" s="130"/>
      <c r="G96" s="170"/>
      <c r="I96" s="37" t="str">
        <f>IF(C96="","",IF(OR(F96&lt;Summary!$H$9,F96&gt;Summary!$K$9),"CHECK DATES",""))</f>
        <v/>
      </c>
      <c r="J96" s="106">
        <f t="shared" si="2"/>
        <v>0</v>
      </c>
      <c r="K96" s="118" t="str">
        <f t="shared" si="3"/>
        <v/>
      </c>
      <c r="L96" s="182"/>
    </row>
    <row r="97" spans="1:12" x14ac:dyDescent="0.2">
      <c r="A97" s="353">
        <v>92</v>
      </c>
      <c r="B97" s="356"/>
      <c r="C97" s="354"/>
      <c r="D97" s="6"/>
      <c r="E97" s="52"/>
      <c r="F97" s="130"/>
      <c r="G97" s="170"/>
      <c r="I97" s="37" t="str">
        <f>IF(C97="","",IF(OR(F97&lt;Summary!$H$9,F97&gt;Summary!$K$9),"CHECK DATES",""))</f>
        <v/>
      </c>
      <c r="J97" s="106">
        <f t="shared" si="2"/>
        <v>0</v>
      </c>
      <c r="K97" s="118" t="str">
        <f t="shared" si="3"/>
        <v/>
      </c>
      <c r="L97" s="182"/>
    </row>
    <row r="98" spans="1:12" x14ac:dyDescent="0.2">
      <c r="A98" s="353">
        <v>93</v>
      </c>
      <c r="B98" s="356"/>
      <c r="C98" s="354"/>
      <c r="D98" s="6"/>
      <c r="E98" s="52"/>
      <c r="F98" s="130"/>
      <c r="G98" s="170"/>
      <c r="I98" s="37" t="str">
        <f>IF(C98="","",IF(OR(F98&lt;Summary!$H$9,F98&gt;Summary!$K$9),"CHECK DATES",""))</f>
        <v/>
      </c>
      <c r="J98" s="106">
        <f t="shared" si="2"/>
        <v>0</v>
      </c>
      <c r="K98" s="118" t="str">
        <f t="shared" si="3"/>
        <v/>
      </c>
      <c r="L98" s="182"/>
    </row>
    <row r="99" spans="1:12" x14ac:dyDescent="0.2">
      <c r="A99" s="353">
        <v>94</v>
      </c>
      <c r="B99" s="356"/>
      <c r="C99" s="354"/>
      <c r="D99" s="6"/>
      <c r="E99" s="52"/>
      <c r="F99" s="130"/>
      <c r="G99" s="170"/>
      <c r="I99" s="37" t="str">
        <f>IF(C99="","",IF(OR(F99&lt;Summary!$H$9,F99&gt;Summary!$K$9),"CHECK DATES",""))</f>
        <v/>
      </c>
      <c r="J99" s="106">
        <f t="shared" si="2"/>
        <v>0</v>
      </c>
      <c r="K99" s="118" t="str">
        <f t="shared" si="3"/>
        <v/>
      </c>
      <c r="L99" s="182"/>
    </row>
    <row r="100" spans="1:12" x14ac:dyDescent="0.2">
      <c r="A100" s="353">
        <v>95</v>
      </c>
      <c r="B100" s="356"/>
      <c r="C100" s="354"/>
      <c r="D100" s="6"/>
      <c r="E100" s="52"/>
      <c r="F100" s="130"/>
      <c r="G100" s="170"/>
      <c r="I100" s="37" t="str">
        <f>IF(C100="","",IF(OR(F100&lt;Summary!$H$9,F100&gt;Summary!$K$9),"CHECK DATES",""))</f>
        <v/>
      </c>
      <c r="J100" s="106">
        <f t="shared" si="2"/>
        <v>0</v>
      </c>
      <c r="K100" s="118" t="str">
        <f t="shared" si="3"/>
        <v/>
      </c>
      <c r="L100" s="182"/>
    </row>
    <row r="101" spans="1:12" x14ac:dyDescent="0.2">
      <c r="A101" s="353">
        <v>96</v>
      </c>
      <c r="B101" s="356"/>
      <c r="C101" s="354"/>
      <c r="D101" s="6"/>
      <c r="E101" s="52"/>
      <c r="F101" s="130"/>
      <c r="G101" s="170"/>
      <c r="I101" s="37" t="str">
        <f>IF(C101="","",IF(OR(F101&lt;Summary!$H$9,F101&gt;Summary!$K$9),"CHECK DATES",""))</f>
        <v/>
      </c>
      <c r="J101" s="106">
        <f t="shared" si="2"/>
        <v>0</v>
      </c>
      <c r="K101" s="118" t="str">
        <f t="shared" si="3"/>
        <v/>
      </c>
      <c r="L101" s="182"/>
    </row>
    <row r="102" spans="1:12" x14ac:dyDescent="0.2">
      <c r="A102" s="353">
        <v>97</v>
      </c>
      <c r="B102" s="356"/>
      <c r="C102" s="354"/>
      <c r="D102" s="6"/>
      <c r="E102" s="52"/>
      <c r="F102" s="130"/>
      <c r="G102" s="170"/>
      <c r="I102" s="37" t="str">
        <f>IF(C102="","",IF(OR(F102&lt;Summary!$H$9,F102&gt;Summary!$K$9),"CHECK DATES",""))</f>
        <v/>
      </c>
      <c r="J102" s="106">
        <f t="shared" si="2"/>
        <v>0</v>
      </c>
      <c r="K102" s="118" t="str">
        <f t="shared" si="3"/>
        <v/>
      </c>
      <c r="L102" s="182"/>
    </row>
    <row r="103" spans="1:12" x14ac:dyDescent="0.2">
      <c r="A103" s="353">
        <v>98</v>
      </c>
      <c r="B103" s="356"/>
      <c r="C103" s="354"/>
      <c r="D103" s="6"/>
      <c r="E103" s="52"/>
      <c r="F103" s="130"/>
      <c r="G103" s="170"/>
      <c r="I103" s="37" t="str">
        <f>IF(C103="","",IF(OR(F103&lt;Summary!$H$9,F103&gt;Summary!$K$9),"CHECK DATES",""))</f>
        <v/>
      </c>
      <c r="J103" s="106">
        <f t="shared" si="2"/>
        <v>0</v>
      </c>
      <c r="K103" s="118" t="str">
        <f t="shared" si="3"/>
        <v/>
      </c>
      <c r="L103" s="182"/>
    </row>
    <row r="104" spans="1:12" x14ac:dyDescent="0.2">
      <c r="A104" s="353">
        <v>99</v>
      </c>
      <c r="B104" s="356"/>
      <c r="C104" s="354"/>
      <c r="D104" s="6"/>
      <c r="E104" s="52"/>
      <c r="F104" s="130"/>
      <c r="G104" s="170"/>
      <c r="I104" s="37" t="str">
        <f>IF(C104="","",IF(OR(F104&lt;Summary!$H$9,F104&gt;Summary!$K$9),"CHECK DATES",""))</f>
        <v/>
      </c>
      <c r="J104" s="106">
        <f t="shared" si="2"/>
        <v>0</v>
      </c>
      <c r="K104" s="118" t="str">
        <f t="shared" si="3"/>
        <v/>
      </c>
      <c r="L104" s="182"/>
    </row>
    <row r="105" spans="1:12" x14ac:dyDescent="0.2">
      <c r="A105" s="353">
        <v>100</v>
      </c>
      <c r="B105" s="356"/>
      <c r="C105" s="354"/>
      <c r="D105" s="6"/>
      <c r="E105" s="52"/>
      <c r="F105" s="130"/>
      <c r="G105" s="170"/>
      <c r="I105" s="37" t="str">
        <f>IF(C105="","",IF(OR(F105&lt;Summary!$H$9,F105&gt;Summary!$K$9),"CHECK DATES",""))</f>
        <v/>
      </c>
      <c r="J105" s="106">
        <f t="shared" si="2"/>
        <v>0</v>
      </c>
      <c r="K105" s="118" t="str">
        <f t="shared" si="3"/>
        <v/>
      </c>
      <c r="L105" s="182"/>
    </row>
    <row r="106" spans="1:12" x14ac:dyDescent="0.2">
      <c r="A106" s="353">
        <v>101</v>
      </c>
      <c r="B106" s="356"/>
      <c r="C106" s="354"/>
      <c r="D106" s="6"/>
      <c r="E106" s="52"/>
      <c r="F106" s="130"/>
      <c r="G106" s="170"/>
      <c r="I106" s="37" t="str">
        <f>IF(C106="","",IF(OR(F106&lt;Summary!$H$9,F106&gt;Summary!$K$9),"CHECK DATES",""))</f>
        <v/>
      </c>
      <c r="J106" s="106">
        <f t="shared" si="2"/>
        <v>0</v>
      </c>
      <c r="K106" s="118" t="str">
        <f t="shared" si="3"/>
        <v/>
      </c>
      <c r="L106" s="182"/>
    </row>
    <row r="107" spans="1:12" x14ac:dyDescent="0.2">
      <c r="A107" s="353">
        <v>102</v>
      </c>
      <c r="B107" s="356"/>
      <c r="C107" s="354"/>
      <c r="D107" s="6"/>
      <c r="E107" s="52"/>
      <c r="F107" s="130"/>
      <c r="G107" s="170"/>
      <c r="I107" s="37" t="str">
        <f>IF(C107="","",IF(OR(F107&lt;Summary!$H$9,F107&gt;Summary!$K$9),"CHECK DATES",""))</f>
        <v/>
      </c>
      <c r="J107" s="106">
        <f t="shared" si="2"/>
        <v>0</v>
      </c>
      <c r="K107" s="118" t="str">
        <f t="shared" si="3"/>
        <v/>
      </c>
      <c r="L107" s="182"/>
    </row>
    <row r="108" spans="1:12" x14ac:dyDescent="0.2">
      <c r="A108" s="353">
        <v>103</v>
      </c>
      <c r="B108" s="356"/>
      <c r="C108" s="354"/>
      <c r="D108" s="6"/>
      <c r="E108" s="52"/>
      <c r="F108" s="130"/>
      <c r="G108" s="170"/>
      <c r="I108" s="37" t="str">
        <f>IF(C108="","",IF(OR(F108&lt;Summary!$H$9,F108&gt;Summary!$K$9),"CHECK DATES",""))</f>
        <v/>
      </c>
      <c r="J108" s="106">
        <f t="shared" si="2"/>
        <v>0</v>
      </c>
      <c r="K108" s="118" t="str">
        <f t="shared" si="3"/>
        <v/>
      </c>
      <c r="L108" s="182"/>
    </row>
    <row r="109" spans="1:12" x14ac:dyDescent="0.2">
      <c r="A109" s="353">
        <v>104</v>
      </c>
      <c r="B109" s="356"/>
      <c r="C109" s="354"/>
      <c r="D109" s="6"/>
      <c r="E109" s="52"/>
      <c r="F109" s="130"/>
      <c r="G109" s="170"/>
      <c r="I109" s="37" t="str">
        <f>IF(C109="","",IF(OR(F109&lt;Summary!$H$9,F109&gt;Summary!$K$9),"CHECK DATES",""))</f>
        <v/>
      </c>
      <c r="J109" s="106">
        <f t="shared" si="2"/>
        <v>0</v>
      </c>
      <c r="K109" s="118" t="str">
        <f t="shared" si="3"/>
        <v/>
      </c>
      <c r="L109" s="182"/>
    </row>
    <row r="110" spans="1:12" x14ac:dyDescent="0.2">
      <c r="A110" s="353">
        <v>105</v>
      </c>
      <c r="B110" s="356"/>
      <c r="C110" s="354"/>
      <c r="D110" s="6"/>
      <c r="E110" s="52"/>
      <c r="F110" s="130"/>
      <c r="G110" s="170"/>
      <c r="I110" s="37" t="str">
        <f>IF(C110="","",IF(OR(F110&lt;Summary!$H$9,F110&gt;Summary!$K$9),"CHECK DATES",""))</f>
        <v/>
      </c>
      <c r="J110" s="106">
        <f t="shared" si="2"/>
        <v>0</v>
      </c>
      <c r="K110" s="118" t="str">
        <f t="shared" si="3"/>
        <v/>
      </c>
      <c r="L110" s="182"/>
    </row>
    <row r="111" spans="1:12" x14ac:dyDescent="0.2">
      <c r="A111" s="353">
        <v>106</v>
      </c>
      <c r="B111" s="356"/>
      <c r="C111" s="354"/>
      <c r="D111" s="6"/>
      <c r="E111" s="52"/>
      <c r="F111" s="130"/>
      <c r="G111" s="170"/>
      <c r="I111" s="37" t="str">
        <f>IF(C111="","",IF(OR(F111&lt;Summary!$H$9,F111&gt;Summary!$K$9),"CHECK DATES",""))</f>
        <v/>
      </c>
      <c r="J111" s="106">
        <f t="shared" si="2"/>
        <v>0</v>
      </c>
      <c r="K111" s="118" t="str">
        <f t="shared" si="3"/>
        <v/>
      </c>
      <c r="L111" s="182"/>
    </row>
    <row r="112" spans="1:12" x14ac:dyDescent="0.2">
      <c r="A112" s="353">
        <v>107</v>
      </c>
      <c r="B112" s="356"/>
      <c r="C112" s="354"/>
      <c r="D112" s="6"/>
      <c r="E112" s="52"/>
      <c r="F112" s="130"/>
      <c r="G112" s="170"/>
      <c r="I112" s="37" t="str">
        <f>IF(C112="","",IF(OR(F112&lt;Summary!$H$9,F112&gt;Summary!$K$9),"CHECK DATES",""))</f>
        <v/>
      </c>
      <c r="J112" s="106">
        <f t="shared" si="2"/>
        <v>0</v>
      </c>
      <c r="K112" s="118" t="str">
        <f t="shared" si="3"/>
        <v/>
      </c>
      <c r="L112" s="182"/>
    </row>
    <row r="113" spans="1:12" x14ac:dyDescent="0.2">
      <c r="A113" s="353">
        <v>108</v>
      </c>
      <c r="B113" s="356"/>
      <c r="C113" s="354"/>
      <c r="D113" s="6"/>
      <c r="E113" s="52"/>
      <c r="F113" s="130"/>
      <c r="G113" s="170"/>
      <c r="I113" s="37" t="str">
        <f>IF(C113="","",IF(OR(F113&lt;Summary!$H$9,F113&gt;Summary!$K$9),"CHECK DATES",""))</f>
        <v/>
      </c>
      <c r="J113" s="106">
        <f t="shared" si="2"/>
        <v>0</v>
      </c>
      <c r="K113" s="118" t="str">
        <f t="shared" si="3"/>
        <v/>
      </c>
      <c r="L113" s="182"/>
    </row>
    <row r="114" spans="1:12" x14ac:dyDescent="0.2">
      <c r="A114" s="353">
        <v>109</v>
      </c>
      <c r="B114" s="356"/>
      <c r="C114" s="354"/>
      <c r="D114" s="6"/>
      <c r="E114" s="52"/>
      <c r="F114" s="130"/>
      <c r="G114" s="170"/>
      <c r="I114" s="37" t="str">
        <f>IF(C114="","",IF(OR(F114&lt;Summary!$H$9,F114&gt;Summary!$K$9),"CHECK DATES",""))</f>
        <v/>
      </c>
      <c r="J114" s="106">
        <f t="shared" si="2"/>
        <v>0</v>
      </c>
      <c r="K114" s="118" t="str">
        <f t="shared" si="3"/>
        <v/>
      </c>
      <c r="L114" s="182"/>
    </row>
    <row r="115" spans="1:12" x14ac:dyDescent="0.2">
      <c r="A115" s="353">
        <v>110</v>
      </c>
      <c r="B115" s="356"/>
      <c r="C115" s="354"/>
      <c r="D115" s="6"/>
      <c r="E115" s="52"/>
      <c r="F115" s="130"/>
      <c r="G115" s="170"/>
      <c r="I115" s="37" t="str">
        <f>IF(C115="","",IF(OR(F115&lt;Summary!$H$9,F115&gt;Summary!$K$9),"CHECK DATES",""))</f>
        <v/>
      </c>
      <c r="J115" s="106">
        <f t="shared" si="2"/>
        <v>0</v>
      </c>
      <c r="K115" s="118" t="str">
        <f t="shared" si="3"/>
        <v/>
      </c>
      <c r="L115" s="182"/>
    </row>
    <row r="116" spans="1:12" x14ac:dyDescent="0.2">
      <c r="A116" s="353">
        <v>111</v>
      </c>
      <c r="B116" s="356"/>
      <c r="C116" s="354"/>
      <c r="D116" s="6"/>
      <c r="E116" s="52"/>
      <c r="F116" s="130"/>
      <c r="G116" s="170"/>
      <c r="I116" s="37" t="str">
        <f>IF(C116="","",IF(OR(F116&lt;Summary!$H$9,F116&gt;Summary!$K$9),"CHECK DATES",""))</f>
        <v/>
      </c>
      <c r="J116" s="106">
        <f t="shared" si="2"/>
        <v>0</v>
      </c>
      <c r="K116" s="118" t="str">
        <f t="shared" si="3"/>
        <v/>
      </c>
      <c r="L116" s="182"/>
    </row>
    <row r="117" spans="1:12" x14ac:dyDescent="0.2">
      <c r="A117" s="353">
        <v>112</v>
      </c>
      <c r="B117" s="356"/>
      <c r="C117" s="354"/>
      <c r="D117" s="6"/>
      <c r="E117" s="52"/>
      <c r="F117" s="130"/>
      <c r="G117" s="170"/>
      <c r="I117" s="37" t="str">
        <f>IF(C117="","",IF(OR(F117&lt;Summary!$H$9,F117&gt;Summary!$K$9),"CHECK DATES",""))</f>
        <v/>
      </c>
      <c r="J117" s="106">
        <f t="shared" si="2"/>
        <v>0</v>
      </c>
      <c r="K117" s="118" t="str">
        <f t="shared" si="3"/>
        <v/>
      </c>
      <c r="L117" s="182"/>
    </row>
    <row r="118" spans="1:12" x14ac:dyDescent="0.2">
      <c r="A118" s="353">
        <v>113</v>
      </c>
      <c r="B118" s="356"/>
      <c r="C118" s="354"/>
      <c r="D118" s="6"/>
      <c r="E118" s="52"/>
      <c r="F118" s="130"/>
      <c r="G118" s="170"/>
      <c r="I118" s="37" t="str">
        <f>IF(C118="","",IF(OR(F118&lt;Summary!$H$9,F118&gt;Summary!$K$9),"CHECK DATES",""))</f>
        <v/>
      </c>
      <c r="J118" s="106">
        <f t="shared" si="2"/>
        <v>0</v>
      </c>
      <c r="K118" s="118" t="str">
        <f t="shared" si="3"/>
        <v/>
      </c>
      <c r="L118" s="182"/>
    </row>
    <row r="119" spans="1:12" x14ac:dyDescent="0.2">
      <c r="A119" s="353">
        <v>114</v>
      </c>
      <c r="B119" s="356"/>
      <c r="C119" s="354"/>
      <c r="D119" s="6"/>
      <c r="E119" s="52"/>
      <c r="F119" s="130"/>
      <c r="G119" s="170"/>
      <c r="I119" s="37" t="str">
        <f>IF(C119="","",IF(OR(F119&lt;Summary!$H$9,F119&gt;Summary!$K$9),"CHECK DATES",""))</f>
        <v/>
      </c>
      <c r="J119" s="106">
        <f t="shared" si="2"/>
        <v>0</v>
      </c>
      <c r="K119" s="118" t="str">
        <f t="shared" si="3"/>
        <v/>
      </c>
      <c r="L119" s="182"/>
    </row>
    <row r="120" spans="1:12" x14ac:dyDescent="0.2">
      <c r="A120" s="353">
        <v>115</v>
      </c>
      <c r="B120" s="356"/>
      <c r="C120" s="354"/>
      <c r="D120" s="6"/>
      <c r="E120" s="52"/>
      <c r="F120" s="130"/>
      <c r="G120" s="170"/>
      <c r="I120" s="37" t="str">
        <f>IF(C120="","",IF(OR(F120&lt;Summary!$H$9,F120&gt;Summary!$K$9),"CHECK DATES",""))</f>
        <v/>
      </c>
      <c r="J120" s="106">
        <f t="shared" si="2"/>
        <v>0</v>
      </c>
      <c r="K120" s="118" t="str">
        <f t="shared" si="3"/>
        <v/>
      </c>
      <c r="L120" s="182"/>
    </row>
    <row r="121" spans="1:12" x14ac:dyDescent="0.2">
      <c r="A121" s="353">
        <v>116</v>
      </c>
      <c r="B121" s="356"/>
      <c r="C121" s="354"/>
      <c r="D121" s="6"/>
      <c r="E121" s="52"/>
      <c r="F121" s="130"/>
      <c r="G121" s="170"/>
      <c r="I121" s="37" t="str">
        <f>IF(C121="","",IF(OR(F121&lt;Summary!$H$9,F121&gt;Summary!$K$9),"CHECK DATES",""))</f>
        <v/>
      </c>
      <c r="J121" s="106">
        <f t="shared" si="2"/>
        <v>0</v>
      </c>
      <c r="K121" s="118" t="str">
        <f t="shared" si="3"/>
        <v/>
      </c>
      <c r="L121" s="182"/>
    </row>
    <row r="122" spans="1:12" x14ac:dyDescent="0.2">
      <c r="A122" s="353">
        <v>117</v>
      </c>
      <c r="B122" s="356"/>
      <c r="C122" s="354"/>
      <c r="D122" s="6"/>
      <c r="E122" s="52"/>
      <c r="F122" s="130"/>
      <c r="G122" s="170"/>
      <c r="I122" s="37" t="str">
        <f>IF(C122="","",IF(OR(F122&lt;Summary!$H$9,F122&gt;Summary!$K$9),"CHECK DATES",""))</f>
        <v/>
      </c>
      <c r="J122" s="106">
        <f t="shared" si="2"/>
        <v>0</v>
      </c>
      <c r="K122" s="118" t="str">
        <f t="shared" si="3"/>
        <v/>
      </c>
      <c r="L122" s="182"/>
    </row>
    <row r="123" spans="1:12" x14ac:dyDescent="0.2">
      <c r="A123" s="353">
        <v>118</v>
      </c>
      <c r="B123" s="356"/>
      <c r="C123" s="354"/>
      <c r="D123" s="6"/>
      <c r="E123" s="52"/>
      <c r="F123" s="130"/>
      <c r="G123" s="170"/>
      <c r="I123" s="37" t="str">
        <f>IF(C123="","",IF(OR(F123&lt;Summary!$H$9,F123&gt;Summary!$K$9),"CHECK DATES",""))</f>
        <v/>
      </c>
      <c r="J123" s="106">
        <f t="shared" si="2"/>
        <v>0</v>
      </c>
      <c r="K123" s="118" t="str">
        <f t="shared" si="3"/>
        <v/>
      </c>
      <c r="L123" s="182"/>
    </row>
    <row r="124" spans="1:12" x14ac:dyDescent="0.2">
      <c r="A124" s="353">
        <v>119</v>
      </c>
      <c r="B124" s="356"/>
      <c r="C124" s="354"/>
      <c r="D124" s="6"/>
      <c r="E124" s="52"/>
      <c r="F124" s="130"/>
      <c r="G124" s="170"/>
      <c r="I124" s="37" t="str">
        <f>IF(C124="","",IF(OR(F124&lt;Summary!$H$9,F124&gt;Summary!$K$9),"CHECK DATES",""))</f>
        <v/>
      </c>
      <c r="J124" s="106">
        <f t="shared" si="2"/>
        <v>0</v>
      </c>
      <c r="K124" s="118" t="str">
        <f t="shared" si="3"/>
        <v/>
      </c>
      <c r="L124" s="182"/>
    </row>
    <row r="125" spans="1:12" x14ac:dyDescent="0.2">
      <c r="A125" s="353">
        <v>120</v>
      </c>
      <c r="B125" s="356"/>
      <c r="C125" s="354"/>
      <c r="D125" s="6"/>
      <c r="E125" s="52"/>
      <c r="F125" s="130"/>
      <c r="G125" s="170"/>
      <c r="I125" s="37" t="str">
        <f>IF(C125="","",IF(OR(F125&lt;Summary!$H$9,F125&gt;Summary!$K$9),"CHECK DATES",""))</f>
        <v/>
      </c>
      <c r="J125" s="106">
        <f t="shared" si="2"/>
        <v>0</v>
      </c>
      <c r="K125" s="118" t="str">
        <f t="shared" si="3"/>
        <v/>
      </c>
      <c r="L125" s="182"/>
    </row>
    <row r="126" spans="1:12" x14ac:dyDescent="0.2">
      <c r="A126" s="353">
        <v>121</v>
      </c>
      <c r="B126" s="356"/>
      <c r="C126" s="354"/>
      <c r="D126" s="6"/>
      <c r="E126" s="52"/>
      <c r="F126" s="130"/>
      <c r="G126" s="170"/>
      <c r="I126" s="37" t="str">
        <f>IF(C126="","",IF(OR(F126&lt;Summary!$H$9,F126&gt;Summary!$K$9),"CHECK DATES",""))</f>
        <v/>
      </c>
      <c r="J126" s="106">
        <f t="shared" si="2"/>
        <v>0</v>
      </c>
      <c r="K126" s="118" t="str">
        <f t="shared" si="3"/>
        <v/>
      </c>
      <c r="L126" s="182"/>
    </row>
    <row r="127" spans="1:12" x14ac:dyDescent="0.2">
      <c r="A127" s="353">
        <v>122</v>
      </c>
      <c r="B127" s="356"/>
      <c r="C127" s="354"/>
      <c r="D127" s="6"/>
      <c r="E127" s="52"/>
      <c r="F127" s="130"/>
      <c r="G127" s="170"/>
      <c r="I127" s="37" t="str">
        <f>IF(C127="","",IF(OR(F127&lt;Summary!$H$9,F127&gt;Summary!$K$9),"CHECK DATES",""))</f>
        <v/>
      </c>
      <c r="J127" s="106">
        <f t="shared" si="2"/>
        <v>0</v>
      </c>
      <c r="K127" s="118" t="str">
        <f t="shared" si="3"/>
        <v/>
      </c>
      <c r="L127" s="182"/>
    </row>
    <row r="128" spans="1:12" x14ac:dyDescent="0.2">
      <c r="A128" s="353">
        <v>123</v>
      </c>
      <c r="B128" s="356"/>
      <c r="C128" s="354"/>
      <c r="D128" s="6"/>
      <c r="E128" s="52"/>
      <c r="F128" s="130"/>
      <c r="G128" s="170"/>
      <c r="I128" s="37" t="str">
        <f>IF(C128="","",IF(OR(F128&lt;Summary!$H$9,F128&gt;Summary!$K$9),"CHECK DATES",""))</f>
        <v/>
      </c>
      <c r="J128" s="106">
        <f t="shared" si="2"/>
        <v>0</v>
      </c>
      <c r="K128" s="118" t="str">
        <f t="shared" si="3"/>
        <v/>
      </c>
      <c r="L128" s="182"/>
    </row>
    <row r="129" spans="1:12" x14ac:dyDescent="0.2">
      <c r="A129" s="353">
        <v>124</v>
      </c>
      <c r="B129" s="356"/>
      <c r="C129" s="354"/>
      <c r="D129" s="6"/>
      <c r="E129" s="52"/>
      <c r="F129" s="130"/>
      <c r="G129" s="170"/>
      <c r="I129" s="37" t="str">
        <f>IF(C129="","",IF(OR(F129&lt;Summary!$H$9,F129&gt;Summary!$K$9),"CHECK DATES",""))</f>
        <v/>
      </c>
      <c r="J129" s="106">
        <f t="shared" si="2"/>
        <v>0</v>
      </c>
      <c r="K129" s="118" t="str">
        <f t="shared" si="3"/>
        <v/>
      </c>
      <c r="L129" s="182"/>
    </row>
    <row r="130" spans="1:12" x14ac:dyDescent="0.2">
      <c r="A130" s="353">
        <v>125</v>
      </c>
      <c r="B130" s="356"/>
      <c r="C130" s="354"/>
      <c r="D130" s="6"/>
      <c r="E130" s="52"/>
      <c r="F130" s="130"/>
      <c r="G130" s="170"/>
      <c r="I130" s="37" t="str">
        <f>IF(C130="","",IF(OR(F130&lt;Summary!$H$9,F130&gt;Summary!$K$9),"CHECK DATES",""))</f>
        <v/>
      </c>
      <c r="J130" s="106">
        <f t="shared" si="2"/>
        <v>0</v>
      </c>
      <c r="K130" s="118" t="str">
        <f t="shared" si="3"/>
        <v/>
      </c>
      <c r="L130" s="182"/>
    </row>
    <row r="131" spans="1:12" x14ac:dyDescent="0.2">
      <c r="A131" s="353">
        <v>126</v>
      </c>
      <c r="B131" s="356"/>
      <c r="C131" s="354"/>
      <c r="D131" s="6"/>
      <c r="E131" s="52"/>
      <c r="F131" s="130"/>
      <c r="G131" s="170"/>
      <c r="I131" s="37" t="str">
        <f>IF(C131="","",IF(OR(F131&lt;Summary!$H$9,F131&gt;Summary!$K$9),"CHECK DATES",""))</f>
        <v/>
      </c>
      <c r="J131" s="106">
        <f t="shared" si="2"/>
        <v>0</v>
      </c>
      <c r="K131" s="118" t="str">
        <f t="shared" si="3"/>
        <v/>
      </c>
      <c r="L131" s="182"/>
    </row>
    <row r="132" spans="1:12" x14ac:dyDescent="0.2">
      <c r="A132" s="353">
        <v>127</v>
      </c>
      <c r="B132" s="356"/>
      <c r="C132" s="354"/>
      <c r="D132" s="6"/>
      <c r="E132" s="52"/>
      <c r="F132" s="130"/>
      <c r="G132" s="170"/>
      <c r="I132" s="37" t="str">
        <f>IF(C132="","",IF(OR(F132&lt;Summary!$H$9,F132&gt;Summary!$K$9),"CHECK DATES",""))</f>
        <v/>
      </c>
      <c r="J132" s="106">
        <f t="shared" si="2"/>
        <v>0</v>
      </c>
      <c r="K132" s="118" t="str">
        <f t="shared" si="3"/>
        <v/>
      </c>
      <c r="L132" s="182"/>
    </row>
    <row r="133" spans="1:12" x14ac:dyDescent="0.2">
      <c r="A133" s="353">
        <v>128</v>
      </c>
      <c r="B133" s="356"/>
      <c r="C133" s="354"/>
      <c r="D133" s="6"/>
      <c r="E133" s="52"/>
      <c r="F133" s="130"/>
      <c r="G133" s="170"/>
      <c r="I133" s="37" t="str">
        <f>IF(C133="","",IF(OR(F133&lt;Summary!$H$9,F133&gt;Summary!$K$9),"CHECK DATES",""))</f>
        <v/>
      </c>
      <c r="J133" s="106">
        <f t="shared" si="2"/>
        <v>0</v>
      </c>
      <c r="K133" s="118" t="str">
        <f t="shared" si="3"/>
        <v/>
      </c>
      <c r="L133" s="182"/>
    </row>
    <row r="134" spans="1:12" x14ac:dyDescent="0.2">
      <c r="A134" s="353">
        <v>129</v>
      </c>
      <c r="B134" s="356"/>
      <c r="C134" s="354"/>
      <c r="D134" s="6"/>
      <c r="E134" s="52"/>
      <c r="F134" s="130"/>
      <c r="G134" s="170"/>
      <c r="I134" s="37" t="str">
        <f>IF(C134="","",IF(OR(F134&lt;Summary!$H$9,F134&gt;Summary!$K$9),"CHECK DATES",""))</f>
        <v/>
      </c>
      <c r="J134" s="106">
        <f t="shared" si="2"/>
        <v>0</v>
      </c>
      <c r="K134" s="118" t="str">
        <f t="shared" si="3"/>
        <v/>
      </c>
      <c r="L134" s="182"/>
    </row>
    <row r="135" spans="1:12" x14ac:dyDescent="0.2">
      <c r="A135" s="353">
        <v>130</v>
      </c>
      <c r="B135" s="356"/>
      <c r="C135" s="354"/>
      <c r="D135" s="6"/>
      <c r="E135" s="52"/>
      <c r="F135" s="130"/>
      <c r="G135" s="170"/>
      <c r="I135" s="37" t="str">
        <f>IF(C135="","",IF(OR(F135&lt;Summary!$H$9,F135&gt;Summary!$K$9),"CHECK DATES",""))</f>
        <v/>
      </c>
      <c r="J135" s="106">
        <f t="shared" ref="J135:J198" si="4">G135</f>
        <v>0</v>
      </c>
      <c r="K135" s="118" t="str">
        <f t="shared" ref="K135:K198" si="5">IF(J135&lt;G135,G135-J135,"")</f>
        <v/>
      </c>
      <c r="L135" s="182"/>
    </row>
    <row r="136" spans="1:12" x14ac:dyDescent="0.2">
      <c r="A136" s="353">
        <v>131</v>
      </c>
      <c r="B136" s="356"/>
      <c r="C136" s="354"/>
      <c r="D136" s="6"/>
      <c r="E136" s="52"/>
      <c r="F136" s="130"/>
      <c r="G136" s="170"/>
      <c r="I136" s="37" t="str">
        <f>IF(C136="","",IF(OR(F136&lt;Summary!$H$9,F136&gt;Summary!$K$9),"CHECK DATES",""))</f>
        <v/>
      </c>
      <c r="J136" s="106">
        <f t="shared" si="4"/>
        <v>0</v>
      </c>
      <c r="K136" s="118" t="str">
        <f t="shared" si="5"/>
        <v/>
      </c>
      <c r="L136" s="182"/>
    </row>
    <row r="137" spans="1:12" x14ac:dyDescent="0.2">
      <c r="A137" s="353">
        <v>132</v>
      </c>
      <c r="B137" s="356"/>
      <c r="C137" s="354"/>
      <c r="D137" s="6"/>
      <c r="E137" s="52"/>
      <c r="F137" s="130"/>
      <c r="G137" s="170"/>
      <c r="I137" s="37" t="str">
        <f>IF(C137="","",IF(OR(F137&lt;Summary!$H$9,F137&gt;Summary!$K$9),"CHECK DATES",""))</f>
        <v/>
      </c>
      <c r="J137" s="106">
        <f t="shared" si="4"/>
        <v>0</v>
      </c>
      <c r="K137" s="118" t="str">
        <f t="shared" si="5"/>
        <v/>
      </c>
      <c r="L137" s="182"/>
    </row>
    <row r="138" spans="1:12" x14ac:dyDescent="0.2">
      <c r="A138" s="353">
        <v>133</v>
      </c>
      <c r="B138" s="356"/>
      <c r="C138" s="354"/>
      <c r="D138" s="6"/>
      <c r="E138" s="52"/>
      <c r="F138" s="130"/>
      <c r="G138" s="170"/>
      <c r="I138" s="37" t="str">
        <f>IF(C138="","",IF(OR(F138&lt;Summary!$H$9,F138&gt;Summary!$K$9),"CHECK DATES",""))</f>
        <v/>
      </c>
      <c r="J138" s="106">
        <f t="shared" si="4"/>
        <v>0</v>
      </c>
      <c r="K138" s="118" t="str">
        <f t="shared" si="5"/>
        <v/>
      </c>
      <c r="L138" s="182"/>
    </row>
    <row r="139" spans="1:12" x14ac:dyDescent="0.2">
      <c r="A139" s="353">
        <v>134</v>
      </c>
      <c r="B139" s="356"/>
      <c r="C139" s="354"/>
      <c r="D139" s="6"/>
      <c r="E139" s="52"/>
      <c r="F139" s="130"/>
      <c r="G139" s="170"/>
      <c r="I139" s="37" t="str">
        <f>IF(C139="","",IF(OR(F139&lt;Summary!$H$9,F139&gt;Summary!$K$9),"CHECK DATES",""))</f>
        <v/>
      </c>
      <c r="J139" s="106">
        <f t="shared" si="4"/>
        <v>0</v>
      </c>
      <c r="K139" s="118" t="str">
        <f t="shared" si="5"/>
        <v/>
      </c>
      <c r="L139" s="182"/>
    </row>
    <row r="140" spans="1:12" x14ac:dyDescent="0.2">
      <c r="A140" s="353">
        <v>135</v>
      </c>
      <c r="B140" s="356"/>
      <c r="C140" s="354"/>
      <c r="D140" s="6"/>
      <c r="E140" s="52"/>
      <c r="F140" s="130"/>
      <c r="G140" s="170"/>
      <c r="I140" s="37" t="str">
        <f>IF(C140="","",IF(OR(F140&lt;Summary!$H$9,F140&gt;Summary!$K$9),"CHECK DATES",""))</f>
        <v/>
      </c>
      <c r="J140" s="106">
        <f t="shared" si="4"/>
        <v>0</v>
      </c>
      <c r="K140" s="118" t="str">
        <f t="shared" si="5"/>
        <v/>
      </c>
      <c r="L140" s="182"/>
    </row>
    <row r="141" spans="1:12" x14ac:dyDescent="0.2">
      <c r="A141" s="353">
        <v>136</v>
      </c>
      <c r="B141" s="356"/>
      <c r="C141" s="354"/>
      <c r="D141" s="6"/>
      <c r="E141" s="52"/>
      <c r="F141" s="130"/>
      <c r="G141" s="170"/>
      <c r="I141" s="37" t="str">
        <f>IF(C141="","",IF(OR(F141&lt;Summary!$H$9,F141&gt;Summary!$K$9),"CHECK DATES",""))</f>
        <v/>
      </c>
      <c r="J141" s="106">
        <f t="shared" si="4"/>
        <v>0</v>
      </c>
      <c r="K141" s="118" t="str">
        <f t="shared" si="5"/>
        <v/>
      </c>
      <c r="L141" s="182"/>
    </row>
    <row r="142" spans="1:12" x14ac:dyDescent="0.2">
      <c r="A142" s="353">
        <v>137</v>
      </c>
      <c r="B142" s="356"/>
      <c r="C142" s="354"/>
      <c r="D142" s="6"/>
      <c r="E142" s="52"/>
      <c r="F142" s="130"/>
      <c r="G142" s="170"/>
      <c r="I142" s="37" t="str">
        <f>IF(C142="","",IF(OR(F142&lt;Summary!$H$9,F142&gt;Summary!$K$9),"CHECK DATES",""))</f>
        <v/>
      </c>
      <c r="J142" s="106">
        <f t="shared" si="4"/>
        <v>0</v>
      </c>
      <c r="K142" s="118" t="str">
        <f t="shared" si="5"/>
        <v/>
      </c>
      <c r="L142" s="182"/>
    </row>
    <row r="143" spans="1:12" x14ac:dyDescent="0.2">
      <c r="A143" s="353">
        <v>138</v>
      </c>
      <c r="B143" s="356"/>
      <c r="C143" s="354"/>
      <c r="D143" s="6"/>
      <c r="E143" s="52"/>
      <c r="F143" s="130"/>
      <c r="G143" s="170"/>
      <c r="I143" s="37" t="str">
        <f>IF(C143="","",IF(OR(F143&lt;Summary!$H$9,F143&gt;Summary!$K$9),"CHECK DATES",""))</f>
        <v/>
      </c>
      <c r="J143" s="106">
        <f t="shared" si="4"/>
        <v>0</v>
      </c>
      <c r="K143" s="118" t="str">
        <f t="shared" si="5"/>
        <v/>
      </c>
      <c r="L143" s="182"/>
    </row>
    <row r="144" spans="1:12" x14ac:dyDescent="0.2">
      <c r="A144" s="353">
        <v>139</v>
      </c>
      <c r="B144" s="356"/>
      <c r="C144" s="354"/>
      <c r="D144" s="6"/>
      <c r="E144" s="52"/>
      <c r="F144" s="130"/>
      <c r="G144" s="170"/>
      <c r="I144" s="37" t="str">
        <f>IF(C144="","",IF(OR(F144&lt;Summary!$H$9,F144&gt;Summary!$K$9),"CHECK DATES",""))</f>
        <v/>
      </c>
      <c r="J144" s="106">
        <f t="shared" si="4"/>
        <v>0</v>
      </c>
      <c r="K144" s="118" t="str">
        <f t="shared" si="5"/>
        <v/>
      </c>
      <c r="L144" s="182"/>
    </row>
    <row r="145" spans="1:12" x14ac:dyDescent="0.2">
      <c r="A145" s="353">
        <v>140</v>
      </c>
      <c r="B145" s="356"/>
      <c r="C145" s="354"/>
      <c r="D145" s="6"/>
      <c r="E145" s="52"/>
      <c r="F145" s="130"/>
      <c r="G145" s="170"/>
      <c r="I145" s="37" t="str">
        <f>IF(C145="","",IF(OR(F145&lt;Summary!$H$9,F145&gt;Summary!$K$9),"CHECK DATES",""))</f>
        <v/>
      </c>
      <c r="J145" s="106">
        <f t="shared" si="4"/>
        <v>0</v>
      </c>
      <c r="K145" s="118" t="str">
        <f t="shared" si="5"/>
        <v/>
      </c>
      <c r="L145" s="182"/>
    </row>
    <row r="146" spans="1:12" x14ac:dyDescent="0.2">
      <c r="A146" s="353">
        <v>141</v>
      </c>
      <c r="B146" s="356"/>
      <c r="C146" s="354"/>
      <c r="D146" s="6"/>
      <c r="E146" s="52"/>
      <c r="F146" s="130"/>
      <c r="G146" s="170"/>
      <c r="I146" s="37" t="str">
        <f>IF(C146="","",IF(OR(F146&lt;Summary!$H$9,F146&gt;Summary!$K$9),"CHECK DATES",""))</f>
        <v/>
      </c>
      <c r="J146" s="106">
        <f t="shared" si="4"/>
        <v>0</v>
      </c>
      <c r="K146" s="118" t="str">
        <f t="shared" si="5"/>
        <v/>
      </c>
      <c r="L146" s="182"/>
    </row>
    <row r="147" spans="1:12" x14ac:dyDescent="0.2">
      <c r="A147" s="353">
        <v>142</v>
      </c>
      <c r="B147" s="356"/>
      <c r="C147" s="354"/>
      <c r="D147" s="6"/>
      <c r="E147" s="52"/>
      <c r="F147" s="130"/>
      <c r="G147" s="170"/>
      <c r="I147" s="37" t="str">
        <f>IF(C147="","",IF(OR(F147&lt;Summary!$H$9,F147&gt;Summary!$K$9),"CHECK DATES",""))</f>
        <v/>
      </c>
      <c r="J147" s="106">
        <f t="shared" si="4"/>
        <v>0</v>
      </c>
      <c r="K147" s="118" t="str">
        <f t="shared" si="5"/>
        <v/>
      </c>
      <c r="L147" s="182"/>
    </row>
    <row r="148" spans="1:12" x14ac:dyDescent="0.2">
      <c r="A148" s="353">
        <v>143</v>
      </c>
      <c r="B148" s="356"/>
      <c r="C148" s="354"/>
      <c r="D148" s="6"/>
      <c r="E148" s="52"/>
      <c r="F148" s="130"/>
      <c r="G148" s="170"/>
      <c r="I148" s="37" t="str">
        <f>IF(C148="","",IF(OR(F148&lt;Summary!$H$9,F148&gt;Summary!$K$9),"CHECK DATES",""))</f>
        <v/>
      </c>
      <c r="J148" s="106">
        <f t="shared" si="4"/>
        <v>0</v>
      </c>
      <c r="K148" s="118" t="str">
        <f t="shared" si="5"/>
        <v/>
      </c>
      <c r="L148" s="182"/>
    </row>
    <row r="149" spans="1:12" x14ac:dyDescent="0.2">
      <c r="A149" s="353">
        <v>144</v>
      </c>
      <c r="B149" s="356"/>
      <c r="C149" s="354"/>
      <c r="D149" s="6"/>
      <c r="E149" s="52"/>
      <c r="F149" s="130"/>
      <c r="G149" s="170"/>
      <c r="I149" s="37" t="str">
        <f>IF(C149="","",IF(OR(F149&lt;Summary!$H$9,F149&gt;Summary!$K$9),"CHECK DATES",""))</f>
        <v/>
      </c>
      <c r="J149" s="106">
        <f t="shared" si="4"/>
        <v>0</v>
      </c>
      <c r="K149" s="118" t="str">
        <f t="shared" si="5"/>
        <v/>
      </c>
      <c r="L149" s="182"/>
    </row>
    <row r="150" spans="1:12" x14ac:dyDescent="0.2">
      <c r="A150" s="353">
        <v>145</v>
      </c>
      <c r="B150" s="356"/>
      <c r="C150" s="354"/>
      <c r="D150" s="6"/>
      <c r="E150" s="52"/>
      <c r="F150" s="130"/>
      <c r="G150" s="170"/>
      <c r="I150" s="37" t="str">
        <f>IF(C150="","",IF(OR(F150&lt;Summary!$H$9,F150&gt;Summary!$K$9),"CHECK DATES",""))</f>
        <v/>
      </c>
      <c r="J150" s="106">
        <f t="shared" si="4"/>
        <v>0</v>
      </c>
      <c r="K150" s="118" t="str">
        <f t="shared" si="5"/>
        <v/>
      </c>
      <c r="L150" s="182"/>
    </row>
    <row r="151" spans="1:12" x14ac:dyDescent="0.2">
      <c r="A151" s="353">
        <v>146</v>
      </c>
      <c r="B151" s="356"/>
      <c r="C151" s="354"/>
      <c r="D151" s="6"/>
      <c r="E151" s="52"/>
      <c r="F151" s="130"/>
      <c r="G151" s="170"/>
      <c r="I151" s="37" t="str">
        <f>IF(C151="","",IF(OR(F151&lt;Summary!$H$9,F151&gt;Summary!$K$9),"CHECK DATES",""))</f>
        <v/>
      </c>
      <c r="J151" s="106">
        <f t="shared" si="4"/>
        <v>0</v>
      </c>
      <c r="K151" s="118" t="str">
        <f t="shared" si="5"/>
        <v/>
      </c>
      <c r="L151" s="182"/>
    </row>
    <row r="152" spans="1:12" x14ac:dyDescent="0.2">
      <c r="A152" s="353">
        <v>147</v>
      </c>
      <c r="B152" s="356"/>
      <c r="C152" s="354"/>
      <c r="D152" s="6"/>
      <c r="E152" s="52"/>
      <c r="F152" s="130"/>
      <c r="G152" s="170"/>
      <c r="I152" s="37" t="str">
        <f>IF(C152="","",IF(OR(F152&lt;Summary!$H$9,F152&gt;Summary!$K$9),"CHECK DATES",""))</f>
        <v/>
      </c>
      <c r="J152" s="106">
        <f t="shared" si="4"/>
        <v>0</v>
      </c>
      <c r="K152" s="118" t="str">
        <f t="shared" si="5"/>
        <v/>
      </c>
      <c r="L152" s="182"/>
    </row>
    <row r="153" spans="1:12" x14ac:dyDescent="0.2">
      <c r="A153" s="353">
        <v>148</v>
      </c>
      <c r="B153" s="356"/>
      <c r="C153" s="354"/>
      <c r="D153" s="6"/>
      <c r="E153" s="52"/>
      <c r="F153" s="130"/>
      <c r="G153" s="170"/>
      <c r="I153" s="37" t="str">
        <f>IF(C153="","",IF(OR(F153&lt;Summary!$H$9,F153&gt;Summary!$K$9),"CHECK DATES",""))</f>
        <v/>
      </c>
      <c r="J153" s="106">
        <f t="shared" si="4"/>
        <v>0</v>
      </c>
      <c r="K153" s="118" t="str">
        <f t="shared" si="5"/>
        <v/>
      </c>
      <c r="L153" s="182"/>
    </row>
    <row r="154" spans="1:12" x14ac:dyDescent="0.2">
      <c r="A154" s="353">
        <v>149</v>
      </c>
      <c r="B154" s="356"/>
      <c r="C154" s="354"/>
      <c r="D154" s="6"/>
      <c r="E154" s="52"/>
      <c r="F154" s="130"/>
      <c r="G154" s="170"/>
      <c r="I154" s="37" t="str">
        <f>IF(C154="","",IF(OR(F154&lt;Summary!$H$9,F154&gt;Summary!$K$9),"CHECK DATES",""))</f>
        <v/>
      </c>
      <c r="J154" s="106">
        <f t="shared" si="4"/>
        <v>0</v>
      </c>
      <c r="K154" s="118" t="str">
        <f t="shared" si="5"/>
        <v/>
      </c>
      <c r="L154" s="182"/>
    </row>
    <row r="155" spans="1:12" x14ac:dyDescent="0.2">
      <c r="A155" s="353">
        <v>150</v>
      </c>
      <c r="B155" s="356"/>
      <c r="C155" s="354"/>
      <c r="D155" s="6"/>
      <c r="E155" s="52"/>
      <c r="F155" s="130"/>
      <c r="G155" s="170"/>
      <c r="I155" s="37" t="str">
        <f>IF(C155="","",IF(OR(F155&lt;Summary!$H$9,F155&gt;Summary!$K$9),"CHECK DATES",""))</f>
        <v/>
      </c>
      <c r="J155" s="106">
        <f t="shared" si="4"/>
        <v>0</v>
      </c>
      <c r="K155" s="118" t="str">
        <f t="shared" si="5"/>
        <v/>
      </c>
      <c r="L155" s="182"/>
    </row>
    <row r="156" spans="1:12" x14ac:dyDescent="0.2">
      <c r="A156" s="353">
        <v>151</v>
      </c>
      <c r="B156" s="356"/>
      <c r="C156" s="354"/>
      <c r="D156" s="6"/>
      <c r="E156" s="52"/>
      <c r="F156" s="130"/>
      <c r="G156" s="170"/>
      <c r="I156" s="37" t="str">
        <f>IF(C156="","",IF(OR(F156&lt;Summary!$H$9,F156&gt;Summary!$K$9),"CHECK DATES",""))</f>
        <v/>
      </c>
      <c r="J156" s="106">
        <f t="shared" si="4"/>
        <v>0</v>
      </c>
      <c r="K156" s="118" t="str">
        <f t="shared" si="5"/>
        <v/>
      </c>
      <c r="L156" s="182"/>
    </row>
    <row r="157" spans="1:12" x14ac:dyDescent="0.2">
      <c r="A157" s="353">
        <v>152</v>
      </c>
      <c r="B157" s="356"/>
      <c r="C157" s="354"/>
      <c r="D157" s="6"/>
      <c r="E157" s="52"/>
      <c r="F157" s="130"/>
      <c r="G157" s="170"/>
      <c r="I157" s="37" t="str">
        <f>IF(C157="","",IF(OR(F157&lt;Summary!$H$9,F157&gt;Summary!$K$9),"CHECK DATES",""))</f>
        <v/>
      </c>
      <c r="J157" s="106">
        <f t="shared" si="4"/>
        <v>0</v>
      </c>
      <c r="K157" s="118" t="str">
        <f t="shared" si="5"/>
        <v/>
      </c>
      <c r="L157" s="182"/>
    </row>
    <row r="158" spans="1:12" x14ac:dyDescent="0.2">
      <c r="A158" s="353">
        <v>153</v>
      </c>
      <c r="B158" s="356"/>
      <c r="C158" s="354"/>
      <c r="D158" s="6"/>
      <c r="E158" s="52"/>
      <c r="F158" s="130"/>
      <c r="G158" s="170"/>
      <c r="I158" s="37" t="str">
        <f>IF(C158="","",IF(OR(F158&lt;Summary!$H$9,F158&gt;Summary!$K$9),"CHECK DATES",""))</f>
        <v/>
      </c>
      <c r="J158" s="106">
        <f t="shared" si="4"/>
        <v>0</v>
      </c>
      <c r="K158" s="118" t="str">
        <f t="shared" si="5"/>
        <v/>
      </c>
      <c r="L158" s="182"/>
    </row>
    <row r="159" spans="1:12" x14ac:dyDescent="0.2">
      <c r="A159" s="353">
        <v>154</v>
      </c>
      <c r="B159" s="356"/>
      <c r="C159" s="354"/>
      <c r="D159" s="6"/>
      <c r="E159" s="52"/>
      <c r="F159" s="130"/>
      <c r="G159" s="170"/>
      <c r="I159" s="37" t="str">
        <f>IF(C159="","",IF(OR(F159&lt;Summary!$H$9,F159&gt;Summary!$K$9),"CHECK DATES",""))</f>
        <v/>
      </c>
      <c r="J159" s="106">
        <f t="shared" si="4"/>
        <v>0</v>
      </c>
      <c r="K159" s="118" t="str">
        <f t="shared" si="5"/>
        <v/>
      </c>
      <c r="L159" s="182"/>
    </row>
    <row r="160" spans="1:12" x14ac:dyDescent="0.2">
      <c r="A160" s="353">
        <v>155</v>
      </c>
      <c r="B160" s="356"/>
      <c r="C160" s="354"/>
      <c r="D160" s="6"/>
      <c r="E160" s="52"/>
      <c r="F160" s="130"/>
      <c r="G160" s="170"/>
      <c r="I160" s="37" t="str">
        <f>IF(C160="","",IF(OR(F160&lt;Summary!$H$9,F160&gt;Summary!$K$9),"CHECK DATES",""))</f>
        <v/>
      </c>
      <c r="J160" s="106">
        <f t="shared" si="4"/>
        <v>0</v>
      </c>
      <c r="K160" s="118" t="str">
        <f t="shared" si="5"/>
        <v/>
      </c>
      <c r="L160" s="182"/>
    </row>
    <row r="161" spans="1:12" x14ac:dyDescent="0.2">
      <c r="A161" s="353">
        <v>156</v>
      </c>
      <c r="B161" s="356"/>
      <c r="C161" s="354"/>
      <c r="D161" s="6"/>
      <c r="E161" s="52"/>
      <c r="F161" s="130"/>
      <c r="G161" s="170"/>
      <c r="I161" s="37" t="str">
        <f>IF(C161="","",IF(OR(F161&lt;Summary!$H$9,F161&gt;Summary!$K$9),"CHECK DATES",""))</f>
        <v/>
      </c>
      <c r="J161" s="106">
        <f t="shared" si="4"/>
        <v>0</v>
      </c>
      <c r="K161" s="118" t="str">
        <f t="shared" si="5"/>
        <v/>
      </c>
      <c r="L161" s="182"/>
    </row>
    <row r="162" spans="1:12" x14ac:dyDescent="0.2">
      <c r="A162" s="353">
        <v>157</v>
      </c>
      <c r="B162" s="356"/>
      <c r="C162" s="354"/>
      <c r="D162" s="6"/>
      <c r="E162" s="52"/>
      <c r="F162" s="130"/>
      <c r="G162" s="170"/>
      <c r="I162" s="37" t="str">
        <f>IF(C162="","",IF(OR(F162&lt;Summary!$H$9,F162&gt;Summary!$K$9),"CHECK DATES",""))</f>
        <v/>
      </c>
      <c r="J162" s="106">
        <f t="shared" si="4"/>
        <v>0</v>
      </c>
      <c r="K162" s="118" t="str">
        <f t="shared" si="5"/>
        <v/>
      </c>
      <c r="L162" s="182"/>
    </row>
    <row r="163" spans="1:12" x14ac:dyDescent="0.2">
      <c r="A163" s="353">
        <v>158</v>
      </c>
      <c r="B163" s="356"/>
      <c r="C163" s="354"/>
      <c r="D163" s="6"/>
      <c r="E163" s="52"/>
      <c r="F163" s="130"/>
      <c r="G163" s="170"/>
      <c r="I163" s="37" t="str">
        <f>IF(C163="","",IF(OR(F163&lt;Summary!$H$9,F163&gt;Summary!$K$9),"CHECK DATES",""))</f>
        <v/>
      </c>
      <c r="J163" s="106">
        <f t="shared" si="4"/>
        <v>0</v>
      </c>
      <c r="K163" s="118" t="str">
        <f t="shared" si="5"/>
        <v/>
      </c>
      <c r="L163" s="182"/>
    </row>
    <row r="164" spans="1:12" x14ac:dyDescent="0.2">
      <c r="A164" s="353">
        <v>159</v>
      </c>
      <c r="B164" s="356"/>
      <c r="C164" s="354"/>
      <c r="D164" s="6"/>
      <c r="E164" s="52"/>
      <c r="F164" s="130"/>
      <c r="G164" s="170"/>
      <c r="I164" s="37" t="str">
        <f>IF(C164="","",IF(OR(F164&lt;Summary!$H$9,F164&gt;Summary!$K$9),"CHECK DATES",""))</f>
        <v/>
      </c>
      <c r="J164" s="106">
        <f t="shared" si="4"/>
        <v>0</v>
      </c>
      <c r="K164" s="118" t="str">
        <f t="shared" si="5"/>
        <v/>
      </c>
      <c r="L164" s="182"/>
    </row>
    <row r="165" spans="1:12" x14ac:dyDescent="0.2">
      <c r="A165" s="353">
        <v>160</v>
      </c>
      <c r="B165" s="356"/>
      <c r="C165" s="354"/>
      <c r="D165" s="6"/>
      <c r="E165" s="52"/>
      <c r="F165" s="130"/>
      <c r="G165" s="170"/>
      <c r="I165" s="37" t="str">
        <f>IF(C165="","",IF(OR(F165&lt;Summary!$H$9,F165&gt;Summary!$K$9),"CHECK DATES",""))</f>
        <v/>
      </c>
      <c r="J165" s="106">
        <f t="shared" si="4"/>
        <v>0</v>
      </c>
      <c r="K165" s="118" t="str">
        <f t="shared" si="5"/>
        <v/>
      </c>
      <c r="L165" s="182"/>
    </row>
    <row r="166" spans="1:12" x14ac:dyDescent="0.2">
      <c r="A166" s="353">
        <v>161</v>
      </c>
      <c r="B166" s="356"/>
      <c r="C166" s="354"/>
      <c r="D166" s="6"/>
      <c r="E166" s="52"/>
      <c r="F166" s="130"/>
      <c r="G166" s="170"/>
      <c r="I166" s="37" t="str">
        <f>IF(C166="","",IF(OR(F166&lt;Summary!$H$9,F166&gt;Summary!$K$9),"CHECK DATES",""))</f>
        <v/>
      </c>
      <c r="J166" s="106">
        <f t="shared" si="4"/>
        <v>0</v>
      </c>
      <c r="K166" s="118" t="str">
        <f t="shared" si="5"/>
        <v/>
      </c>
      <c r="L166" s="182"/>
    </row>
    <row r="167" spans="1:12" x14ac:dyDescent="0.2">
      <c r="A167" s="353">
        <v>162</v>
      </c>
      <c r="B167" s="356"/>
      <c r="C167" s="354"/>
      <c r="D167" s="6"/>
      <c r="E167" s="52"/>
      <c r="F167" s="130"/>
      <c r="G167" s="170"/>
      <c r="I167" s="37" t="str">
        <f>IF(C167="","",IF(OR(F167&lt;Summary!$H$9,F167&gt;Summary!$K$9),"CHECK DATES",""))</f>
        <v/>
      </c>
      <c r="J167" s="106">
        <f t="shared" si="4"/>
        <v>0</v>
      </c>
      <c r="K167" s="118" t="str">
        <f t="shared" si="5"/>
        <v/>
      </c>
      <c r="L167" s="182"/>
    </row>
    <row r="168" spans="1:12" x14ac:dyDescent="0.2">
      <c r="A168" s="353">
        <v>163</v>
      </c>
      <c r="B168" s="356"/>
      <c r="C168" s="354"/>
      <c r="D168" s="6"/>
      <c r="E168" s="52"/>
      <c r="F168" s="130"/>
      <c r="G168" s="170"/>
      <c r="I168" s="37" t="str">
        <f>IF(C168="","",IF(OR(F168&lt;Summary!$H$9,F168&gt;Summary!$K$9),"CHECK DATES",""))</f>
        <v/>
      </c>
      <c r="J168" s="106">
        <f t="shared" si="4"/>
        <v>0</v>
      </c>
      <c r="K168" s="118" t="str">
        <f t="shared" si="5"/>
        <v/>
      </c>
      <c r="L168" s="182"/>
    </row>
    <row r="169" spans="1:12" x14ac:dyDescent="0.2">
      <c r="A169" s="353">
        <v>164</v>
      </c>
      <c r="B169" s="356"/>
      <c r="C169" s="354"/>
      <c r="D169" s="6"/>
      <c r="E169" s="52"/>
      <c r="F169" s="130"/>
      <c r="G169" s="170"/>
      <c r="I169" s="37" t="str">
        <f>IF(C169="","",IF(OR(F169&lt;Summary!$H$9,F169&gt;Summary!$K$9),"CHECK DATES",""))</f>
        <v/>
      </c>
      <c r="J169" s="106">
        <f t="shared" si="4"/>
        <v>0</v>
      </c>
      <c r="K169" s="118" t="str">
        <f t="shared" si="5"/>
        <v/>
      </c>
      <c r="L169" s="182"/>
    </row>
    <row r="170" spans="1:12" x14ac:dyDescent="0.2">
      <c r="A170" s="353">
        <v>165</v>
      </c>
      <c r="B170" s="356"/>
      <c r="C170" s="354"/>
      <c r="D170" s="6"/>
      <c r="E170" s="52"/>
      <c r="F170" s="130"/>
      <c r="G170" s="170"/>
      <c r="I170" s="37" t="str">
        <f>IF(C170="","",IF(OR(F170&lt;Summary!$H$9,F170&gt;Summary!$K$9),"CHECK DATES",""))</f>
        <v/>
      </c>
      <c r="J170" s="106">
        <f t="shared" si="4"/>
        <v>0</v>
      </c>
      <c r="K170" s="118" t="str">
        <f t="shared" si="5"/>
        <v/>
      </c>
      <c r="L170" s="182"/>
    </row>
    <row r="171" spans="1:12" x14ac:dyDescent="0.2">
      <c r="A171" s="353">
        <v>166</v>
      </c>
      <c r="B171" s="356"/>
      <c r="C171" s="354"/>
      <c r="D171" s="6"/>
      <c r="E171" s="52"/>
      <c r="F171" s="130"/>
      <c r="G171" s="170"/>
      <c r="I171" s="37" t="str">
        <f>IF(C171="","",IF(OR(F171&lt;Summary!$H$9,F171&gt;Summary!$K$9),"CHECK DATES",""))</f>
        <v/>
      </c>
      <c r="J171" s="106">
        <f t="shared" si="4"/>
        <v>0</v>
      </c>
      <c r="K171" s="118" t="str">
        <f t="shared" si="5"/>
        <v/>
      </c>
      <c r="L171" s="182"/>
    </row>
    <row r="172" spans="1:12" x14ac:dyDescent="0.2">
      <c r="A172" s="353">
        <v>167</v>
      </c>
      <c r="B172" s="356"/>
      <c r="C172" s="354"/>
      <c r="D172" s="6"/>
      <c r="E172" s="52"/>
      <c r="F172" s="130"/>
      <c r="G172" s="170"/>
      <c r="I172" s="37" t="str">
        <f>IF(C172="","",IF(OR(F172&lt;Summary!$H$9,F172&gt;Summary!$K$9),"CHECK DATES",""))</f>
        <v/>
      </c>
      <c r="J172" s="106">
        <f t="shared" si="4"/>
        <v>0</v>
      </c>
      <c r="K172" s="118" t="str">
        <f t="shared" si="5"/>
        <v/>
      </c>
      <c r="L172" s="182"/>
    </row>
    <row r="173" spans="1:12" x14ac:dyDescent="0.2">
      <c r="A173" s="353">
        <v>168</v>
      </c>
      <c r="B173" s="356"/>
      <c r="C173" s="354"/>
      <c r="D173" s="6"/>
      <c r="E173" s="52"/>
      <c r="F173" s="130"/>
      <c r="G173" s="170"/>
      <c r="I173" s="37" t="str">
        <f>IF(C173="","",IF(OR(F173&lt;Summary!$H$9,F173&gt;Summary!$K$9),"CHECK DATES",""))</f>
        <v/>
      </c>
      <c r="J173" s="106">
        <f t="shared" si="4"/>
        <v>0</v>
      </c>
      <c r="K173" s="118" t="str">
        <f t="shared" si="5"/>
        <v/>
      </c>
      <c r="L173" s="182"/>
    </row>
    <row r="174" spans="1:12" x14ac:dyDescent="0.2">
      <c r="A174" s="353">
        <v>169</v>
      </c>
      <c r="B174" s="356"/>
      <c r="C174" s="354"/>
      <c r="D174" s="6"/>
      <c r="E174" s="52"/>
      <c r="F174" s="130"/>
      <c r="G174" s="170"/>
      <c r="I174" s="37" t="str">
        <f>IF(C174="","",IF(OR(F174&lt;Summary!$H$9,F174&gt;Summary!$K$9),"CHECK DATES",""))</f>
        <v/>
      </c>
      <c r="J174" s="106">
        <f t="shared" si="4"/>
        <v>0</v>
      </c>
      <c r="K174" s="118" t="str">
        <f t="shared" si="5"/>
        <v/>
      </c>
      <c r="L174" s="182"/>
    </row>
    <row r="175" spans="1:12" x14ac:dyDescent="0.2">
      <c r="A175" s="353">
        <v>170</v>
      </c>
      <c r="B175" s="356"/>
      <c r="C175" s="354"/>
      <c r="D175" s="6"/>
      <c r="E175" s="52"/>
      <c r="F175" s="130"/>
      <c r="G175" s="170"/>
      <c r="I175" s="37" t="str">
        <f>IF(C175="","",IF(OR(F175&lt;Summary!$H$9,F175&gt;Summary!$K$9),"CHECK DATES",""))</f>
        <v/>
      </c>
      <c r="J175" s="106">
        <f t="shared" si="4"/>
        <v>0</v>
      </c>
      <c r="K175" s="118" t="str">
        <f t="shared" si="5"/>
        <v/>
      </c>
      <c r="L175" s="182"/>
    </row>
    <row r="176" spans="1:12" x14ac:dyDescent="0.2">
      <c r="A176" s="353">
        <v>171</v>
      </c>
      <c r="B176" s="356"/>
      <c r="C176" s="354"/>
      <c r="D176" s="6"/>
      <c r="E176" s="52"/>
      <c r="F176" s="130"/>
      <c r="G176" s="170"/>
      <c r="I176" s="37" t="str">
        <f>IF(C176="","",IF(OR(F176&lt;Summary!$H$9,F176&gt;Summary!$K$9),"CHECK DATES",""))</f>
        <v/>
      </c>
      <c r="J176" s="106">
        <f t="shared" si="4"/>
        <v>0</v>
      </c>
      <c r="K176" s="118" t="str">
        <f t="shared" si="5"/>
        <v/>
      </c>
      <c r="L176" s="182"/>
    </row>
    <row r="177" spans="1:12" x14ac:dyDescent="0.2">
      <c r="A177" s="353">
        <v>172</v>
      </c>
      <c r="B177" s="356"/>
      <c r="C177" s="354"/>
      <c r="D177" s="6"/>
      <c r="E177" s="52"/>
      <c r="F177" s="130"/>
      <c r="G177" s="170"/>
      <c r="I177" s="37" t="str">
        <f>IF(C177="","",IF(OR(F177&lt;Summary!$H$9,F177&gt;Summary!$K$9),"CHECK DATES",""))</f>
        <v/>
      </c>
      <c r="J177" s="106">
        <f t="shared" si="4"/>
        <v>0</v>
      </c>
      <c r="K177" s="118" t="str">
        <f t="shared" si="5"/>
        <v/>
      </c>
      <c r="L177" s="182"/>
    </row>
    <row r="178" spans="1:12" x14ac:dyDescent="0.2">
      <c r="A178" s="353">
        <v>173</v>
      </c>
      <c r="B178" s="356"/>
      <c r="C178" s="354"/>
      <c r="D178" s="6"/>
      <c r="E178" s="52"/>
      <c r="F178" s="130"/>
      <c r="G178" s="170"/>
      <c r="I178" s="37" t="str">
        <f>IF(C178="","",IF(OR(F178&lt;Summary!$H$9,F178&gt;Summary!$K$9),"CHECK DATES",""))</f>
        <v/>
      </c>
      <c r="J178" s="106">
        <f t="shared" si="4"/>
        <v>0</v>
      </c>
      <c r="K178" s="118" t="str">
        <f t="shared" si="5"/>
        <v/>
      </c>
      <c r="L178" s="182"/>
    </row>
    <row r="179" spans="1:12" x14ac:dyDescent="0.2">
      <c r="A179" s="353">
        <v>174</v>
      </c>
      <c r="B179" s="356"/>
      <c r="C179" s="354"/>
      <c r="D179" s="6"/>
      <c r="E179" s="52"/>
      <c r="F179" s="130"/>
      <c r="G179" s="170"/>
      <c r="I179" s="37" t="str">
        <f>IF(C179="","",IF(OR(F179&lt;Summary!$H$9,F179&gt;Summary!$K$9),"CHECK DATES",""))</f>
        <v/>
      </c>
      <c r="J179" s="106">
        <f t="shared" si="4"/>
        <v>0</v>
      </c>
      <c r="K179" s="118" t="str">
        <f t="shared" si="5"/>
        <v/>
      </c>
      <c r="L179" s="182"/>
    </row>
    <row r="180" spans="1:12" x14ac:dyDescent="0.2">
      <c r="A180" s="353">
        <v>175</v>
      </c>
      <c r="B180" s="356"/>
      <c r="C180" s="354"/>
      <c r="D180" s="6"/>
      <c r="E180" s="52"/>
      <c r="F180" s="130"/>
      <c r="G180" s="170"/>
      <c r="I180" s="37" t="str">
        <f>IF(C180="","",IF(OR(F180&lt;Summary!$H$9,F180&gt;Summary!$K$9),"CHECK DATES",""))</f>
        <v/>
      </c>
      <c r="J180" s="106">
        <f t="shared" si="4"/>
        <v>0</v>
      </c>
      <c r="K180" s="118" t="str">
        <f t="shared" si="5"/>
        <v/>
      </c>
      <c r="L180" s="182"/>
    </row>
    <row r="181" spans="1:12" x14ac:dyDescent="0.2">
      <c r="A181" s="353">
        <v>176</v>
      </c>
      <c r="B181" s="356"/>
      <c r="C181" s="354"/>
      <c r="D181" s="6"/>
      <c r="E181" s="52"/>
      <c r="F181" s="130"/>
      <c r="G181" s="170"/>
      <c r="I181" s="37" t="str">
        <f>IF(C181="","",IF(OR(F181&lt;Summary!$H$9,F181&gt;Summary!$K$9),"CHECK DATES",""))</f>
        <v/>
      </c>
      <c r="J181" s="106">
        <f t="shared" si="4"/>
        <v>0</v>
      </c>
      <c r="K181" s="118" t="str">
        <f t="shared" si="5"/>
        <v/>
      </c>
      <c r="L181" s="182"/>
    </row>
    <row r="182" spans="1:12" x14ac:dyDescent="0.2">
      <c r="A182" s="353">
        <v>177</v>
      </c>
      <c r="B182" s="356"/>
      <c r="C182" s="354"/>
      <c r="D182" s="6"/>
      <c r="E182" s="52"/>
      <c r="F182" s="130"/>
      <c r="G182" s="170"/>
      <c r="I182" s="37" t="str">
        <f>IF(C182="","",IF(OR(F182&lt;Summary!$H$9,F182&gt;Summary!$K$9),"CHECK DATES",""))</f>
        <v/>
      </c>
      <c r="J182" s="106">
        <f t="shared" si="4"/>
        <v>0</v>
      </c>
      <c r="K182" s="118" t="str">
        <f t="shared" si="5"/>
        <v/>
      </c>
      <c r="L182" s="182"/>
    </row>
    <row r="183" spans="1:12" x14ac:dyDescent="0.2">
      <c r="A183" s="353">
        <v>178</v>
      </c>
      <c r="B183" s="356"/>
      <c r="C183" s="354"/>
      <c r="D183" s="6"/>
      <c r="E183" s="52"/>
      <c r="F183" s="130"/>
      <c r="G183" s="170"/>
      <c r="I183" s="37" t="str">
        <f>IF(C183="","",IF(OR(F183&lt;Summary!$H$9,F183&gt;Summary!$K$9),"CHECK DATES",""))</f>
        <v/>
      </c>
      <c r="J183" s="106">
        <f t="shared" si="4"/>
        <v>0</v>
      </c>
      <c r="K183" s="118" t="str">
        <f t="shared" si="5"/>
        <v/>
      </c>
      <c r="L183" s="182"/>
    </row>
    <row r="184" spans="1:12" x14ac:dyDescent="0.2">
      <c r="A184" s="353">
        <v>179</v>
      </c>
      <c r="B184" s="356"/>
      <c r="C184" s="354"/>
      <c r="D184" s="6"/>
      <c r="E184" s="52"/>
      <c r="F184" s="130"/>
      <c r="G184" s="170"/>
      <c r="I184" s="37" t="str">
        <f>IF(C184="","",IF(OR(F184&lt;Summary!$H$9,F184&gt;Summary!$K$9),"CHECK DATES",""))</f>
        <v/>
      </c>
      <c r="J184" s="106">
        <f t="shared" si="4"/>
        <v>0</v>
      </c>
      <c r="K184" s="118" t="str">
        <f t="shared" si="5"/>
        <v/>
      </c>
      <c r="L184" s="182"/>
    </row>
    <row r="185" spans="1:12" x14ac:dyDescent="0.2">
      <c r="A185" s="353">
        <v>180</v>
      </c>
      <c r="B185" s="356"/>
      <c r="C185" s="354"/>
      <c r="D185" s="6"/>
      <c r="E185" s="52"/>
      <c r="F185" s="130"/>
      <c r="G185" s="170"/>
      <c r="I185" s="37" t="str">
        <f>IF(C185="","",IF(OR(F185&lt;Summary!$H$9,F185&gt;Summary!$K$9),"CHECK DATES",""))</f>
        <v/>
      </c>
      <c r="J185" s="106">
        <f t="shared" si="4"/>
        <v>0</v>
      </c>
      <c r="K185" s="118" t="str">
        <f t="shared" si="5"/>
        <v/>
      </c>
      <c r="L185" s="182"/>
    </row>
    <row r="186" spans="1:12" x14ac:dyDescent="0.2">
      <c r="A186" s="353">
        <v>181</v>
      </c>
      <c r="B186" s="356"/>
      <c r="C186" s="354"/>
      <c r="D186" s="6"/>
      <c r="E186" s="52"/>
      <c r="F186" s="130"/>
      <c r="G186" s="170"/>
      <c r="I186" s="37" t="str">
        <f>IF(C186="","",IF(OR(F186&lt;Summary!$H$9,F186&gt;Summary!$K$9),"CHECK DATES",""))</f>
        <v/>
      </c>
      <c r="J186" s="106">
        <f t="shared" si="4"/>
        <v>0</v>
      </c>
      <c r="K186" s="118" t="str">
        <f t="shared" si="5"/>
        <v/>
      </c>
      <c r="L186" s="182"/>
    </row>
    <row r="187" spans="1:12" x14ac:dyDescent="0.2">
      <c r="A187" s="353">
        <v>182</v>
      </c>
      <c r="B187" s="356"/>
      <c r="C187" s="354"/>
      <c r="D187" s="6"/>
      <c r="E187" s="52"/>
      <c r="F187" s="130"/>
      <c r="G187" s="170"/>
      <c r="I187" s="37" t="str">
        <f>IF(C187="","",IF(OR(F187&lt;Summary!$H$9,F187&gt;Summary!$K$9),"CHECK DATES",""))</f>
        <v/>
      </c>
      <c r="J187" s="106">
        <f t="shared" si="4"/>
        <v>0</v>
      </c>
      <c r="K187" s="118" t="str">
        <f t="shared" si="5"/>
        <v/>
      </c>
      <c r="L187" s="182"/>
    </row>
    <row r="188" spans="1:12" x14ac:dyDescent="0.2">
      <c r="A188" s="353">
        <v>183</v>
      </c>
      <c r="B188" s="356"/>
      <c r="C188" s="354"/>
      <c r="D188" s="6"/>
      <c r="E188" s="52"/>
      <c r="F188" s="130"/>
      <c r="G188" s="170"/>
      <c r="I188" s="37" t="str">
        <f>IF(C188="","",IF(OR(F188&lt;Summary!$H$9,F188&gt;Summary!$K$9),"CHECK DATES",""))</f>
        <v/>
      </c>
      <c r="J188" s="106">
        <f t="shared" si="4"/>
        <v>0</v>
      </c>
      <c r="K188" s="118" t="str">
        <f t="shared" si="5"/>
        <v/>
      </c>
      <c r="L188" s="182"/>
    </row>
    <row r="189" spans="1:12" x14ac:dyDescent="0.2">
      <c r="A189" s="353">
        <v>184</v>
      </c>
      <c r="B189" s="356"/>
      <c r="C189" s="354"/>
      <c r="D189" s="6"/>
      <c r="E189" s="52"/>
      <c r="F189" s="130"/>
      <c r="G189" s="170"/>
      <c r="I189" s="37" t="str">
        <f>IF(C189="","",IF(OR(F189&lt;Summary!$H$9,F189&gt;Summary!$K$9),"CHECK DATES",""))</f>
        <v/>
      </c>
      <c r="J189" s="106">
        <f t="shared" si="4"/>
        <v>0</v>
      </c>
      <c r="K189" s="118" t="str">
        <f t="shared" si="5"/>
        <v/>
      </c>
      <c r="L189" s="182"/>
    </row>
    <row r="190" spans="1:12" x14ac:dyDescent="0.2">
      <c r="A190" s="353">
        <v>185</v>
      </c>
      <c r="B190" s="356"/>
      <c r="C190" s="354"/>
      <c r="D190" s="6"/>
      <c r="E190" s="52"/>
      <c r="F190" s="130"/>
      <c r="G190" s="170"/>
      <c r="I190" s="37" t="str">
        <f>IF(C190="","",IF(OR(F190&lt;Summary!$H$9,F190&gt;Summary!$K$9),"CHECK DATES",""))</f>
        <v/>
      </c>
      <c r="J190" s="106">
        <f t="shared" si="4"/>
        <v>0</v>
      </c>
      <c r="K190" s="118" t="str">
        <f t="shared" si="5"/>
        <v/>
      </c>
      <c r="L190" s="182"/>
    </row>
    <row r="191" spans="1:12" x14ac:dyDescent="0.2">
      <c r="A191" s="353">
        <v>186</v>
      </c>
      <c r="B191" s="356"/>
      <c r="C191" s="354"/>
      <c r="D191" s="6"/>
      <c r="E191" s="52"/>
      <c r="F191" s="130"/>
      <c r="G191" s="170"/>
      <c r="I191" s="37" t="str">
        <f>IF(C191="","",IF(OR(F191&lt;Summary!$H$9,F191&gt;Summary!$K$9),"CHECK DATES",""))</f>
        <v/>
      </c>
      <c r="J191" s="106">
        <f t="shared" si="4"/>
        <v>0</v>
      </c>
      <c r="K191" s="118" t="str">
        <f t="shared" si="5"/>
        <v/>
      </c>
      <c r="L191" s="182"/>
    </row>
    <row r="192" spans="1:12" x14ac:dyDescent="0.2">
      <c r="A192" s="353">
        <v>187</v>
      </c>
      <c r="B192" s="356"/>
      <c r="C192" s="354"/>
      <c r="D192" s="6"/>
      <c r="E192" s="52"/>
      <c r="F192" s="130"/>
      <c r="G192" s="170"/>
      <c r="I192" s="37" t="str">
        <f>IF(C192="","",IF(OR(F192&lt;Summary!$H$9,F192&gt;Summary!$K$9),"CHECK DATES",""))</f>
        <v/>
      </c>
      <c r="J192" s="106">
        <f t="shared" si="4"/>
        <v>0</v>
      </c>
      <c r="K192" s="118" t="str">
        <f t="shared" si="5"/>
        <v/>
      </c>
      <c r="L192" s="182"/>
    </row>
    <row r="193" spans="1:12" x14ac:dyDescent="0.2">
      <c r="A193" s="353">
        <v>188</v>
      </c>
      <c r="B193" s="356"/>
      <c r="C193" s="354"/>
      <c r="D193" s="6"/>
      <c r="E193" s="52"/>
      <c r="F193" s="130"/>
      <c r="G193" s="170"/>
      <c r="I193" s="37" t="str">
        <f>IF(C193="","",IF(OR(F193&lt;Summary!$H$9,F193&gt;Summary!$K$9),"CHECK DATES",""))</f>
        <v/>
      </c>
      <c r="J193" s="106">
        <f t="shared" si="4"/>
        <v>0</v>
      </c>
      <c r="K193" s="118" t="str">
        <f t="shared" si="5"/>
        <v/>
      </c>
      <c r="L193" s="182"/>
    </row>
    <row r="194" spans="1:12" x14ac:dyDescent="0.2">
      <c r="A194" s="353">
        <v>189</v>
      </c>
      <c r="B194" s="356"/>
      <c r="C194" s="354"/>
      <c r="D194" s="6"/>
      <c r="E194" s="52"/>
      <c r="F194" s="130"/>
      <c r="G194" s="170"/>
      <c r="I194" s="37" t="str">
        <f>IF(C194="","",IF(OR(F194&lt;Summary!$H$9,F194&gt;Summary!$K$9),"CHECK DATES",""))</f>
        <v/>
      </c>
      <c r="J194" s="106">
        <f t="shared" si="4"/>
        <v>0</v>
      </c>
      <c r="K194" s="118" t="str">
        <f t="shared" si="5"/>
        <v/>
      </c>
      <c r="L194" s="182"/>
    </row>
    <row r="195" spans="1:12" x14ac:dyDescent="0.2">
      <c r="A195" s="353">
        <v>190</v>
      </c>
      <c r="B195" s="356"/>
      <c r="C195" s="354"/>
      <c r="D195" s="6"/>
      <c r="E195" s="52"/>
      <c r="F195" s="130"/>
      <c r="G195" s="170"/>
      <c r="I195" s="37" t="str">
        <f>IF(C195="","",IF(OR(F195&lt;Summary!$H$9,F195&gt;Summary!$K$9),"CHECK DATES",""))</f>
        <v/>
      </c>
      <c r="J195" s="106">
        <f t="shared" si="4"/>
        <v>0</v>
      </c>
      <c r="K195" s="118" t="str">
        <f t="shared" si="5"/>
        <v/>
      </c>
      <c r="L195" s="182"/>
    </row>
    <row r="196" spans="1:12" x14ac:dyDescent="0.2">
      <c r="A196" s="353">
        <v>191</v>
      </c>
      <c r="B196" s="356"/>
      <c r="C196" s="354"/>
      <c r="D196" s="6"/>
      <c r="E196" s="52"/>
      <c r="F196" s="130"/>
      <c r="G196" s="170"/>
      <c r="I196" s="37" t="str">
        <f>IF(C196="","",IF(OR(F196&lt;Summary!$H$9,F196&gt;Summary!$K$9),"CHECK DATES",""))</f>
        <v/>
      </c>
      <c r="J196" s="106">
        <f t="shared" si="4"/>
        <v>0</v>
      </c>
      <c r="K196" s="118" t="str">
        <f t="shared" si="5"/>
        <v/>
      </c>
      <c r="L196" s="182"/>
    </row>
    <row r="197" spans="1:12" x14ac:dyDescent="0.2">
      <c r="A197" s="353">
        <v>192</v>
      </c>
      <c r="B197" s="356"/>
      <c r="C197" s="354"/>
      <c r="D197" s="6"/>
      <c r="E197" s="52"/>
      <c r="F197" s="130"/>
      <c r="G197" s="170"/>
      <c r="I197" s="37" t="str">
        <f>IF(C197="","",IF(OR(F197&lt;Summary!$H$9,F197&gt;Summary!$K$9),"CHECK DATES",""))</f>
        <v/>
      </c>
      <c r="J197" s="106">
        <f t="shared" si="4"/>
        <v>0</v>
      </c>
      <c r="K197" s="118" t="str">
        <f t="shared" si="5"/>
        <v/>
      </c>
      <c r="L197" s="182"/>
    </row>
    <row r="198" spans="1:12" x14ac:dyDescent="0.2">
      <c r="A198" s="353">
        <v>193</v>
      </c>
      <c r="B198" s="356"/>
      <c r="C198" s="354"/>
      <c r="D198" s="6"/>
      <c r="E198" s="52"/>
      <c r="F198" s="130"/>
      <c r="G198" s="170"/>
      <c r="I198" s="37" t="str">
        <f>IF(C198="","",IF(OR(F198&lt;Summary!$H$9,F198&gt;Summary!$K$9),"CHECK DATES",""))</f>
        <v/>
      </c>
      <c r="J198" s="106">
        <f t="shared" si="4"/>
        <v>0</v>
      </c>
      <c r="K198" s="118" t="str">
        <f t="shared" si="5"/>
        <v/>
      </c>
      <c r="L198" s="182"/>
    </row>
    <row r="199" spans="1:12" x14ac:dyDescent="0.2">
      <c r="A199" s="353">
        <v>194</v>
      </c>
      <c r="B199" s="356"/>
      <c r="C199" s="354"/>
      <c r="D199" s="6"/>
      <c r="E199" s="52"/>
      <c r="F199" s="130"/>
      <c r="G199" s="170"/>
      <c r="I199" s="37" t="str">
        <f>IF(C199="","",IF(OR(F199&lt;Summary!$H$9,F199&gt;Summary!$K$9),"CHECK DATES",""))</f>
        <v/>
      </c>
      <c r="J199" s="106">
        <f t="shared" ref="J199:J204" si="6">G199</f>
        <v>0</v>
      </c>
      <c r="K199" s="118" t="str">
        <f t="shared" ref="K199:K204" si="7">IF(J199&lt;G199,G199-J199,"")</f>
        <v/>
      </c>
      <c r="L199" s="182"/>
    </row>
    <row r="200" spans="1:12" x14ac:dyDescent="0.2">
      <c r="A200" s="353">
        <v>195</v>
      </c>
      <c r="B200" s="356"/>
      <c r="C200" s="354"/>
      <c r="D200" s="6"/>
      <c r="E200" s="52"/>
      <c r="F200" s="130"/>
      <c r="G200" s="170"/>
      <c r="I200" s="37" t="str">
        <f>IF(C200="","",IF(OR(F200&lt;Summary!$H$9,F200&gt;Summary!$K$9),"CHECK DATES",""))</f>
        <v/>
      </c>
      <c r="J200" s="106">
        <f t="shared" si="6"/>
        <v>0</v>
      </c>
      <c r="K200" s="118" t="str">
        <f t="shared" si="7"/>
        <v/>
      </c>
      <c r="L200" s="182"/>
    </row>
    <row r="201" spans="1:12" x14ac:dyDescent="0.2">
      <c r="A201" s="353">
        <v>196</v>
      </c>
      <c r="B201" s="356"/>
      <c r="C201" s="354"/>
      <c r="D201" s="6"/>
      <c r="E201" s="52"/>
      <c r="F201" s="130"/>
      <c r="G201" s="170"/>
      <c r="I201" s="37" t="str">
        <f>IF(C201="","",IF(OR(F201&lt;Summary!$H$9,F201&gt;Summary!$K$9),"CHECK DATES",""))</f>
        <v/>
      </c>
      <c r="J201" s="106">
        <f t="shared" si="6"/>
        <v>0</v>
      </c>
      <c r="K201" s="118" t="str">
        <f t="shared" si="7"/>
        <v/>
      </c>
      <c r="L201" s="182"/>
    </row>
    <row r="202" spans="1:12" x14ac:dyDescent="0.2">
      <c r="A202" s="353">
        <v>197</v>
      </c>
      <c r="B202" s="356"/>
      <c r="C202" s="354"/>
      <c r="D202" s="6"/>
      <c r="E202" s="52"/>
      <c r="F202" s="130"/>
      <c r="G202" s="170"/>
      <c r="I202" s="37" t="str">
        <f>IF(C202="","",IF(OR(F202&lt;Summary!$H$9,F202&gt;Summary!$K$9),"CHECK DATES",""))</f>
        <v/>
      </c>
      <c r="J202" s="106">
        <f t="shared" si="6"/>
        <v>0</v>
      </c>
      <c r="K202" s="118" t="str">
        <f t="shared" si="7"/>
        <v/>
      </c>
      <c r="L202" s="182"/>
    </row>
    <row r="203" spans="1:12" x14ac:dyDescent="0.2">
      <c r="A203" s="353">
        <v>198</v>
      </c>
      <c r="B203" s="356"/>
      <c r="C203" s="354"/>
      <c r="D203" s="6"/>
      <c r="E203" s="52"/>
      <c r="F203" s="130"/>
      <c r="G203" s="170"/>
      <c r="I203" s="37" t="str">
        <f>IF(C203="","",IF(OR(F203&lt;Summary!$H$9,F203&gt;Summary!$K$9),"CHECK DATES",""))</f>
        <v/>
      </c>
      <c r="J203" s="106">
        <f t="shared" si="6"/>
        <v>0</v>
      </c>
      <c r="K203" s="118" t="str">
        <f t="shared" si="7"/>
        <v/>
      </c>
      <c r="L203" s="182"/>
    </row>
    <row r="204" spans="1:12" x14ac:dyDescent="0.2">
      <c r="A204" s="353">
        <v>199</v>
      </c>
      <c r="B204" s="356"/>
      <c r="C204" s="354"/>
      <c r="D204" s="6"/>
      <c r="E204" s="52"/>
      <c r="F204" s="130"/>
      <c r="G204" s="170"/>
      <c r="I204" s="37" t="str">
        <f>IF(C204="","",IF(OR(F204&lt;Summary!$H$9,F204&gt;Summary!$K$9),"CHECK DATES",""))</f>
        <v/>
      </c>
      <c r="J204" s="106">
        <f t="shared" si="6"/>
        <v>0</v>
      </c>
      <c r="K204" s="118" t="str">
        <f t="shared" si="7"/>
        <v/>
      </c>
      <c r="L204" s="182"/>
    </row>
    <row r="205" spans="1:12" x14ac:dyDescent="0.2">
      <c r="A205" s="353">
        <v>200</v>
      </c>
      <c r="B205" s="356"/>
      <c r="C205" s="354"/>
      <c r="D205" s="6"/>
      <c r="E205" s="52"/>
      <c r="F205" s="130"/>
      <c r="G205" s="170"/>
      <c r="I205" s="37" t="str">
        <f>IF(C205="","",IF(OR(F205&lt;Summary!$H$9,F205&gt;Summary!$K$9),"CHECK DATES",""))</f>
        <v/>
      </c>
      <c r="J205" s="106">
        <f t="shared" ref="J205:J268" si="8">G205</f>
        <v>0</v>
      </c>
      <c r="K205" s="118" t="str">
        <f t="shared" ref="K205:K268" si="9">IF(J205&lt;G205,G205-J205,"")</f>
        <v/>
      </c>
      <c r="L205" s="182"/>
    </row>
    <row r="206" spans="1:12" x14ac:dyDescent="0.2">
      <c r="A206" s="353">
        <v>201</v>
      </c>
      <c r="B206" s="356"/>
      <c r="C206" s="354"/>
      <c r="D206" s="6"/>
      <c r="E206" s="52"/>
      <c r="F206" s="130"/>
      <c r="G206" s="170"/>
      <c r="I206" s="37" t="str">
        <f>IF(C206="","",IF(OR(F206&lt;Summary!$H$9,F206&gt;Summary!$K$9),"CHECK DATES",""))</f>
        <v/>
      </c>
      <c r="J206" s="106">
        <f t="shared" si="8"/>
        <v>0</v>
      </c>
      <c r="K206" s="118" t="str">
        <f t="shared" si="9"/>
        <v/>
      </c>
      <c r="L206" s="182"/>
    </row>
    <row r="207" spans="1:12" x14ac:dyDescent="0.2">
      <c r="A207" s="353">
        <v>202</v>
      </c>
      <c r="B207" s="356"/>
      <c r="C207" s="354"/>
      <c r="D207" s="6"/>
      <c r="E207" s="52"/>
      <c r="F207" s="130"/>
      <c r="G207" s="170"/>
      <c r="I207" s="37" t="str">
        <f>IF(C207="","",IF(OR(F207&lt;Summary!$H$9,F207&gt;Summary!$K$9),"CHECK DATES",""))</f>
        <v/>
      </c>
      <c r="J207" s="106">
        <f t="shared" si="8"/>
        <v>0</v>
      </c>
      <c r="K207" s="118" t="str">
        <f t="shared" si="9"/>
        <v/>
      </c>
      <c r="L207" s="182"/>
    </row>
    <row r="208" spans="1:12" x14ac:dyDescent="0.2">
      <c r="A208" s="353">
        <v>203</v>
      </c>
      <c r="B208" s="356"/>
      <c r="C208" s="354"/>
      <c r="D208" s="6"/>
      <c r="E208" s="52"/>
      <c r="F208" s="130"/>
      <c r="G208" s="170"/>
      <c r="I208" s="37" t="str">
        <f>IF(C208="","",IF(OR(F208&lt;Summary!$H$9,F208&gt;Summary!$K$9),"CHECK DATES",""))</f>
        <v/>
      </c>
      <c r="J208" s="106">
        <f t="shared" si="8"/>
        <v>0</v>
      </c>
      <c r="K208" s="118" t="str">
        <f t="shared" si="9"/>
        <v/>
      </c>
      <c r="L208" s="182"/>
    </row>
    <row r="209" spans="1:12" x14ac:dyDescent="0.2">
      <c r="A209" s="353">
        <v>204</v>
      </c>
      <c r="B209" s="356"/>
      <c r="C209" s="354"/>
      <c r="D209" s="6"/>
      <c r="E209" s="52"/>
      <c r="F209" s="130"/>
      <c r="G209" s="170"/>
      <c r="I209" s="37" t="str">
        <f>IF(C209="","",IF(OR(F209&lt;Summary!$H$9,F209&gt;Summary!$K$9),"CHECK DATES",""))</f>
        <v/>
      </c>
      <c r="J209" s="106">
        <f t="shared" si="8"/>
        <v>0</v>
      </c>
      <c r="K209" s="118" t="str">
        <f t="shared" si="9"/>
        <v/>
      </c>
      <c r="L209" s="182"/>
    </row>
    <row r="210" spans="1:12" x14ac:dyDescent="0.2">
      <c r="A210" s="353">
        <v>205</v>
      </c>
      <c r="B210" s="356"/>
      <c r="C210" s="354"/>
      <c r="D210" s="6"/>
      <c r="E210" s="52"/>
      <c r="F210" s="130"/>
      <c r="G210" s="170"/>
      <c r="I210" s="37" t="str">
        <f>IF(C210="","",IF(OR(F210&lt;Summary!$H$9,F210&gt;Summary!$K$9),"CHECK DATES",""))</f>
        <v/>
      </c>
      <c r="J210" s="106">
        <f t="shared" si="8"/>
        <v>0</v>
      </c>
      <c r="K210" s="118" t="str">
        <f t="shared" si="9"/>
        <v/>
      </c>
      <c r="L210" s="182"/>
    </row>
    <row r="211" spans="1:12" x14ac:dyDescent="0.2">
      <c r="A211" s="353">
        <v>206</v>
      </c>
      <c r="B211" s="356"/>
      <c r="C211" s="354"/>
      <c r="D211" s="6"/>
      <c r="E211" s="52"/>
      <c r="F211" s="130"/>
      <c r="G211" s="170"/>
      <c r="I211" s="37" t="str">
        <f>IF(C211="","",IF(OR(F211&lt;Summary!$H$9,F211&gt;Summary!$K$9),"CHECK DATES",""))</f>
        <v/>
      </c>
      <c r="J211" s="106">
        <f t="shared" si="8"/>
        <v>0</v>
      </c>
      <c r="K211" s="118" t="str">
        <f t="shared" si="9"/>
        <v/>
      </c>
      <c r="L211" s="182"/>
    </row>
    <row r="212" spans="1:12" x14ac:dyDescent="0.2">
      <c r="A212" s="353">
        <v>207</v>
      </c>
      <c r="B212" s="356"/>
      <c r="C212" s="354"/>
      <c r="D212" s="6"/>
      <c r="E212" s="52"/>
      <c r="F212" s="130"/>
      <c r="G212" s="170"/>
      <c r="I212" s="37" t="str">
        <f>IF(C212="","",IF(OR(F212&lt;Summary!$H$9,F212&gt;Summary!$K$9),"CHECK DATES",""))</f>
        <v/>
      </c>
      <c r="J212" s="106">
        <f t="shared" si="8"/>
        <v>0</v>
      </c>
      <c r="K212" s="118" t="str">
        <f t="shared" si="9"/>
        <v/>
      </c>
      <c r="L212" s="182"/>
    </row>
    <row r="213" spans="1:12" x14ac:dyDescent="0.2">
      <c r="A213" s="353">
        <v>208</v>
      </c>
      <c r="B213" s="356"/>
      <c r="C213" s="354"/>
      <c r="D213" s="6"/>
      <c r="E213" s="52"/>
      <c r="F213" s="130"/>
      <c r="G213" s="170"/>
      <c r="I213" s="37" t="str">
        <f>IF(C213="","",IF(OR(F213&lt;Summary!$H$9,F213&gt;Summary!$K$9),"CHECK DATES",""))</f>
        <v/>
      </c>
      <c r="J213" s="106">
        <f t="shared" si="8"/>
        <v>0</v>
      </c>
      <c r="K213" s="118" t="str">
        <f t="shared" si="9"/>
        <v/>
      </c>
      <c r="L213" s="182"/>
    </row>
    <row r="214" spans="1:12" x14ac:dyDescent="0.2">
      <c r="A214" s="353">
        <v>209</v>
      </c>
      <c r="B214" s="356"/>
      <c r="C214" s="354"/>
      <c r="D214" s="6"/>
      <c r="E214" s="52"/>
      <c r="F214" s="130"/>
      <c r="G214" s="170"/>
      <c r="I214" s="37" t="str">
        <f>IF(C214="","",IF(OR(F214&lt;Summary!$H$9,F214&gt;Summary!$K$9),"CHECK DATES",""))</f>
        <v/>
      </c>
      <c r="J214" s="106">
        <f t="shared" si="8"/>
        <v>0</v>
      </c>
      <c r="K214" s="118" t="str">
        <f t="shared" si="9"/>
        <v/>
      </c>
      <c r="L214" s="182"/>
    </row>
    <row r="215" spans="1:12" x14ac:dyDescent="0.2">
      <c r="A215" s="353">
        <v>210</v>
      </c>
      <c r="B215" s="356"/>
      <c r="C215" s="354"/>
      <c r="D215" s="6"/>
      <c r="E215" s="52"/>
      <c r="F215" s="130"/>
      <c r="G215" s="170"/>
      <c r="I215" s="37" t="str">
        <f>IF(C215="","",IF(OR(F215&lt;Summary!$H$9,F215&gt;Summary!$K$9),"CHECK DATES",""))</f>
        <v/>
      </c>
      <c r="J215" s="106">
        <f t="shared" si="8"/>
        <v>0</v>
      </c>
      <c r="K215" s="118" t="str">
        <f t="shared" si="9"/>
        <v/>
      </c>
      <c r="L215" s="182"/>
    </row>
    <row r="216" spans="1:12" x14ac:dyDescent="0.2">
      <c r="A216" s="353">
        <v>211</v>
      </c>
      <c r="B216" s="356"/>
      <c r="C216" s="354"/>
      <c r="D216" s="6"/>
      <c r="E216" s="52"/>
      <c r="F216" s="130"/>
      <c r="G216" s="170"/>
      <c r="I216" s="37" t="str">
        <f>IF(C216="","",IF(OR(F216&lt;Summary!$H$9,F216&gt;Summary!$K$9),"CHECK DATES",""))</f>
        <v/>
      </c>
      <c r="J216" s="106">
        <f t="shared" si="8"/>
        <v>0</v>
      </c>
      <c r="K216" s="118" t="str">
        <f t="shared" si="9"/>
        <v/>
      </c>
      <c r="L216" s="182"/>
    </row>
    <row r="217" spans="1:12" x14ac:dyDescent="0.2">
      <c r="A217" s="353">
        <v>212</v>
      </c>
      <c r="B217" s="356"/>
      <c r="C217" s="354"/>
      <c r="D217" s="6"/>
      <c r="E217" s="52"/>
      <c r="F217" s="130"/>
      <c r="G217" s="170"/>
      <c r="I217" s="37" t="str">
        <f>IF(C217="","",IF(OR(F217&lt;Summary!$H$9,F217&gt;Summary!$K$9),"CHECK DATES",""))</f>
        <v/>
      </c>
      <c r="J217" s="106">
        <f t="shared" si="8"/>
        <v>0</v>
      </c>
      <c r="K217" s="118" t="str">
        <f t="shared" si="9"/>
        <v/>
      </c>
      <c r="L217" s="182"/>
    </row>
    <row r="218" spans="1:12" x14ac:dyDescent="0.2">
      <c r="A218" s="353">
        <v>213</v>
      </c>
      <c r="B218" s="356"/>
      <c r="C218" s="354"/>
      <c r="D218" s="6"/>
      <c r="E218" s="52"/>
      <c r="F218" s="130"/>
      <c r="G218" s="170"/>
      <c r="I218" s="37" t="str">
        <f>IF(C218="","",IF(OR(F218&lt;Summary!$H$9,F218&gt;Summary!$K$9),"CHECK DATES",""))</f>
        <v/>
      </c>
      <c r="J218" s="106">
        <f t="shared" si="8"/>
        <v>0</v>
      </c>
      <c r="K218" s="118" t="str">
        <f t="shared" si="9"/>
        <v/>
      </c>
      <c r="L218" s="182"/>
    </row>
    <row r="219" spans="1:12" x14ac:dyDescent="0.2">
      <c r="A219" s="353">
        <v>214</v>
      </c>
      <c r="B219" s="356"/>
      <c r="C219" s="354"/>
      <c r="D219" s="6"/>
      <c r="E219" s="52"/>
      <c r="F219" s="130"/>
      <c r="G219" s="170"/>
      <c r="I219" s="37" t="str">
        <f>IF(C219="","",IF(OR(F219&lt;Summary!$H$9,F219&gt;Summary!$K$9),"CHECK DATES",""))</f>
        <v/>
      </c>
      <c r="J219" s="106">
        <f t="shared" si="8"/>
        <v>0</v>
      </c>
      <c r="K219" s="118" t="str">
        <f t="shared" si="9"/>
        <v/>
      </c>
      <c r="L219" s="182"/>
    </row>
    <row r="220" spans="1:12" x14ac:dyDescent="0.2">
      <c r="A220" s="353">
        <v>215</v>
      </c>
      <c r="B220" s="356"/>
      <c r="C220" s="354"/>
      <c r="D220" s="6"/>
      <c r="E220" s="52"/>
      <c r="F220" s="130"/>
      <c r="G220" s="170"/>
      <c r="I220" s="37" t="str">
        <f>IF(C220="","",IF(OR(F220&lt;Summary!$H$9,F220&gt;Summary!$K$9),"CHECK DATES",""))</f>
        <v/>
      </c>
      <c r="J220" s="106">
        <f t="shared" si="8"/>
        <v>0</v>
      </c>
      <c r="K220" s="118" t="str">
        <f t="shared" si="9"/>
        <v/>
      </c>
      <c r="L220" s="182"/>
    </row>
    <row r="221" spans="1:12" x14ac:dyDescent="0.2">
      <c r="A221" s="353">
        <v>216</v>
      </c>
      <c r="B221" s="356"/>
      <c r="C221" s="354"/>
      <c r="D221" s="6"/>
      <c r="E221" s="52"/>
      <c r="F221" s="130"/>
      <c r="G221" s="170"/>
      <c r="I221" s="37" t="str">
        <f>IF(C221="","",IF(OR(F221&lt;Summary!$H$9,F221&gt;Summary!$K$9),"CHECK DATES",""))</f>
        <v/>
      </c>
      <c r="J221" s="106">
        <f t="shared" si="8"/>
        <v>0</v>
      </c>
      <c r="K221" s="118" t="str">
        <f t="shared" si="9"/>
        <v/>
      </c>
      <c r="L221" s="182"/>
    </row>
    <row r="222" spans="1:12" x14ac:dyDescent="0.2">
      <c r="A222" s="353">
        <v>217</v>
      </c>
      <c r="B222" s="356"/>
      <c r="C222" s="354"/>
      <c r="D222" s="6"/>
      <c r="E222" s="52"/>
      <c r="F222" s="130"/>
      <c r="G222" s="170"/>
      <c r="I222" s="37" t="str">
        <f>IF(C222="","",IF(OR(F222&lt;Summary!$H$9,F222&gt;Summary!$K$9),"CHECK DATES",""))</f>
        <v/>
      </c>
      <c r="J222" s="106">
        <f t="shared" si="8"/>
        <v>0</v>
      </c>
      <c r="K222" s="118" t="str">
        <f t="shared" si="9"/>
        <v/>
      </c>
      <c r="L222" s="182"/>
    </row>
    <row r="223" spans="1:12" x14ac:dyDescent="0.2">
      <c r="A223" s="353">
        <v>218</v>
      </c>
      <c r="B223" s="356"/>
      <c r="C223" s="354"/>
      <c r="D223" s="6"/>
      <c r="E223" s="52"/>
      <c r="F223" s="130"/>
      <c r="G223" s="170"/>
      <c r="I223" s="37" t="str">
        <f>IF(C223="","",IF(OR(F223&lt;Summary!$H$9,F223&gt;Summary!$K$9),"CHECK DATES",""))</f>
        <v/>
      </c>
      <c r="J223" s="106">
        <f t="shared" si="8"/>
        <v>0</v>
      </c>
      <c r="K223" s="118" t="str">
        <f t="shared" si="9"/>
        <v/>
      </c>
      <c r="L223" s="182"/>
    </row>
    <row r="224" spans="1:12" x14ac:dyDescent="0.2">
      <c r="A224" s="353">
        <v>219</v>
      </c>
      <c r="B224" s="356"/>
      <c r="C224" s="354"/>
      <c r="D224" s="6"/>
      <c r="E224" s="52"/>
      <c r="F224" s="130"/>
      <c r="G224" s="170"/>
      <c r="I224" s="37" t="str">
        <f>IF(C224="","",IF(OR(F224&lt;Summary!$H$9,F224&gt;Summary!$K$9),"CHECK DATES",""))</f>
        <v/>
      </c>
      <c r="J224" s="106">
        <f t="shared" si="8"/>
        <v>0</v>
      </c>
      <c r="K224" s="118" t="str">
        <f t="shared" si="9"/>
        <v/>
      </c>
      <c r="L224" s="182"/>
    </row>
    <row r="225" spans="1:12" x14ac:dyDescent="0.2">
      <c r="A225" s="353">
        <v>220</v>
      </c>
      <c r="B225" s="356"/>
      <c r="C225" s="354"/>
      <c r="D225" s="6"/>
      <c r="E225" s="52"/>
      <c r="F225" s="130"/>
      <c r="G225" s="170"/>
      <c r="I225" s="37" t="str">
        <f>IF(C225="","",IF(OR(F225&lt;Summary!$H$9,F225&gt;Summary!$K$9),"CHECK DATES",""))</f>
        <v/>
      </c>
      <c r="J225" s="106">
        <f t="shared" si="8"/>
        <v>0</v>
      </c>
      <c r="K225" s="118" t="str">
        <f t="shared" si="9"/>
        <v/>
      </c>
      <c r="L225" s="182"/>
    </row>
    <row r="226" spans="1:12" x14ac:dyDescent="0.2">
      <c r="A226" s="353">
        <v>221</v>
      </c>
      <c r="B226" s="356"/>
      <c r="C226" s="354"/>
      <c r="D226" s="6"/>
      <c r="E226" s="52"/>
      <c r="F226" s="130"/>
      <c r="G226" s="170"/>
      <c r="I226" s="37" t="str">
        <f>IF(C226="","",IF(OR(F226&lt;Summary!$H$9,F226&gt;Summary!$K$9),"CHECK DATES",""))</f>
        <v/>
      </c>
      <c r="J226" s="106">
        <f t="shared" si="8"/>
        <v>0</v>
      </c>
      <c r="K226" s="118" t="str">
        <f t="shared" si="9"/>
        <v/>
      </c>
      <c r="L226" s="182"/>
    </row>
    <row r="227" spans="1:12" x14ac:dyDescent="0.2">
      <c r="A227" s="353">
        <v>222</v>
      </c>
      <c r="B227" s="356"/>
      <c r="C227" s="354"/>
      <c r="D227" s="6"/>
      <c r="E227" s="52"/>
      <c r="F227" s="130"/>
      <c r="G227" s="170"/>
      <c r="I227" s="37" t="str">
        <f>IF(C227="","",IF(OR(F227&lt;Summary!$H$9,F227&gt;Summary!$K$9),"CHECK DATES",""))</f>
        <v/>
      </c>
      <c r="J227" s="106">
        <f t="shared" si="8"/>
        <v>0</v>
      </c>
      <c r="K227" s="118" t="str">
        <f t="shared" si="9"/>
        <v/>
      </c>
      <c r="L227" s="182"/>
    </row>
    <row r="228" spans="1:12" x14ac:dyDescent="0.2">
      <c r="A228" s="353">
        <v>223</v>
      </c>
      <c r="B228" s="356"/>
      <c r="C228" s="354"/>
      <c r="D228" s="6"/>
      <c r="E228" s="52"/>
      <c r="F228" s="130"/>
      <c r="G228" s="170"/>
      <c r="I228" s="37" t="str">
        <f>IF(C228="","",IF(OR(F228&lt;Summary!$H$9,F228&gt;Summary!$K$9),"CHECK DATES",""))</f>
        <v/>
      </c>
      <c r="J228" s="106">
        <f t="shared" si="8"/>
        <v>0</v>
      </c>
      <c r="K228" s="118" t="str">
        <f t="shared" si="9"/>
        <v/>
      </c>
      <c r="L228" s="182"/>
    </row>
    <row r="229" spans="1:12" x14ac:dyDescent="0.2">
      <c r="A229" s="353">
        <v>224</v>
      </c>
      <c r="B229" s="356"/>
      <c r="C229" s="354"/>
      <c r="D229" s="6"/>
      <c r="E229" s="52"/>
      <c r="F229" s="130"/>
      <c r="G229" s="170"/>
      <c r="I229" s="37" t="str">
        <f>IF(C229="","",IF(OR(F229&lt;Summary!$H$9,F229&gt;Summary!$K$9),"CHECK DATES",""))</f>
        <v/>
      </c>
      <c r="J229" s="106">
        <f t="shared" si="8"/>
        <v>0</v>
      </c>
      <c r="K229" s="118" t="str">
        <f t="shared" si="9"/>
        <v/>
      </c>
      <c r="L229" s="182"/>
    </row>
    <row r="230" spans="1:12" x14ac:dyDescent="0.2">
      <c r="A230" s="353">
        <v>225</v>
      </c>
      <c r="B230" s="356"/>
      <c r="C230" s="354"/>
      <c r="D230" s="6"/>
      <c r="E230" s="52"/>
      <c r="F230" s="130"/>
      <c r="G230" s="170"/>
      <c r="I230" s="37" t="str">
        <f>IF(C230="","",IF(OR(F230&lt;Summary!$H$9,F230&gt;Summary!$K$9),"CHECK DATES",""))</f>
        <v/>
      </c>
      <c r="J230" s="106">
        <f t="shared" si="8"/>
        <v>0</v>
      </c>
      <c r="K230" s="118" t="str">
        <f t="shared" si="9"/>
        <v/>
      </c>
      <c r="L230" s="182"/>
    </row>
    <row r="231" spans="1:12" x14ac:dyDescent="0.2">
      <c r="A231" s="353">
        <v>226</v>
      </c>
      <c r="B231" s="356"/>
      <c r="C231" s="354"/>
      <c r="D231" s="6"/>
      <c r="E231" s="52"/>
      <c r="F231" s="130"/>
      <c r="G231" s="170"/>
      <c r="I231" s="37" t="str">
        <f>IF(C231="","",IF(OR(F231&lt;Summary!$H$9,F231&gt;Summary!$K$9),"CHECK DATES",""))</f>
        <v/>
      </c>
      <c r="J231" s="106">
        <f t="shared" si="8"/>
        <v>0</v>
      </c>
      <c r="K231" s="118" t="str">
        <f t="shared" si="9"/>
        <v/>
      </c>
      <c r="L231" s="182"/>
    </row>
    <row r="232" spans="1:12" x14ac:dyDescent="0.2">
      <c r="A232" s="353">
        <v>227</v>
      </c>
      <c r="B232" s="356"/>
      <c r="C232" s="354"/>
      <c r="D232" s="6"/>
      <c r="E232" s="52"/>
      <c r="F232" s="130"/>
      <c r="G232" s="170"/>
      <c r="I232" s="37" t="str">
        <f>IF(C232="","",IF(OR(F232&lt;Summary!$H$9,F232&gt;Summary!$K$9),"CHECK DATES",""))</f>
        <v/>
      </c>
      <c r="J232" s="106">
        <f t="shared" si="8"/>
        <v>0</v>
      </c>
      <c r="K232" s="118" t="str">
        <f t="shared" si="9"/>
        <v/>
      </c>
      <c r="L232" s="182"/>
    </row>
    <row r="233" spans="1:12" x14ac:dyDescent="0.2">
      <c r="A233" s="353">
        <v>228</v>
      </c>
      <c r="B233" s="356"/>
      <c r="C233" s="354"/>
      <c r="D233" s="6"/>
      <c r="E233" s="52"/>
      <c r="F233" s="130"/>
      <c r="G233" s="170"/>
      <c r="I233" s="37" t="str">
        <f>IF(C233="","",IF(OR(F233&lt;Summary!$H$9,F233&gt;Summary!$K$9),"CHECK DATES",""))</f>
        <v/>
      </c>
      <c r="J233" s="106">
        <f t="shared" si="8"/>
        <v>0</v>
      </c>
      <c r="K233" s="118" t="str">
        <f t="shared" si="9"/>
        <v/>
      </c>
      <c r="L233" s="182"/>
    </row>
    <row r="234" spans="1:12" x14ac:dyDescent="0.2">
      <c r="A234" s="353">
        <v>229</v>
      </c>
      <c r="B234" s="356"/>
      <c r="C234" s="354"/>
      <c r="D234" s="6"/>
      <c r="E234" s="52"/>
      <c r="F234" s="130"/>
      <c r="G234" s="170"/>
      <c r="I234" s="37" t="str">
        <f>IF(C234="","",IF(OR(F234&lt;Summary!$H$9,F234&gt;Summary!$K$9),"CHECK DATES",""))</f>
        <v/>
      </c>
      <c r="J234" s="106">
        <f t="shared" si="8"/>
        <v>0</v>
      </c>
      <c r="K234" s="118" t="str">
        <f t="shared" si="9"/>
        <v/>
      </c>
      <c r="L234" s="182"/>
    </row>
    <row r="235" spans="1:12" x14ac:dyDescent="0.2">
      <c r="A235" s="353">
        <v>230</v>
      </c>
      <c r="B235" s="356"/>
      <c r="C235" s="354"/>
      <c r="D235" s="6"/>
      <c r="E235" s="52"/>
      <c r="F235" s="130"/>
      <c r="G235" s="170"/>
      <c r="I235" s="37" t="str">
        <f>IF(C235="","",IF(OR(F235&lt;Summary!$H$9,F235&gt;Summary!$K$9),"CHECK DATES",""))</f>
        <v/>
      </c>
      <c r="J235" s="106">
        <f t="shared" si="8"/>
        <v>0</v>
      </c>
      <c r="K235" s="118" t="str">
        <f t="shared" si="9"/>
        <v/>
      </c>
      <c r="L235" s="182"/>
    </row>
    <row r="236" spans="1:12" x14ac:dyDescent="0.2">
      <c r="A236" s="353">
        <v>231</v>
      </c>
      <c r="B236" s="356"/>
      <c r="C236" s="354"/>
      <c r="D236" s="6"/>
      <c r="E236" s="52"/>
      <c r="F236" s="130"/>
      <c r="G236" s="170"/>
      <c r="I236" s="37" t="str">
        <f>IF(C236="","",IF(OR(F236&lt;Summary!$H$9,F236&gt;Summary!$K$9),"CHECK DATES",""))</f>
        <v/>
      </c>
      <c r="J236" s="106">
        <f t="shared" si="8"/>
        <v>0</v>
      </c>
      <c r="K236" s="118" t="str">
        <f t="shared" si="9"/>
        <v/>
      </c>
      <c r="L236" s="182"/>
    </row>
    <row r="237" spans="1:12" x14ac:dyDescent="0.2">
      <c r="A237" s="353">
        <v>232</v>
      </c>
      <c r="B237" s="356"/>
      <c r="C237" s="354"/>
      <c r="D237" s="6"/>
      <c r="E237" s="52"/>
      <c r="F237" s="130"/>
      <c r="G237" s="170"/>
      <c r="I237" s="37" t="str">
        <f>IF(C237="","",IF(OR(F237&lt;Summary!$H$9,F237&gt;Summary!$K$9),"CHECK DATES",""))</f>
        <v/>
      </c>
      <c r="J237" s="106">
        <f t="shared" si="8"/>
        <v>0</v>
      </c>
      <c r="K237" s="118" t="str">
        <f t="shared" si="9"/>
        <v/>
      </c>
      <c r="L237" s="182"/>
    </row>
    <row r="238" spans="1:12" x14ac:dyDescent="0.2">
      <c r="A238" s="353">
        <v>233</v>
      </c>
      <c r="B238" s="356"/>
      <c r="C238" s="354"/>
      <c r="D238" s="6"/>
      <c r="E238" s="52"/>
      <c r="F238" s="130"/>
      <c r="G238" s="170"/>
      <c r="I238" s="37" t="str">
        <f>IF(C238="","",IF(OR(F238&lt;Summary!$H$9,F238&gt;Summary!$K$9),"CHECK DATES",""))</f>
        <v/>
      </c>
      <c r="J238" s="106">
        <f t="shared" si="8"/>
        <v>0</v>
      </c>
      <c r="K238" s="118" t="str">
        <f t="shared" si="9"/>
        <v/>
      </c>
      <c r="L238" s="182"/>
    </row>
    <row r="239" spans="1:12" x14ac:dyDescent="0.2">
      <c r="A239" s="353">
        <v>234</v>
      </c>
      <c r="B239" s="356"/>
      <c r="C239" s="354"/>
      <c r="D239" s="6"/>
      <c r="E239" s="52"/>
      <c r="F239" s="130"/>
      <c r="G239" s="170"/>
      <c r="I239" s="37" t="str">
        <f>IF(C239="","",IF(OR(F239&lt;Summary!$H$9,F239&gt;Summary!$K$9),"CHECK DATES",""))</f>
        <v/>
      </c>
      <c r="J239" s="106">
        <f t="shared" si="8"/>
        <v>0</v>
      </c>
      <c r="K239" s="118" t="str">
        <f t="shared" si="9"/>
        <v/>
      </c>
      <c r="L239" s="182"/>
    </row>
    <row r="240" spans="1:12" x14ac:dyDescent="0.2">
      <c r="A240" s="353">
        <v>235</v>
      </c>
      <c r="B240" s="356"/>
      <c r="C240" s="354"/>
      <c r="D240" s="6"/>
      <c r="E240" s="52"/>
      <c r="F240" s="130"/>
      <c r="G240" s="170"/>
      <c r="I240" s="37" t="str">
        <f>IF(C240="","",IF(OR(F240&lt;Summary!$H$9,F240&gt;Summary!$K$9),"CHECK DATES",""))</f>
        <v/>
      </c>
      <c r="J240" s="106">
        <f t="shared" si="8"/>
        <v>0</v>
      </c>
      <c r="K240" s="118" t="str">
        <f t="shared" si="9"/>
        <v/>
      </c>
      <c r="L240" s="182"/>
    </row>
    <row r="241" spans="1:12" x14ac:dyDescent="0.2">
      <c r="A241" s="353">
        <v>236</v>
      </c>
      <c r="B241" s="356"/>
      <c r="C241" s="354"/>
      <c r="D241" s="6"/>
      <c r="E241" s="52"/>
      <c r="F241" s="130"/>
      <c r="G241" s="170"/>
      <c r="I241" s="37" t="str">
        <f>IF(C241="","",IF(OR(F241&lt;Summary!$H$9,F241&gt;Summary!$K$9),"CHECK DATES",""))</f>
        <v/>
      </c>
      <c r="J241" s="106">
        <f t="shared" si="8"/>
        <v>0</v>
      </c>
      <c r="K241" s="118" t="str">
        <f t="shared" si="9"/>
        <v/>
      </c>
      <c r="L241" s="182"/>
    </row>
    <row r="242" spans="1:12" x14ac:dyDescent="0.2">
      <c r="A242" s="353">
        <v>237</v>
      </c>
      <c r="B242" s="356"/>
      <c r="C242" s="354"/>
      <c r="D242" s="6"/>
      <c r="E242" s="52"/>
      <c r="F242" s="130"/>
      <c r="G242" s="170"/>
      <c r="I242" s="37" t="str">
        <f>IF(C242="","",IF(OR(F242&lt;Summary!$H$9,F242&gt;Summary!$K$9),"CHECK DATES",""))</f>
        <v/>
      </c>
      <c r="J242" s="106">
        <f t="shared" si="8"/>
        <v>0</v>
      </c>
      <c r="K242" s="118" t="str">
        <f t="shared" si="9"/>
        <v/>
      </c>
      <c r="L242" s="182"/>
    </row>
    <row r="243" spans="1:12" x14ac:dyDescent="0.2">
      <c r="A243" s="353">
        <v>238</v>
      </c>
      <c r="B243" s="356"/>
      <c r="C243" s="354"/>
      <c r="D243" s="6"/>
      <c r="E243" s="52"/>
      <c r="F243" s="130"/>
      <c r="G243" s="170"/>
      <c r="I243" s="37" t="str">
        <f>IF(C243="","",IF(OR(F243&lt;Summary!$H$9,F243&gt;Summary!$K$9),"CHECK DATES",""))</f>
        <v/>
      </c>
      <c r="J243" s="106">
        <f t="shared" si="8"/>
        <v>0</v>
      </c>
      <c r="K243" s="118" t="str">
        <f t="shared" si="9"/>
        <v/>
      </c>
      <c r="L243" s="182"/>
    </row>
    <row r="244" spans="1:12" x14ac:dyDescent="0.2">
      <c r="A244" s="353">
        <v>239</v>
      </c>
      <c r="B244" s="356"/>
      <c r="C244" s="354"/>
      <c r="D244" s="6"/>
      <c r="E244" s="52"/>
      <c r="F244" s="130"/>
      <c r="G244" s="170"/>
      <c r="I244" s="37" t="str">
        <f>IF(C244="","",IF(OR(F244&lt;Summary!$H$9,F244&gt;Summary!$K$9),"CHECK DATES",""))</f>
        <v/>
      </c>
      <c r="J244" s="106">
        <f t="shared" si="8"/>
        <v>0</v>
      </c>
      <c r="K244" s="118" t="str">
        <f t="shared" si="9"/>
        <v/>
      </c>
      <c r="L244" s="182"/>
    </row>
    <row r="245" spans="1:12" x14ac:dyDescent="0.2">
      <c r="A245" s="353">
        <v>240</v>
      </c>
      <c r="B245" s="356"/>
      <c r="C245" s="354"/>
      <c r="D245" s="6"/>
      <c r="E245" s="52"/>
      <c r="F245" s="130"/>
      <c r="G245" s="170"/>
      <c r="I245" s="37" t="str">
        <f>IF(C245="","",IF(OR(F245&lt;Summary!$H$9,F245&gt;Summary!$K$9),"CHECK DATES",""))</f>
        <v/>
      </c>
      <c r="J245" s="106">
        <f t="shared" si="8"/>
        <v>0</v>
      </c>
      <c r="K245" s="118" t="str">
        <f t="shared" si="9"/>
        <v/>
      </c>
      <c r="L245" s="182"/>
    </row>
    <row r="246" spans="1:12" x14ac:dyDescent="0.2">
      <c r="A246" s="353">
        <v>241</v>
      </c>
      <c r="B246" s="356"/>
      <c r="C246" s="354"/>
      <c r="D246" s="6"/>
      <c r="E246" s="52"/>
      <c r="F246" s="130"/>
      <c r="G246" s="170"/>
      <c r="I246" s="37" t="str">
        <f>IF(C246="","",IF(OR(F246&lt;Summary!$H$9,F246&gt;Summary!$K$9),"CHECK DATES",""))</f>
        <v/>
      </c>
      <c r="J246" s="106">
        <f t="shared" si="8"/>
        <v>0</v>
      </c>
      <c r="K246" s="118" t="str">
        <f t="shared" si="9"/>
        <v/>
      </c>
      <c r="L246" s="182"/>
    </row>
    <row r="247" spans="1:12" x14ac:dyDescent="0.2">
      <c r="A247" s="353">
        <v>242</v>
      </c>
      <c r="B247" s="356"/>
      <c r="C247" s="354"/>
      <c r="D247" s="6"/>
      <c r="E247" s="52"/>
      <c r="F247" s="130"/>
      <c r="G247" s="170"/>
      <c r="I247" s="37" t="str">
        <f>IF(C247="","",IF(OR(F247&lt;Summary!$H$9,F247&gt;Summary!$K$9),"CHECK DATES",""))</f>
        <v/>
      </c>
      <c r="J247" s="106">
        <f t="shared" si="8"/>
        <v>0</v>
      </c>
      <c r="K247" s="118" t="str">
        <f t="shared" si="9"/>
        <v/>
      </c>
      <c r="L247" s="182"/>
    </row>
    <row r="248" spans="1:12" x14ac:dyDescent="0.2">
      <c r="A248" s="353">
        <v>243</v>
      </c>
      <c r="B248" s="356"/>
      <c r="C248" s="354"/>
      <c r="D248" s="6"/>
      <c r="E248" s="52"/>
      <c r="F248" s="130"/>
      <c r="G248" s="170"/>
      <c r="I248" s="37" t="str">
        <f>IF(C248="","",IF(OR(F248&lt;Summary!$H$9,F248&gt;Summary!$K$9),"CHECK DATES",""))</f>
        <v/>
      </c>
      <c r="J248" s="106">
        <f t="shared" si="8"/>
        <v>0</v>
      </c>
      <c r="K248" s="118" t="str">
        <f t="shared" si="9"/>
        <v/>
      </c>
      <c r="L248" s="182"/>
    </row>
    <row r="249" spans="1:12" x14ac:dyDescent="0.2">
      <c r="A249" s="353">
        <v>244</v>
      </c>
      <c r="B249" s="356"/>
      <c r="C249" s="354"/>
      <c r="D249" s="6"/>
      <c r="E249" s="52"/>
      <c r="F249" s="130"/>
      <c r="G249" s="170"/>
      <c r="I249" s="37" t="str">
        <f>IF(C249="","",IF(OR(F249&lt;Summary!$H$9,F249&gt;Summary!$K$9),"CHECK DATES",""))</f>
        <v/>
      </c>
      <c r="J249" s="106">
        <f t="shared" si="8"/>
        <v>0</v>
      </c>
      <c r="K249" s="118" t="str">
        <f t="shared" si="9"/>
        <v/>
      </c>
      <c r="L249" s="182"/>
    </row>
    <row r="250" spans="1:12" x14ac:dyDescent="0.2">
      <c r="A250" s="353">
        <v>245</v>
      </c>
      <c r="B250" s="356"/>
      <c r="C250" s="354"/>
      <c r="D250" s="6"/>
      <c r="E250" s="52"/>
      <c r="F250" s="130"/>
      <c r="G250" s="170"/>
      <c r="I250" s="37" t="str">
        <f>IF(C250="","",IF(OR(F250&lt;Summary!$H$9,F250&gt;Summary!$K$9),"CHECK DATES",""))</f>
        <v/>
      </c>
      <c r="J250" s="106">
        <f t="shared" si="8"/>
        <v>0</v>
      </c>
      <c r="K250" s="118" t="str">
        <f t="shared" si="9"/>
        <v/>
      </c>
      <c r="L250" s="182"/>
    </row>
    <row r="251" spans="1:12" x14ac:dyDescent="0.2">
      <c r="A251" s="353">
        <v>246</v>
      </c>
      <c r="B251" s="356"/>
      <c r="C251" s="354"/>
      <c r="D251" s="6"/>
      <c r="E251" s="52"/>
      <c r="F251" s="130"/>
      <c r="G251" s="170"/>
      <c r="I251" s="37" t="str">
        <f>IF(C251="","",IF(OR(F251&lt;Summary!$H$9,F251&gt;Summary!$K$9),"CHECK DATES",""))</f>
        <v/>
      </c>
      <c r="J251" s="106">
        <f t="shared" si="8"/>
        <v>0</v>
      </c>
      <c r="K251" s="118" t="str">
        <f t="shared" si="9"/>
        <v/>
      </c>
      <c r="L251" s="182"/>
    </row>
    <row r="252" spans="1:12" x14ac:dyDescent="0.2">
      <c r="A252" s="353">
        <v>247</v>
      </c>
      <c r="B252" s="356"/>
      <c r="C252" s="354"/>
      <c r="D252" s="6"/>
      <c r="E252" s="52"/>
      <c r="F252" s="130"/>
      <c r="G252" s="170"/>
      <c r="I252" s="37" t="str">
        <f>IF(C252="","",IF(OR(F252&lt;Summary!$H$9,F252&gt;Summary!$K$9),"CHECK DATES",""))</f>
        <v/>
      </c>
      <c r="J252" s="106">
        <f t="shared" si="8"/>
        <v>0</v>
      </c>
      <c r="K252" s="118" t="str">
        <f t="shared" si="9"/>
        <v/>
      </c>
      <c r="L252" s="182"/>
    </row>
    <row r="253" spans="1:12" x14ac:dyDescent="0.2">
      <c r="A253" s="353">
        <v>248</v>
      </c>
      <c r="B253" s="356"/>
      <c r="C253" s="354"/>
      <c r="D253" s="6"/>
      <c r="E253" s="52"/>
      <c r="F253" s="130"/>
      <c r="G253" s="170"/>
      <c r="I253" s="37" t="str">
        <f>IF(C253="","",IF(OR(F253&lt;Summary!$H$9,F253&gt;Summary!$K$9),"CHECK DATES",""))</f>
        <v/>
      </c>
      <c r="J253" s="106">
        <f t="shared" si="8"/>
        <v>0</v>
      </c>
      <c r="K253" s="118" t="str">
        <f t="shared" si="9"/>
        <v/>
      </c>
      <c r="L253" s="182"/>
    </row>
    <row r="254" spans="1:12" x14ac:dyDescent="0.2">
      <c r="A254" s="353">
        <v>249</v>
      </c>
      <c r="B254" s="356"/>
      <c r="C254" s="354"/>
      <c r="D254" s="6"/>
      <c r="E254" s="52"/>
      <c r="F254" s="130"/>
      <c r="G254" s="170"/>
      <c r="I254" s="37" t="str">
        <f>IF(C254="","",IF(OR(F254&lt;Summary!$H$9,F254&gt;Summary!$K$9),"CHECK DATES",""))</f>
        <v/>
      </c>
      <c r="J254" s="106">
        <f t="shared" si="8"/>
        <v>0</v>
      </c>
      <c r="K254" s="118" t="str">
        <f t="shared" si="9"/>
        <v/>
      </c>
      <c r="L254" s="182"/>
    </row>
    <row r="255" spans="1:12" x14ac:dyDescent="0.2">
      <c r="A255" s="353">
        <v>250</v>
      </c>
      <c r="B255" s="356"/>
      <c r="C255" s="354"/>
      <c r="D255" s="6"/>
      <c r="E255" s="52"/>
      <c r="F255" s="130"/>
      <c r="G255" s="170"/>
      <c r="I255" s="37" t="str">
        <f>IF(C255="","",IF(OR(F255&lt;Summary!$H$9,F255&gt;Summary!$K$9),"CHECK DATES",""))</f>
        <v/>
      </c>
      <c r="J255" s="106">
        <f t="shared" si="8"/>
        <v>0</v>
      </c>
      <c r="K255" s="118" t="str">
        <f t="shared" si="9"/>
        <v/>
      </c>
      <c r="L255" s="182"/>
    </row>
    <row r="256" spans="1:12" x14ac:dyDescent="0.2">
      <c r="A256" s="353">
        <v>251</v>
      </c>
      <c r="B256" s="356"/>
      <c r="C256" s="354"/>
      <c r="D256" s="6"/>
      <c r="E256" s="52"/>
      <c r="F256" s="130"/>
      <c r="G256" s="170"/>
      <c r="I256" s="37" t="str">
        <f>IF(C256="","",IF(OR(F256&lt;Summary!$H$9,F256&gt;Summary!$K$9),"CHECK DATES",""))</f>
        <v/>
      </c>
      <c r="J256" s="106">
        <f t="shared" si="8"/>
        <v>0</v>
      </c>
      <c r="K256" s="118" t="str">
        <f t="shared" si="9"/>
        <v/>
      </c>
      <c r="L256" s="182"/>
    </row>
    <row r="257" spans="1:12" x14ac:dyDescent="0.2">
      <c r="A257" s="353">
        <v>252</v>
      </c>
      <c r="B257" s="356"/>
      <c r="C257" s="354"/>
      <c r="D257" s="6"/>
      <c r="E257" s="52"/>
      <c r="F257" s="130"/>
      <c r="G257" s="170"/>
      <c r="I257" s="37" t="str">
        <f>IF(C257="","",IF(OR(F257&lt;Summary!$H$9,F257&gt;Summary!$K$9),"CHECK DATES",""))</f>
        <v/>
      </c>
      <c r="J257" s="106">
        <f t="shared" si="8"/>
        <v>0</v>
      </c>
      <c r="K257" s="118" t="str">
        <f t="shared" si="9"/>
        <v/>
      </c>
      <c r="L257" s="182"/>
    </row>
    <row r="258" spans="1:12" x14ac:dyDescent="0.2">
      <c r="A258" s="353">
        <v>253</v>
      </c>
      <c r="B258" s="356"/>
      <c r="C258" s="354"/>
      <c r="D258" s="6"/>
      <c r="E258" s="52"/>
      <c r="F258" s="130"/>
      <c r="G258" s="170"/>
      <c r="I258" s="37" t="str">
        <f>IF(C258="","",IF(OR(F258&lt;Summary!$H$9,F258&gt;Summary!$K$9),"CHECK DATES",""))</f>
        <v/>
      </c>
      <c r="J258" s="106">
        <f t="shared" si="8"/>
        <v>0</v>
      </c>
      <c r="K258" s="118" t="str">
        <f t="shared" si="9"/>
        <v/>
      </c>
      <c r="L258" s="182"/>
    </row>
    <row r="259" spans="1:12" x14ac:dyDescent="0.2">
      <c r="A259" s="353">
        <v>254</v>
      </c>
      <c r="B259" s="356"/>
      <c r="C259" s="354"/>
      <c r="D259" s="6"/>
      <c r="E259" s="52"/>
      <c r="F259" s="130"/>
      <c r="G259" s="170"/>
      <c r="I259" s="37" t="str">
        <f>IF(C259="","",IF(OR(F259&lt;Summary!$H$9,F259&gt;Summary!$K$9),"CHECK DATES",""))</f>
        <v/>
      </c>
      <c r="J259" s="106">
        <f t="shared" si="8"/>
        <v>0</v>
      </c>
      <c r="K259" s="118" t="str">
        <f t="shared" si="9"/>
        <v/>
      </c>
      <c r="L259" s="182"/>
    </row>
    <row r="260" spans="1:12" x14ac:dyDescent="0.2">
      <c r="A260" s="353">
        <v>255</v>
      </c>
      <c r="B260" s="356"/>
      <c r="C260" s="354"/>
      <c r="D260" s="6"/>
      <c r="E260" s="52"/>
      <c r="F260" s="130"/>
      <c r="G260" s="170"/>
      <c r="I260" s="37" t="str">
        <f>IF(C260="","",IF(OR(F260&lt;Summary!$H$9,F260&gt;Summary!$K$9),"CHECK DATES",""))</f>
        <v/>
      </c>
      <c r="J260" s="106">
        <f t="shared" si="8"/>
        <v>0</v>
      </c>
      <c r="K260" s="118" t="str">
        <f t="shared" si="9"/>
        <v/>
      </c>
      <c r="L260" s="182"/>
    </row>
    <row r="261" spans="1:12" x14ac:dyDescent="0.2">
      <c r="A261" s="353">
        <v>256</v>
      </c>
      <c r="B261" s="356"/>
      <c r="C261" s="354"/>
      <c r="D261" s="6"/>
      <c r="E261" s="52"/>
      <c r="F261" s="130"/>
      <c r="G261" s="170"/>
      <c r="I261" s="37" t="str">
        <f>IF(C261="","",IF(OR(F261&lt;Summary!$H$9,F261&gt;Summary!$K$9),"CHECK DATES",""))</f>
        <v/>
      </c>
      <c r="J261" s="106">
        <f t="shared" si="8"/>
        <v>0</v>
      </c>
      <c r="K261" s="118" t="str">
        <f t="shared" si="9"/>
        <v/>
      </c>
      <c r="L261" s="182"/>
    </row>
    <row r="262" spans="1:12" x14ac:dyDescent="0.2">
      <c r="A262" s="353">
        <v>257</v>
      </c>
      <c r="B262" s="356"/>
      <c r="C262" s="354"/>
      <c r="D262" s="6"/>
      <c r="E262" s="52"/>
      <c r="F262" s="130"/>
      <c r="G262" s="170"/>
      <c r="I262" s="37" t="str">
        <f>IF(C262="","",IF(OR(F262&lt;Summary!$H$9,F262&gt;Summary!$K$9),"CHECK DATES",""))</f>
        <v/>
      </c>
      <c r="J262" s="106">
        <f t="shared" si="8"/>
        <v>0</v>
      </c>
      <c r="K262" s="118" t="str">
        <f t="shared" si="9"/>
        <v/>
      </c>
      <c r="L262" s="182"/>
    </row>
    <row r="263" spans="1:12" x14ac:dyDescent="0.2">
      <c r="A263" s="353">
        <v>258</v>
      </c>
      <c r="B263" s="356"/>
      <c r="C263" s="354"/>
      <c r="D263" s="6"/>
      <c r="E263" s="52"/>
      <c r="F263" s="130"/>
      <c r="G263" s="170"/>
      <c r="I263" s="37" t="str">
        <f>IF(C263="","",IF(OR(F263&lt;Summary!$H$9,F263&gt;Summary!$K$9),"CHECK DATES",""))</f>
        <v/>
      </c>
      <c r="J263" s="106">
        <f t="shared" si="8"/>
        <v>0</v>
      </c>
      <c r="K263" s="118" t="str">
        <f t="shared" si="9"/>
        <v/>
      </c>
      <c r="L263" s="182"/>
    </row>
    <row r="264" spans="1:12" x14ac:dyDescent="0.2">
      <c r="A264" s="353">
        <v>259</v>
      </c>
      <c r="B264" s="356"/>
      <c r="C264" s="354"/>
      <c r="D264" s="6"/>
      <c r="E264" s="52"/>
      <c r="F264" s="130"/>
      <c r="G264" s="170"/>
      <c r="I264" s="37" t="str">
        <f>IF(C264="","",IF(OR(F264&lt;Summary!$H$9,F264&gt;Summary!$K$9),"CHECK DATES",""))</f>
        <v/>
      </c>
      <c r="J264" s="106">
        <f t="shared" si="8"/>
        <v>0</v>
      </c>
      <c r="K264" s="118" t="str">
        <f t="shared" si="9"/>
        <v/>
      </c>
      <c r="L264" s="182"/>
    </row>
    <row r="265" spans="1:12" x14ac:dyDescent="0.2">
      <c r="A265" s="353">
        <v>260</v>
      </c>
      <c r="B265" s="356"/>
      <c r="C265" s="354"/>
      <c r="D265" s="6"/>
      <c r="E265" s="52"/>
      <c r="F265" s="130"/>
      <c r="G265" s="170"/>
      <c r="I265" s="37" t="str">
        <f>IF(C265="","",IF(OR(F265&lt;Summary!$H$9,F265&gt;Summary!$K$9),"CHECK DATES",""))</f>
        <v/>
      </c>
      <c r="J265" s="106">
        <f t="shared" si="8"/>
        <v>0</v>
      </c>
      <c r="K265" s="118" t="str">
        <f t="shared" si="9"/>
        <v/>
      </c>
      <c r="L265" s="182"/>
    </row>
    <row r="266" spans="1:12" x14ac:dyDescent="0.2">
      <c r="A266" s="353">
        <v>261</v>
      </c>
      <c r="B266" s="356"/>
      <c r="C266" s="354"/>
      <c r="D266" s="6"/>
      <c r="E266" s="52"/>
      <c r="F266" s="130"/>
      <c r="G266" s="170"/>
      <c r="I266" s="37" t="str">
        <f>IF(C266="","",IF(OR(F266&lt;Summary!$H$9,F266&gt;Summary!$K$9),"CHECK DATES",""))</f>
        <v/>
      </c>
      <c r="J266" s="106">
        <f t="shared" si="8"/>
        <v>0</v>
      </c>
      <c r="K266" s="118" t="str">
        <f t="shared" si="9"/>
        <v/>
      </c>
      <c r="L266" s="182"/>
    </row>
    <row r="267" spans="1:12" x14ac:dyDescent="0.2">
      <c r="A267" s="353">
        <v>262</v>
      </c>
      <c r="B267" s="356"/>
      <c r="C267" s="354"/>
      <c r="D267" s="6"/>
      <c r="E267" s="52"/>
      <c r="F267" s="130"/>
      <c r="G267" s="170"/>
      <c r="I267" s="37" t="str">
        <f>IF(C267="","",IF(OR(F267&lt;Summary!$H$9,F267&gt;Summary!$K$9),"CHECK DATES",""))</f>
        <v/>
      </c>
      <c r="J267" s="106">
        <f t="shared" si="8"/>
        <v>0</v>
      </c>
      <c r="K267" s="118" t="str">
        <f t="shared" si="9"/>
        <v/>
      </c>
      <c r="L267" s="182"/>
    </row>
    <row r="268" spans="1:12" x14ac:dyDescent="0.2">
      <c r="A268" s="353">
        <v>263</v>
      </c>
      <c r="B268" s="356"/>
      <c r="C268" s="354"/>
      <c r="D268" s="6"/>
      <c r="E268" s="52"/>
      <c r="F268" s="130"/>
      <c r="G268" s="170"/>
      <c r="I268" s="37" t="str">
        <f>IF(C268="","",IF(OR(F268&lt;Summary!$H$9,F268&gt;Summary!$K$9),"CHECK DATES",""))</f>
        <v/>
      </c>
      <c r="J268" s="106">
        <f t="shared" si="8"/>
        <v>0</v>
      </c>
      <c r="K268" s="118" t="str">
        <f t="shared" si="9"/>
        <v/>
      </c>
      <c r="L268" s="182"/>
    </row>
    <row r="269" spans="1:12" x14ac:dyDescent="0.2">
      <c r="A269" s="353">
        <v>264</v>
      </c>
      <c r="B269" s="356"/>
      <c r="C269" s="354"/>
      <c r="D269" s="6"/>
      <c r="E269" s="52"/>
      <c r="F269" s="130"/>
      <c r="G269" s="170"/>
      <c r="I269" s="37" t="str">
        <f>IF(C269="","",IF(OR(F269&lt;Summary!$H$9,F269&gt;Summary!$K$9),"CHECK DATES",""))</f>
        <v/>
      </c>
      <c r="J269" s="106">
        <f t="shared" ref="J269:J304" si="10">G269</f>
        <v>0</v>
      </c>
      <c r="K269" s="118" t="str">
        <f t="shared" ref="K269:K304" si="11">IF(J269&lt;G269,G269-J269,"")</f>
        <v/>
      </c>
      <c r="L269" s="182"/>
    </row>
    <row r="270" spans="1:12" x14ac:dyDescent="0.2">
      <c r="A270" s="353">
        <v>265</v>
      </c>
      <c r="B270" s="356"/>
      <c r="C270" s="354"/>
      <c r="D270" s="6"/>
      <c r="E270" s="52"/>
      <c r="F270" s="130"/>
      <c r="G270" s="170"/>
      <c r="I270" s="37" t="str">
        <f>IF(C270="","",IF(OR(F270&lt;Summary!$H$9,F270&gt;Summary!$K$9),"CHECK DATES",""))</f>
        <v/>
      </c>
      <c r="J270" s="106">
        <f t="shared" si="10"/>
        <v>0</v>
      </c>
      <c r="K270" s="118" t="str">
        <f t="shared" si="11"/>
        <v/>
      </c>
      <c r="L270" s="182"/>
    </row>
    <row r="271" spans="1:12" x14ac:dyDescent="0.2">
      <c r="A271" s="353">
        <v>266</v>
      </c>
      <c r="B271" s="356"/>
      <c r="C271" s="354"/>
      <c r="D271" s="6"/>
      <c r="E271" s="52"/>
      <c r="F271" s="130"/>
      <c r="G271" s="170"/>
      <c r="I271" s="37" t="str">
        <f>IF(C271="","",IF(OR(F271&lt;Summary!$H$9,F271&gt;Summary!$K$9),"CHECK DATES",""))</f>
        <v/>
      </c>
      <c r="J271" s="106">
        <f t="shared" si="10"/>
        <v>0</v>
      </c>
      <c r="K271" s="118" t="str">
        <f t="shared" si="11"/>
        <v/>
      </c>
      <c r="L271" s="182"/>
    </row>
    <row r="272" spans="1:12" x14ac:dyDescent="0.2">
      <c r="A272" s="353">
        <v>267</v>
      </c>
      <c r="B272" s="356"/>
      <c r="C272" s="354"/>
      <c r="D272" s="6"/>
      <c r="E272" s="52"/>
      <c r="F272" s="130"/>
      <c r="G272" s="170"/>
      <c r="I272" s="37" t="str">
        <f>IF(C272="","",IF(OR(F272&lt;Summary!$H$9,F272&gt;Summary!$K$9),"CHECK DATES",""))</f>
        <v/>
      </c>
      <c r="J272" s="106">
        <f t="shared" si="10"/>
        <v>0</v>
      </c>
      <c r="K272" s="118" t="str">
        <f t="shared" si="11"/>
        <v/>
      </c>
      <c r="L272" s="182"/>
    </row>
    <row r="273" spans="1:12" x14ac:dyDescent="0.2">
      <c r="A273" s="353">
        <v>268</v>
      </c>
      <c r="B273" s="356"/>
      <c r="C273" s="354"/>
      <c r="D273" s="6"/>
      <c r="E273" s="52"/>
      <c r="F273" s="130"/>
      <c r="G273" s="170"/>
      <c r="I273" s="37" t="str">
        <f>IF(C273="","",IF(OR(F273&lt;Summary!$H$9,F273&gt;Summary!$K$9),"CHECK DATES",""))</f>
        <v/>
      </c>
      <c r="J273" s="106">
        <f t="shared" si="10"/>
        <v>0</v>
      </c>
      <c r="K273" s="118" t="str">
        <f t="shared" si="11"/>
        <v/>
      </c>
      <c r="L273" s="182"/>
    </row>
    <row r="274" spans="1:12" x14ac:dyDescent="0.2">
      <c r="A274" s="353">
        <v>269</v>
      </c>
      <c r="B274" s="356"/>
      <c r="C274" s="354"/>
      <c r="D274" s="6"/>
      <c r="E274" s="52"/>
      <c r="F274" s="130"/>
      <c r="G274" s="170"/>
      <c r="I274" s="37" t="str">
        <f>IF(C274="","",IF(OR(F274&lt;Summary!$H$9,F274&gt;Summary!$K$9),"CHECK DATES",""))</f>
        <v/>
      </c>
      <c r="J274" s="106">
        <f t="shared" si="10"/>
        <v>0</v>
      </c>
      <c r="K274" s="118" t="str">
        <f t="shared" si="11"/>
        <v/>
      </c>
      <c r="L274" s="182"/>
    </row>
    <row r="275" spans="1:12" x14ac:dyDescent="0.2">
      <c r="A275" s="353">
        <v>270</v>
      </c>
      <c r="B275" s="356"/>
      <c r="C275" s="354"/>
      <c r="D275" s="6"/>
      <c r="E275" s="52"/>
      <c r="F275" s="130"/>
      <c r="G275" s="170"/>
      <c r="I275" s="37" t="str">
        <f>IF(C275="","",IF(OR(F275&lt;Summary!$H$9,F275&gt;Summary!$K$9),"CHECK DATES",""))</f>
        <v/>
      </c>
      <c r="J275" s="106">
        <f t="shared" si="10"/>
        <v>0</v>
      </c>
      <c r="K275" s="118" t="str">
        <f t="shared" si="11"/>
        <v/>
      </c>
      <c r="L275" s="182"/>
    </row>
    <row r="276" spans="1:12" x14ac:dyDescent="0.2">
      <c r="A276" s="353">
        <v>271</v>
      </c>
      <c r="B276" s="356"/>
      <c r="C276" s="354"/>
      <c r="D276" s="6"/>
      <c r="E276" s="52"/>
      <c r="F276" s="130"/>
      <c r="G276" s="170"/>
      <c r="I276" s="37" t="str">
        <f>IF(C276="","",IF(OR(F276&lt;Summary!$H$9,F276&gt;Summary!$K$9),"CHECK DATES",""))</f>
        <v/>
      </c>
      <c r="J276" s="106">
        <f t="shared" si="10"/>
        <v>0</v>
      </c>
      <c r="K276" s="118" t="str">
        <f t="shared" si="11"/>
        <v/>
      </c>
      <c r="L276" s="182"/>
    </row>
    <row r="277" spans="1:12" x14ac:dyDescent="0.2">
      <c r="A277" s="353">
        <v>272</v>
      </c>
      <c r="B277" s="356"/>
      <c r="C277" s="354"/>
      <c r="D277" s="6"/>
      <c r="E277" s="52"/>
      <c r="F277" s="130"/>
      <c r="G277" s="170"/>
      <c r="I277" s="37" t="str">
        <f>IF(C277="","",IF(OR(F277&lt;Summary!$H$9,F277&gt;Summary!$K$9),"CHECK DATES",""))</f>
        <v/>
      </c>
      <c r="J277" s="106">
        <f t="shared" si="10"/>
        <v>0</v>
      </c>
      <c r="K277" s="118" t="str">
        <f t="shared" si="11"/>
        <v/>
      </c>
      <c r="L277" s="182"/>
    </row>
    <row r="278" spans="1:12" x14ac:dyDescent="0.2">
      <c r="A278" s="353">
        <v>273</v>
      </c>
      <c r="B278" s="356"/>
      <c r="C278" s="354"/>
      <c r="D278" s="6"/>
      <c r="E278" s="52"/>
      <c r="F278" s="130"/>
      <c r="G278" s="170"/>
      <c r="I278" s="37" t="str">
        <f>IF(C278="","",IF(OR(F278&lt;Summary!$H$9,F278&gt;Summary!$K$9),"CHECK DATES",""))</f>
        <v/>
      </c>
      <c r="J278" s="106">
        <f t="shared" si="10"/>
        <v>0</v>
      </c>
      <c r="K278" s="118" t="str">
        <f t="shared" si="11"/>
        <v/>
      </c>
      <c r="L278" s="182"/>
    </row>
    <row r="279" spans="1:12" x14ac:dyDescent="0.2">
      <c r="A279" s="353">
        <v>274</v>
      </c>
      <c r="B279" s="356"/>
      <c r="C279" s="354"/>
      <c r="D279" s="6"/>
      <c r="E279" s="52"/>
      <c r="F279" s="130"/>
      <c r="G279" s="170"/>
      <c r="I279" s="37" t="str">
        <f>IF(C279="","",IF(OR(F279&lt;Summary!$H$9,F279&gt;Summary!$K$9),"CHECK DATES",""))</f>
        <v/>
      </c>
      <c r="J279" s="106">
        <f t="shared" si="10"/>
        <v>0</v>
      </c>
      <c r="K279" s="118" t="str">
        <f t="shared" si="11"/>
        <v/>
      </c>
      <c r="L279" s="182"/>
    </row>
    <row r="280" spans="1:12" x14ac:dyDescent="0.2">
      <c r="A280" s="353">
        <v>275</v>
      </c>
      <c r="B280" s="356"/>
      <c r="C280" s="354"/>
      <c r="D280" s="6"/>
      <c r="E280" s="52"/>
      <c r="F280" s="130"/>
      <c r="G280" s="170"/>
      <c r="I280" s="37" t="str">
        <f>IF(C280="","",IF(OR(F280&lt;Summary!$H$9,F280&gt;Summary!$K$9),"CHECK DATES",""))</f>
        <v/>
      </c>
      <c r="J280" s="106">
        <f t="shared" si="10"/>
        <v>0</v>
      </c>
      <c r="K280" s="118" t="str">
        <f t="shared" si="11"/>
        <v/>
      </c>
      <c r="L280" s="182"/>
    </row>
    <row r="281" spans="1:12" x14ac:dyDescent="0.2">
      <c r="A281" s="353">
        <v>276</v>
      </c>
      <c r="B281" s="356"/>
      <c r="C281" s="354"/>
      <c r="D281" s="6"/>
      <c r="E281" s="52"/>
      <c r="F281" s="130"/>
      <c r="G281" s="170"/>
      <c r="I281" s="37" t="str">
        <f>IF(C281="","",IF(OR(F281&lt;Summary!$H$9,F281&gt;Summary!$K$9),"CHECK DATES",""))</f>
        <v/>
      </c>
      <c r="J281" s="106">
        <f t="shared" si="10"/>
        <v>0</v>
      </c>
      <c r="K281" s="118" t="str">
        <f t="shared" si="11"/>
        <v/>
      </c>
      <c r="L281" s="182"/>
    </row>
    <row r="282" spans="1:12" x14ac:dyDescent="0.2">
      <c r="A282" s="353">
        <v>277</v>
      </c>
      <c r="B282" s="356"/>
      <c r="C282" s="354"/>
      <c r="D282" s="6"/>
      <c r="E282" s="52"/>
      <c r="F282" s="130"/>
      <c r="G282" s="170"/>
      <c r="I282" s="37" t="str">
        <f>IF(C282="","",IF(OR(F282&lt;Summary!$H$9,F282&gt;Summary!$K$9),"CHECK DATES",""))</f>
        <v/>
      </c>
      <c r="J282" s="106">
        <f t="shared" si="10"/>
        <v>0</v>
      </c>
      <c r="K282" s="118" t="str">
        <f t="shared" si="11"/>
        <v/>
      </c>
      <c r="L282" s="182"/>
    </row>
    <row r="283" spans="1:12" x14ac:dyDescent="0.2">
      <c r="A283" s="353">
        <v>278</v>
      </c>
      <c r="B283" s="356"/>
      <c r="C283" s="354"/>
      <c r="D283" s="6"/>
      <c r="E283" s="52"/>
      <c r="F283" s="130"/>
      <c r="G283" s="170"/>
      <c r="I283" s="37" t="str">
        <f>IF(C283="","",IF(OR(F283&lt;Summary!$H$9,F283&gt;Summary!$K$9),"CHECK DATES",""))</f>
        <v/>
      </c>
      <c r="J283" s="106">
        <f t="shared" si="10"/>
        <v>0</v>
      </c>
      <c r="K283" s="118" t="str">
        <f t="shared" si="11"/>
        <v/>
      </c>
      <c r="L283" s="182"/>
    </row>
    <row r="284" spans="1:12" x14ac:dyDescent="0.2">
      <c r="A284" s="353">
        <v>279</v>
      </c>
      <c r="B284" s="356"/>
      <c r="C284" s="354"/>
      <c r="D284" s="6"/>
      <c r="E284" s="52"/>
      <c r="F284" s="130"/>
      <c r="G284" s="170"/>
      <c r="I284" s="37" t="str">
        <f>IF(C284="","",IF(OR(F284&lt;Summary!$H$9,F284&gt;Summary!$K$9),"CHECK DATES",""))</f>
        <v/>
      </c>
      <c r="J284" s="106">
        <f t="shared" si="10"/>
        <v>0</v>
      </c>
      <c r="K284" s="118" t="str">
        <f t="shared" si="11"/>
        <v/>
      </c>
      <c r="L284" s="182"/>
    </row>
    <row r="285" spans="1:12" x14ac:dyDescent="0.2">
      <c r="A285" s="353">
        <v>280</v>
      </c>
      <c r="B285" s="356"/>
      <c r="C285" s="354"/>
      <c r="D285" s="6"/>
      <c r="E285" s="52"/>
      <c r="F285" s="130"/>
      <c r="G285" s="170"/>
      <c r="I285" s="37" t="str">
        <f>IF(C285="","",IF(OR(F285&lt;Summary!$H$9,F285&gt;Summary!$K$9),"CHECK DATES",""))</f>
        <v/>
      </c>
      <c r="J285" s="106">
        <f t="shared" si="10"/>
        <v>0</v>
      </c>
      <c r="K285" s="118" t="str">
        <f t="shared" si="11"/>
        <v/>
      </c>
      <c r="L285" s="182"/>
    </row>
    <row r="286" spans="1:12" x14ac:dyDescent="0.2">
      <c r="A286" s="353">
        <v>281</v>
      </c>
      <c r="B286" s="356"/>
      <c r="C286" s="354"/>
      <c r="D286" s="6"/>
      <c r="E286" s="52"/>
      <c r="F286" s="130"/>
      <c r="G286" s="170"/>
      <c r="I286" s="37" t="str">
        <f>IF(C286="","",IF(OR(F286&lt;Summary!$H$9,F286&gt;Summary!$K$9),"CHECK DATES",""))</f>
        <v/>
      </c>
      <c r="J286" s="106">
        <f t="shared" si="10"/>
        <v>0</v>
      </c>
      <c r="K286" s="118" t="str">
        <f t="shared" si="11"/>
        <v/>
      </c>
      <c r="L286" s="182"/>
    </row>
    <row r="287" spans="1:12" x14ac:dyDescent="0.2">
      <c r="A287" s="353">
        <v>282</v>
      </c>
      <c r="B287" s="356"/>
      <c r="C287" s="354"/>
      <c r="D287" s="6"/>
      <c r="E287" s="52"/>
      <c r="F287" s="130"/>
      <c r="G287" s="170"/>
      <c r="I287" s="37" t="str">
        <f>IF(C287="","",IF(OR(F287&lt;Summary!$H$9,F287&gt;Summary!$K$9),"CHECK DATES",""))</f>
        <v/>
      </c>
      <c r="J287" s="106">
        <f t="shared" si="10"/>
        <v>0</v>
      </c>
      <c r="K287" s="118" t="str">
        <f t="shared" si="11"/>
        <v/>
      </c>
      <c r="L287" s="182"/>
    </row>
    <row r="288" spans="1:12" x14ac:dyDescent="0.2">
      <c r="A288" s="353">
        <v>283</v>
      </c>
      <c r="B288" s="356"/>
      <c r="C288" s="354"/>
      <c r="D288" s="6"/>
      <c r="E288" s="52"/>
      <c r="F288" s="130"/>
      <c r="G288" s="170"/>
      <c r="I288" s="37" t="str">
        <f>IF(C288="","",IF(OR(F288&lt;Summary!$H$9,F288&gt;Summary!$K$9),"CHECK DATES",""))</f>
        <v/>
      </c>
      <c r="J288" s="106">
        <f t="shared" si="10"/>
        <v>0</v>
      </c>
      <c r="K288" s="118" t="str">
        <f t="shared" si="11"/>
        <v/>
      </c>
      <c r="L288" s="182"/>
    </row>
    <row r="289" spans="1:12" x14ac:dyDescent="0.2">
      <c r="A289" s="353">
        <v>284</v>
      </c>
      <c r="B289" s="356"/>
      <c r="C289" s="354"/>
      <c r="D289" s="6"/>
      <c r="E289" s="52"/>
      <c r="F289" s="130"/>
      <c r="G289" s="170"/>
      <c r="I289" s="37" t="str">
        <f>IF(C289="","",IF(OR(F289&lt;Summary!$H$9,F289&gt;Summary!$K$9),"CHECK DATES",""))</f>
        <v/>
      </c>
      <c r="J289" s="106">
        <f t="shared" si="10"/>
        <v>0</v>
      </c>
      <c r="K289" s="118" t="str">
        <f t="shared" si="11"/>
        <v/>
      </c>
      <c r="L289" s="182"/>
    </row>
    <row r="290" spans="1:12" x14ac:dyDescent="0.2">
      <c r="A290" s="353">
        <v>285</v>
      </c>
      <c r="B290" s="356"/>
      <c r="C290" s="354"/>
      <c r="D290" s="6"/>
      <c r="E290" s="52"/>
      <c r="F290" s="130"/>
      <c r="G290" s="170"/>
      <c r="I290" s="37" t="str">
        <f>IF(C290="","",IF(OR(F290&lt;Summary!$H$9,F290&gt;Summary!$K$9),"CHECK DATES",""))</f>
        <v/>
      </c>
      <c r="J290" s="106">
        <f t="shared" si="10"/>
        <v>0</v>
      </c>
      <c r="K290" s="118" t="str">
        <f t="shared" si="11"/>
        <v/>
      </c>
      <c r="L290" s="182"/>
    </row>
    <row r="291" spans="1:12" x14ac:dyDescent="0.2">
      <c r="A291" s="353">
        <v>286</v>
      </c>
      <c r="B291" s="356"/>
      <c r="C291" s="354"/>
      <c r="D291" s="6"/>
      <c r="E291" s="52"/>
      <c r="F291" s="130"/>
      <c r="G291" s="170"/>
      <c r="I291" s="37" t="str">
        <f>IF(C291="","",IF(OR(F291&lt;Summary!$H$9,F291&gt;Summary!$K$9),"CHECK DATES",""))</f>
        <v/>
      </c>
      <c r="J291" s="106">
        <f t="shared" si="10"/>
        <v>0</v>
      </c>
      <c r="K291" s="118" t="str">
        <f t="shared" si="11"/>
        <v/>
      </c>
      <c r="L291" s="182"/>
    </row>
    <row r="292" spans="1:12" x14ac:dyDescent="0.2">
      <c r="A292" s="353">
        <v>287</v>
      </c>
      <c r="B292" s="356"/>
      <c r="C292" s="354"/>
      <c r="D292" s="6"/>
      <c r="E292" s="52"/>
      <c r="F292" s="130"/>
      <c r="G292" s="170"/>
      <c r="I292" s="37" t="str">
        <f>IF(C292="","",IF(OR(F292&lt;Summary!$H$9,F292&gt;Summary!$K$9),"CHECK DATES",""))</f>
        <v/>
      </c>
      <c r="J292" s="106">
        <f t="shared" si="10"/>
        <v>0</v>
      </c>
      <c r="K292" s="118" t="str">
        <f t="shared" si="11"/>
        <v/>
      </c>
      <c r="L292" s="182"/>
    </row>
    <row r="293" spans="1:12" x14ac:dyDescent="0.2">
      <c r="A293" s="353">
        <v>288</v>
      </c>
      <c r="B293" s="356"/>
      <c r="C293" s="354"/>
      <c r="D293" s="6"/>
      <c r="E293" s="52"/>
      <c r="F293" s="130"/>
      <c r="G293" s="170"/>
      <c r="I293" s="37" t="str">
        <f>IF(C293="","",IF(OR(F293&lt;Summary!$H$9,F293&gt;Summary!$K$9),"CHECK DATES",""))</f>
        <v/>
      </c>
      <c r="J293" s="106">
        <f t="shared" si="10"/>
        <v>0</v>
      </c>
      <c r="K293" s="118" t="str">
        <f t="shared" si="11"/>
        <v/>
      </c>
      <c r="L293" s="182"/>
    </row>
    <row r="294" spans="1:12" x14ac:dyDescent="0.2">
      <c r="A294" s="353">
        <v>289</v>
      </c>
      <c r="B294" s="356"/>
      <c r="C294" s="354"/>
      <c r="D294" s="6"/>
      <c r="E294" s="52"/>
      <c r="F294" s="130"/>
      <c r="G294" s="170"/>
      <c r="I294" s="37" t="str">
        <f>IF(C294="","",IF(OR(F294&lt;Summary!$H$9,F294&gt;Summary!$K$9),"CHECK DATES",""))</f>
        <v/>
      </c>
      <c r="J294" s="106">
        <f t="shared" si="10"/>
        <v>0</v>
      </c>
      <c r="K294" s="118" t="str">
        <f t="shared" si="11"/>
        <v/>
      </c>
      <c r="L294" s="182"/>
    </row>
    <row r="295" spans="1:12" x14ac:dyDescent="0.2">
      <c r="A295" s="353">
        <v>290</v>
      </c>
      <c r="B295" s="356"/>
      <c r="C295" s="354"/>
      <c r="D295" s="6"/>
      <c r="E295" s="52"/>
      <c r="F295" s="130"/>
      <c r="G295" s="170"/>
      <c r="I295" s="37" t="str">
        <f>IF(C295="","",IF(OR(F295&lt;Summary!$H$9,F295&gt;Summary!$K$9),"CHECK DATES",""))</f>
        <v/>
      </c>
      <c r="J295" s="106">
        <f t="shared" si="10"/>
        <v>0</v>
      </c>
      <c r="K295" s="118" t="str">
        <f t="shared" si="11"/>
        <v/>
      </c>
      <c r="L295" s="182"/>
    </row>
    <row r="296" spans="1:12" x14ac:dyDescent="0.2">
      <c r="A296" s="353">
        <v>291</v>
      </c>
      <c r="B296" s="356"/>
      <c r="C296" s="354"/>
      <c r="D296" s="6"/>
      <c r="E296" s="52"/>
      <c r="F296" s="130"/>
      <c r="G296" s="170"/>
      <c r="I296" s="37" t="str">
        <f>IF(C296="","",IF(OR(F296&lt;Summary!$H$9,F296&gt;Summary!$K$9),"CHECK DATES",""))</f>
        <v/>
      </c>
      <c r="J296" s="106">
        <f t="shared" si="10"/>
        <v>0</v>
      </c>
      <c r="K296" s="118" t="str">
        <f t="shared" si="11"/>
        <v/>
      </c>
      <c r="L296" s="182"/>
    </row>
    <row r="297" spans="1:12" x14ac:dyDescent="0.2">
      <c r="A297" s="353">
        <v>292</v>
      </c>
      <c r="B297" s="356"/>
      <c r="C297" s="354"/>
      <c r="D297" s="6"/>
      <c r="E297" s="52"/>
      <c r="F297" s="130"/>
      <c r="G297" s="170"/>
      <c r="I297" s="37" t="str">
        <f>IF(C297="","",IF(OR(F297&lt;Summary!$H$9,F297&gt;Summary!$K$9),"CHECK DATES",""))</f>
        <v/>
      </c>
      <c r="J297" s="106">
        <f t="shared" si="10"/>
        <v>0</v>
      </c>
      <c r="K297" s="118" t="str">
        <f t="shared" si="11"/>
        <v/>
      </c>
      <c r="L297" s="182"/>
    </row>
    <row r="298" spans="1:12" x14ac:dyDescent="0.2">
      <c r="A298" s="353">
        <v>293</v>
      </c>
      <c r="B298" s="356"/>
      <c r="C298" s="354"/>
      <c r="D298" s="6"/>
      <c r="E298" s="52"/>
      <c r="F298" s="130"/>
      <c r="G298" s="170"/>
      <c r="I298" s="37" t="str">
        <f>IF(C298="","",IF(OR(F298&lt;Summary!$H$9,F298&gt;Summary!$K$9),"CHECK DATES",""))</f>
        <v/>
      </c>
      <c r="J298" s="106">
        <f t="shared" si="10"/>
        <v>0</v>
      </c>
      <c r="K298" s="118" t="str">
        <f t="shared" si="11"/>
        <v/>
      </c>
      <c r="L298" s="182"/>
    </row>
    <row r="299" spans="1:12" x14ac:dyDescent="0.2">
      <c r="A299" s="353">
        <v>294</v>
      </c>
      <c r="B299" s="356"/>
      <c r="C299" s="354"/>
      <c r="D299" s="6"/>
      <c r="E299" s="52"/>
      <c r="F299" s="130"/>
      <c r="G299" s="170"/>
      <c r="I299" s="37" t="str">
        <f>IF(C299="","",IF(OR(F299&lt;Summary!$H$9,F299&gt;Summary!$K$9),"CHECK DATES",""))</f>
        <v/>
      </c>
      <c r="J299" s="106">
        <f t="shared" si="10"/>
        <v>0</v>
      </c>
      <c r="K299" s="118" t="str">
        <f t="shared" si="11"/>
        <v/>
      </c>
      <c r="L299" s="182"/>
    </row>
    <row r="300" spans="1:12" x14ac:dyDescent="0.2">
      <c r="A300" s="353">
        <v>295</v>
      </c>
      <c r="B300" s="356"/>
      <c r="C300" s="354"/>
      <c r="D300" s="6"/>
      <c r="E300" s="52"/>
      <c r="F300" s="130"/>
      <c r="G300" s="170"/>
      <c r="I300" s="37" t="str">
        <f>IF(C300="","",IF(OR(F300&lt;Summary!$H$9,F300&gt;Summary!$K$9),"CHECK DATES",""))</f>
        <v/>
      </c>
      <c r="J300" s="106">
        <f t="shared" si="10"/>
        <v>0</v>
      </c>
      <c r="K300" s="118" t="str">
        <f t="shared" si="11"/>
        <v/>
      </c>
      <c r="L300" s="182"/>
    </row>
    <row r="301" spans="1:12" x14ac:dyDescent="0.2">
      <c r="A301" s="353">
        <v>296</v>
      </c>
      <c r="B301" s="356"/>
      <c r="C301" s="354"/>
      <c r="D301" s="6"/>
      <c r="E301" s="52"/>
      <c r="F301" s="130"/>
      <c r="G301" s="170"/>
      <c r="I301" s="37" t="str">
        <f>IF(C301="","",IF(OR(F301&lt;Summary!$H$9,F301&gt;Summary!$K$9),"CHECK DATES",""))</f>
        <v/>
      </c>
      <c r="J301" s="106">
        <f t="shared" si="10"/>
        <v>0</v>
      </c>
      <c r="K301" s="118" t="str">
        <f t="shared" si="11"/>
        <v/>
      </c>
      <c r="L301" s="182"/>
    </row>
    <row r="302" spans="1:12" x14ac:dyDescent="0.2">
      <c r="A302" s="353">
        <v>297</v>
      </c>
      <c r="B302" s="356"/>
      <c r="C302" s="354"/>
      <c r="D302" s="6"/>
      <c r="E302" s="52"/>
      <c r="F302" s="130"/>
      <c r="G302" s="170"/>
      <c r="I302" s="37" t="str">
        <f>IF(C302="","",IF(OR(F302&lt;Summary!$H$9,F302&gt;Summary!$K$9),"CHECK DATES",""))</f>
        <v/>
      </c>
      <c r="J302" s="106">
        <f t="shared" si="10"/>
        <v>0</v>
      </c>
      <c r="K302" s="118" t="str">
        <f t="shared" si="11"/>
        <v/>
      </c>
      <c r="L302" s="182"/>
    </row>
    <row r="303" spans="1:12" x14ac:dyDescent="0.2">
      <c r="A303" s="353">
        <v>298</v>
      </c>
      <c r="B303" s="356"/>
      <c r="C303" s="354"/>
      <c r="D303" s="6"/>
      <c r="E303" s="52"/>
      <c r="F303" s="130"/>
      <c r="G303" s="170"/>
      <c r="I303" s="37" t="str">
        <f>IF(C303="","",IF(OR(F303&lt;Summary!$H$9,F303&gt;Summary!$K$9),"CHECK DATES",""))</f>
        <v/>
      </c>
      <c r="J303" s="106">
        <f t="shared" si="10"/>
        <v>0</v>
      </c>
      <c r="K303" s="118" t="str">
        <f t="shared" si="11"/>
        <v/>
      </c>
      <c r="L303" s="182"/>
    </row>
    <row r="304" spans="1:12" x14ac:dyDescent="0.2">
      <c r="A304" s="353">
        <v>299</v>
      </c>
      <c r="B304" s="356"/>
      <c r="C304" s="354"/>
      <c r="D304" s="6"/>
      <c r="E304" s="52"/>
      <c r="F304" s="130"/>
      <c r="G304" s="170"/>
      <c r="I304" s="37" t="str">
        <f>IF(C304="","",IF(OR(F304&lt;Summary!$H$9,F304&gt;Summary!$K$9),"CHECK DATES",""))</f>
        <v/>
      </c>
      <c r="J304" s="106">
        <f t="shared" si="10"/>
        <v>0</v>
      </c>
      <c r="K304" s="118" t="str">
        <f t="shared" si="11"/>
        <v/>
      </c>
      <c r="L304" s="182"/>
    </row>
    <row r="305" spans="1:12" ht="13.5" thickBot="1" x14ac:dyDescent="0.25">
      <c r="A305" s="353">
        <v>300</v>
      </c>
      <c r="B305" s="357"/>
      <c r="C305" s="355"/>
      <c r="D305" s="167"/>
      <c r="E305" s="168"/>
      <c r="F305" s="131"/>
      <c r="G305" s="189"/>
      <c r="I305" s="37" t="str">
        <f>IF(C305="","",IF(OR(F305&lt;Summary!$H$9,F305&gt;Summary!$K$9),"CHECK DATES",""))</f>
        <v/>
      </c>
      <c r="J305" s="106">
        <f>G305</f>
        <v>0</v>
      </c>
      <c r="K305" s="118" t="str">
        <f>IF(J305&lt;G305,G305-J305,"")</f>
        <v/>
      </c>
      <c r="L305" s="182"/>
    </row>
  </sheetData>
  <sheetProtection password="CAF5" sheet="1" objects="1" scenarios="1" selectLockedCells="1"/>
  <mergeCells count="7">
    <mergeCell ref="F4:F5"/>
    <mergeCell ref="I1:L1"/>
    <mergeCell ref="A4:A5"/>
    <mergeCell ref="C4:C5"/>
    <mergeCell ref="D4:D5"/>
    <mergeCell ref="E4:E5"/>
    <mergeCell ref="B4:B5"/>
  </mergeCells>
  <phoneticPr fontId="9" type="noConversion"/>
  <conditionalFormatting sqref="I6:I305">
    <cfRule type="cellIs" dxfId="2" priority="1" stopIfTrue="1" operator="notEqual">
      <formula>""</formula>
    </cfRule>
  </conditionalFormatting>
  <conditionalFormatting sqref="J6:J305">
    <cfRule type="cellIs" dxfId="1" priority="2" stopIfTrue="1" operator="notEqual">
      <formula>$G6</formula>
    </cfRule>
  </conditionalFormatting>
  <dataValidations count="2">
    <dataValidation type="list" allowBlank="1" showInputMessage="1" showErrorMessage="1" sqref="C6:C305">
      <formula1>partners</formula1>
    </dataValidation>
    <dataValidation type="date" errorStyle="warning" allowBlank="1" showInputMessage="1" showErrorMessage="1" errorTitle="Ineligible Date " error="Be aware that the date you have entered is not covered by the eligibility period (sheet &quot;Summary&quot;)" sqref="F6:F305">
      <formula1>$F$1</formula1>
      <formula2>$F$2</formula2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6" fitToHeight="0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Summary</vt:lpstr>
      <vt:lpstr>Progress</vt:lpstr>
      <vt:lpstr>Co-beneficiaries</vt:lpstr>
      <vt:lpstr>Distribution of funds</vt:lpstr>
      <vt:lpstr>1.Staff</vt:lpstr>
      <vt:lpstr>2.Travel and subsistence</vt:lpstr>
      <vt:lpstr>3.Equipment</vt:lpstr>
      <vt:lpstr>4.Subcontracting</vt:lpstr>
      <vt:lpstr>5.Other</vt:lpstr>
      <vt:lpstr>Revenues</vt:lpstr>
      <vt:lpstr>Countries</vt:lpstr>
      <vt:lpstr>Comments</vt:lpstr>
      <vt:lpstr>Actions</vt:lpstr>
      <vt:lpstr>ActionsList</vt:lpstr>
      <vt:lpstr>'Distribution of funds'!partners</vt:lpstr>
      <vt:lpstr>partners</vt:lpstr>
      <vt:lpstr>'1.Staff'!Print_Area</vt:lpstr>
      <vt:lpstr>'2.Travel and subsistence'!Print_Area</vt:lpstr>
      <vt:lpstr>'3.Equipment'!Print_Area</vt:lpstr>
      <vt:lpstr>'4.Subcontracting'!Print_Area</vt:lpstr>
      <vt:lpstr>Actions!Print_Area</vt:lpstr>
      <vt:lpstr>'Co-beneficiaries'!Print_Area</vt:lpstr>
      <vt:lpstr>Comments!Print_Area</vt:lpstr>
      <vt:lpstr>'Distribution of funds'!Print_Area</vt:lpstr>
      <vt:lpstr>Summary!Print_Area</vt:lpstr>
      <vt:lpstr>'1.Staff'!Print_Titles</vt:lpstr>
      <vt:lpstr>'2.Travel and subsistence'!Print_Titles</vt:lpstr>
      <vt:lpstr>'3.Equipment'!Print_Titles</vt:lpstr>
      <vt:lpstr>'4.Subcontracting'!Print_Titles</vt:lpstr>
      <vt:lpstr>'5.Other'!Print_Titles</vt:lpstr>
      <vt:lpstr>'Co-beneficiaries'!Print_Titles</vt:lpstr>
      <vt:lpstr>'Distribution of funds'!Print_Titles</vt:lpstr>
      <vt:lpstr>Revenues!Print_Titles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stryjmn</dc:creator>
  <cp:lastModifiedBy>JARC Katarina (EACEA)</cp:lastModifiedBy>
  <cp:lastPrinted>2016-05-19T13:04:40Z</cp:lastPrinted>
  <dcterms:created xsi:type="dcterms:W3CDTF">2006-12-14T08:14:57Z</dcterms:created>
  <dcterms:modified xsi:type="dcterms:W3CDTF">2021-12-20T15:46:08Z</dcterms:modified>
</cp:coreProperties>
</file>