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U:\01 Actions\2014 - 2020 Legacy\VET Actions\2. Monitoring\2020 - VET-COVE\2. Reporting\Doc for beneficiary space\"/>
    </mc:Choice>
  </mc:AlternateContent>
  <workbookProtection workbookAlgorithmName="SHA-512" workbookHashValue="a0LT+wJCBcP66Hy3E/U8F4rZQXNLUpQsB87g7MojGL1g++qQX/kWoI0C7k0Lf2aCRL8FcZScEn2/KDTpkfKDVg==" workbookSaltValue="SayGBsJJOQQasgGfKL/E7g==" workbookSpinCount="100000" lockStructure="1"/>
  <bookViews>
    <workbookView xWindow="0" yWindow="60" windowWidth="15480" windowHeight="11640" tabRatio="913"/>
  </bookViews>
  <sheets>
    <sheet name=" Summary Statement" sheetId="18" r:id="rId1"/>
    <sheet name="Progress" sheetId="20" r:id="rId2"/>
    <sheet name="Partners" sheetId="2" r:id="rId3"/>
    <sheet name="Distribution of funds" sheetId="22" state="hidden" r:id="rId4"/>
    <sheet name="Affiliated entities" sheetId="23" state="hidden" r:id="rId5"/>
    <sheet name="1.Staff" sheetId="1" r:id="rId6"/>
    <sheet name="2.Travel and subsistence" sheetId="4" r:id="rId7"/>
    <sheet name="3.Equipment" sheetId="5" state="hidden" r:id="rId8"/>
    <sheet name="3.Subcontracting" sheetId="6" r:id="rId9"/>
    <sheet name="4.Other" sheetId="8" r:id="rId10"/>
    <sheet name="Revenues" sheetId="19" r:id="rId11"/>
    <sheet name="Comments" sheetId="21" r:id="rId12"/>
    <sheet name="Countries list" sheetId="24" state="hidden" r:id="rId13"/>
    <sheet name="Exchange rate to be update-2019" sheetId="25" state="hidden" r:id="rId14"/>
  </sheets>
  <externalReferences>
    <externalReference r:id="rId15"/>
  </externalReferences>
  <definedNames>
    <definedName name="_xlnm._FilterDatabase" localSheetId="3" hidden="1">'Distribution of funds'!#REF!</definedName>
    <definedName name="_xlnm._FilterDatabase" localSheetId="2" hidden="1">Partners!#REF!</definedName>
    <definedName name="_ftn1" localSheetId="5">'1.Staff'!#REF!</definedName>
    <definedName name="_ftn2" localSheetId="5">'1.Staff'!#REF!</definedName>
    <definedName name="_ftnref1" localSheetId="5">'1.Staff'!#REF!</definedName>
    <definedName name="_ftnref2" localSheetId="5">#REF!</definedName>
    <definedName name="ActionsList" localSheetId="11">[1]Actions!$A$1:$A$23</definedName>
    <definedName name="ActionsList">#REF!</definedName>
    <definedName name="Affiliated">'Affiliated entities'!$A$6:$A$35</definedName>
    <definedName name="Ceilings" localSheetId="11">[1]Ceilings!$B$4:$G$59</definedName>
    <definedName name="Ceilings">#REF!</definedName>
    <definedName name="Countries">#REF!</definedName>
    <definedName name="Country">' Summary Statement'!#REF!</definedName>
    <definedName name="Currency">' Summary Statement'!$B$53:$B$77</definedName>
    <definedName name="End_date">' Summary Statement'!$V$13</definedName>
    <definedName name="iso_co" localSheetId="11">[1]Ceilings!$B$4:$B$59</definedName>
    <definedName name="iso_co">#REF!</definedName>
    <definedName name="partners" localSheetId="11">[1]Partners!$A$9:$A$30</definedName>
    <definedName name="partners" localSheetId="3">'Distribution of funds'!$A$12:$A$31</definedName>
    <definedName name="partners">Partners!$A$10:$A$38</definedName>
    <definedName name="_xlnm.Print_Area" localSheetId="0">' Summary Statement'!$A$1:$AI$68</definedName>
    <definedName name="_xlnm.Print_Area" localSheetId="5">'1.Staff'!$A$4:$V$572</definedName>
    <definedName name="_xlnm.Print_Area" localSheetId="6">'2.Travel and subsistence'!$A$1:$P$1558</definedName>
    <definedName name="_xlnm.Print_Area" localSheetId="7">'3.Equipment'!$A$1:$AA$206</definedName>
    <definedName name="_xlnm.Print_Area" localSheetId="8">'3.Subcontracting'!$A$1:$X$182</definedName>
    <definedName name="_xlnm.Print_Area" localSheetId="9">'4.Other'!$A$1:$L$131</definedName>
    <definedName name="_xlnm.Print_Area" localSheetId="11">Comments!$A$1:$I$61</definedName>
    <definedName name="_xlnm.Print_Area" localSheetId="3">'Distribution of funds'!$A$3:$L$33</definedName>
    <definedName name="_xlnm.Print_Area" localSheetId="2">Partners!$A$4:$O$40</definedName>
    <definedName name="_xlnm.Print_Area" localSheetId="10">Revenues!$A$2:$S$39</definedName>
    <definedName name="_xlnm.Print_Titles" localSheetId="5">'1.Staff'!$1:$8</definedName>
    <definedName name="_xlnm.Print_Titles" localSheetId="6">'2.Travel and subsistence'!$1:$5</definedName>
    <definedName name="_xlnm.Print_Titles" localSheetId="7">'3.Equipment'!$1:$5</definedName>
    <definedName name="_xlnm.Print_Titles" localSheetId="8">'3.Subcontracting'!$1:$5</definedName>
    <definedName name="_xlnm.Print_Titles" localSheetId="9">'4.Other'!$1:$3</definedName>
    <definedName name="_xlnm.Print_Titles" localSheetId="3">'Distribution of funds'!$3:$11</definedName>
    <definedName name="_xlnm.Print_Titles" localSheetId="2">Partners!$4:$9</definedName>
    <definedName name="_xlnm.Print_Titles" localSheetId="10">Revenues!$3:$4</definedName>
    <definedName name="Rates" localSheetId="11">[1]Ceilings!$A$4:$G$59</definedName>
    <definedName name="Rates">#REF!</definedName>
    <definedName name="Start_Date">' Summary Statement'!$I$13</definedName>
    <definedName name="Year_s__of_the_action_grant_covered_by_an_operating_grant" localSheetId="3">#REF!</definedName>
    <definedName name="Year_s__of_the_action_grant_covered_by_an_operating_grant">#REF!</definedName>
    <definedName name="Years">#REF!</definedName>
  </definedNames>
  <calcPr calcId="162913"/>
</workbook>
</file>

<file path=xl/calcChain.xml><?xml version="1.0" encoding="utf-8"?>
<calcChain xmlns="http://schemas.openxmlformats.org/spreadsheetml/2006/main">
  <c r="M29" i="19" l="1"/>
  <c r="M30" i="19"/>
  <c r="M31" i="19"/>
  <c r="M32" i="19"/>
  <c r="M33" i="19"/>
  <c r="M34" i="19"/>
  <c r="M35" i="19"/>
  <c r="M36" i="19"/>
  <c r="M37" i="19"/>
  <c r="P85" i="1" l="1"/>
  <c r="O85" i="1"/>
  <c r="P84" i="1"/>
  <c r="O84" i="1"/>
  <c r="P83" i="1"/>
  <c r="O83" i="1"/>
  <c r="P82" i="1"/>
  <c r="O82" i="1"/>
  <c r="P81" i="1"/>
  <c r="O81" i="1"/>
  <c r="P80" i="1"/>
  <c r="O80" i="1"/>
  <c r="P79" i="1"/>
  <c r="O79" i="1"/>
  <c r="P78" i="1"/>
  <c r="O78" i="1"/>
  <c r="P77" i="1"/>
  <c r="O77" i="1"/>
  <c r="P76" i="1"/>
  <c r="O76" i="1"/>
  <c r="P75" i="1"/>
  <c r="O75" i="1"/>
  <c r="P74" i="1"/>
  <c r="O74" i="1"/>
  <c r="P73" i="1"/>
  <c r="O73" i="1"/>
  <c r="P72" i="1"/>
  <c r="O72" i="1"/>
  <c r="P71" i="1"/>
  <c r="O71" i="1"/>
  <c r="P70" i="1"/>
  <c r="O70" i="1"/>
  <c r="P69" i="1"/>
  <c r="O69" i="1"/>
  <c r="P68" i="1"/>
  <c r="O68" i="1"/>
  <c r="P67" i="1"/>
  <c r="O67" i="1"/>
  <c r="P66" i="1"/>
  <c r="O66" i="1"/>
  <c r="P65" i="1"/>
  <c r="O65" i="1"/>
  <c r="P64" i="1"/>
  <c r="O64" i="1"/>
  <c r="P63" i="1"/>
  <c r="O63" i="1"/>
  <c r="P62" i="1"/>
  <c r="O62" i="1"/>
  <c r="P61" i="1"/>
  <c r="O61" i="1"/>
  <c r="P60" i="1"/>
  <c r="O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B37" i="19" l="1"/>
  <c r="B36" i="19"/>
  <c r="B35" i="19"/>
  <c r="B34" i="19"/>
  <c r="B33" i="19"/>
  <c r="B32" i="19"/>
  <c r="B31" i="19"/>
  <c r="B30" i="19"/>
  <c r="B29" i="19"/>
  <c r="B28" i="19"/>
  <c r="B27" i="19"/>
  <c r="B26" i="19"/>
  <c r="B25" i="19"/>
  <c r="B24" i="19"/>
  <c r="B23" i="19"/>
  <c r="B22" i="19"/>
  <c r="B21" i="19"/>
  <c r="B20" i="19"/>
  <c r="S29" i="19" l="1"/>
  <c r="S30" i="19"/>
  <c r="S31" i="19"/>
  <c r="S32" i="19"/>
  <c r="S33" i="19"/>
  <c r="S34" i="19"/>
  <c r="S35" i="19"/>
  <c r="S36" i="19"/>
  <c r="S37" i="19"/>
  <c r="O29" i="19"/>
  <c r="O30" i="19"/>
  <c r="O31" i="19"/>
  <c r="O32" i="19"/>
  <c r="O33" i="19"/>
  <c r="O34" i="19"/>
  <c r="O35" i="19"/>
  <c r="O36" i="19"/>
  <c r="O37" i="19"/>
  <c r="N29" i="19"/>
  <c r="N30" i="19"/>
  <c r="N31" i="19"/>
  <c r="N32" i="19"/>
  <c r="N33" i="19"/>
  <c r="N34" i="19"/>
  <c r="N35" i="19"/>
  <c r="N36" i="19"/>
  <c r="N37" i="19"/>
  <c r="C20" i="19"/>
  <c r="C21" i="19"/>
  <c r="C22" i="19"/>
  <c r="C23" i="19"/>
  <c r="C24" i="19"/>
  <c r="C25" i="19"/>
  <c r="C26" i="19"/>
  <c r="C27" i="19"/>
  <c r="C28" i="19"/>
  <c r="C29" i="19"/>
  <c r="C30" i="19"/>
  <c r="C31" i="19"/>
  <c r="C32" i="19"/>
  <c r="C33" i="19"/>
  <c r="C34" i="19"/>
  <c r="C35" i="19"/>
  <c r="C36" i="19"/>
  <c r="C37" i="19"/>
  <c r="L29" i="19"/>
  <c r="L30" i="19"/>
  <c r="L31" i="19"/>
  <c r="L32" i="19"/>
  <c r="L33" i="19"/>
  <c r="L34" i="19"/>
  <c r="L35" i="19"/>
  <c r="L36" i="19"/>
  <c r="L37" i="19"/>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W156" i="4"/>
  <c r="W157" i="4"/>
  <c r="W158" i="4"/>
  <c r="W159" i="4"/>
  <c r="W160" i="4"/>
  <c r="W161" i="4"/>
  <c r="W162" i="4"/>
  <c r="W163" i="4"/>
  <c r="W164" i="4"/>
  <c r="W165" i="4"/>
  <c r="W166" i="4"/>
  <c r="W167" i="4"/>
  <c r="W168" i="4"/>
  <c r="W169" i="4"/>
  <c r="W170" i="4"/>
  <c r="W171" i="4"/>
  <c r="W172"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W225" i="4"/>
  <c r="W226" i="4"/>
  <c r="W227" i="4"/>
  <c r="W228" i="4"/>
  <c r="W229" i="4"/>
  <c r="W230" i="4"/>
  <c r="W231" i="4"/>
  <c r="W232" i="4"/>
  <c r="W233" i="4"/>
  <c r="W234" i="4"/>
  <c r="W235" i="4"/>
  <c r="W236" i="4"/>
  <c r="W237" i="4"/>
  <c r="W238" i="4"/>
  <c r="W239" i="4"/>
  <c r="W240" i="4"/>
  <c r="W241" i="4"/>
  <c r="W242" i="4"/>
  <c r="W243" i="4"/>
  <c r="W244" i="4"/>
  <c r="W245" i="4"/>
  <c r="W246" i="4"/>
  <c r="W247" i="4"/>
  <c r="W248" i="4"/>
  <c r="W249" i="4"/>
  <c r="W250" i="4"/>
  <c r="W251" i="4"/>
  <c r="W252" i="4"/>
  <c r="W253" i="4"/>
  <c r="W254" i="4"/>
  <c r="W255" i="4"/>
  <c r="W256" i="4"/>
  <c r="W257"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T252" i="4"/>
  <c r="T253" i="4"/>
  <c r="T254" i="4"/>
  <c r="T255" i="4"/>
  <c r="T256" i="4"/>
  <c r="T257" i="4"/>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W173" i="4" l="1"/>
  <c r="O20" i="2"/>
  <c r="O21" i="2"/>
  <c r="O22" i="2"/>
  <c r="O23" i="2"/>
  <c r="O24" i="2"/>
  <c r="O25" i="2"/>
  <c r="O26" i="2"/>
  <c r="O27" i="2"/>
  <c r="O28" i="2"/>
  <c r="E20" i="2"/>
  <c r="E21" i="2"/>
  <c r="E22" i="2"/>
  <c r="E23" i="2"/>
  <c r="E24" i="2"/>
  <c r="E25" i="2"/>
  <c r="E26" i="2"/>
  <c r="E27" i="2"/>
  <c r="E28" i="2"/>
  <c r="A7" i="20" l="1"/>
  <c r="F12" i="18"/>
  <c r="F12" i="20" s="1"/>
  <c r="I13" i="20" l="1"/>
  <c r="V2" i="8" l="1"/>
  <c r="T2" i="8"/>
  <c r="V2" i="6"/>
  <c r="T2" i="6"/>
  <c r="AH3" i="4"/>
  <c r="AJ3" i="4"/>
  <c r="V13" i="20"/>
  <c r="D75" i="18"/>
  <c r="D73" i="18"/>
  <c r="D71" i="18"/>
  <c r="D69" i="18"/>
  <c r="D67" i="18"/>
  <c r="D65" i="18"/>
  <c r="D61" i="18"/>
  <c r="D59" i="18"/>
  <c r="D57" i="18"/>
  <c r="D55" i="18"/>
  <c r="G163" i="25"/>
  <c r="G162" i="25"/>
  <c r="G161" i="25"/>
  <c r="G160" i="25"/>
  <c r="G159" i="25"/>
  <c r="G158" i="25"/>
  <c r="G157" i="25"/>
  <c r="G156" i="25"/>
  <c r="G155" i="25"/>
  <c r="G154" i="25"/>
  <c r="G153" i="25"/>
  <c r="G152" i="25"/>
  <c r="G151" i="25"/>
  <c r="D68" i="18" s="1"/>
  <c r="G150" i="25"/>
  <c r="G149" i="25"/>
  <c r="G148" i="25"/>
  <c r="G147" i="25"/>
  <c r="G146" i="25"/>
  <c r="G145" i="25"/>
  <c r="G144" i="25"/>
  <c r="G143" i="25"/>
  <c r="G142" i="25"/>
  <c r="G141" i="25"/>
  <c r="G140" i="25"/>
  <c r="G139" i="25"/>
  <c r="G138" i="25"/>
  <c r="G137" i="25"/>
  <c r="G136" i="25"/>
  <c r="G135" i="25"/>
  <c r="G134" i="25"/>
  <c r="G133" i="25"/>
  <c r="D74" i="18" s="1"/>
  <c r="G132" i="25"/>
  <c r="G131" i="25"/>
  <c r="G130" i="25"/>
  <c r="G129" i="25"/>
  <c r="G128" i="25"/>
  <c r="G127" i="25"/>
  <c r="G126" i="25"/>
  <c r="G125" i="25"/>
  <c r="G124" i="25"/>
  <c r="G123" i="25"/>
  <c r="G122" i="25"/>
  <c r="G121" i="25"/>
  <c r="G120" i="25"/>
  <c r="G119" i="25"/>
  <c r="G118" i="25"/>
  <c r="G117" i="25"/>
  <c r="G116" i="25"/>
  <c r="G115" i="25"/>
  <c r="G114" i="25"/>
  <c r="G113" i="25"/>
  <c r="G112" i="25"/>
  <c r="G111" i="25"/>
  <c r="D70" i="18" s="1"/>
  <c r="G110" i="25"/>
  <c r="G109" i="25"/>
  <c r="G108" i="25"/>
  <c r="G107" i="25"/>
  <c r="G106" i="25"/>
  <c r="G105" i="25"/>
  <c r="G104" i="25"/>
  <c r="G103" i="25"/>
  <c r="G102" i="25"/>
  <c r="G101" i="25"/>
  <c r="G100" i="25"/>
  <c r="G99" i="25"/>
  <c r="G98" i="25"/>
  <c r="G97" i="25"/>
  <c r="G96" i="25"/>
  <c r="G95" i="25"/>
  <c r="G94" i="25"/>
  <c r="G93" i="25"/>
  <c r="G92" i="25"/>
  <c r="G91" i="25"/>
  <c r="G90" i="25"/>
  <c r="G89" i="25"/>
  <c r="G88" i="25"/>
  <c r="G87" i="25"/>
  <c r="G86" i="25"/>
  <c r="G85" i="25"/>
  <c r="G84" i="25"/>
  <c r="G83" i="25"/>
  <c r="G82" i="25"/>
  <c r="G81" i="25"/>
  <c r="G80" i="25"/>
  <c r="G79" i="25"/>
  <c r="G78" i="25"/>
  <c r="G77" i="25"/>
  <c r="G76" i="25"/>
  <c r="G75" i="25"/>
  <c r="G74" i="25"/>
  <c r="G73" i="25"/>
  <c r="G72" i="25"/>
  <c r="G71" i="25"/>
  <c r="G70" i="25"/>
  <c r="G69" i="25"/>
  <c r="G68" i="25"/>
  <c r="G67" i="25"/>
  <c r="G66" i="25"/>
  <c r="G65" i="25"/>
  <c r="G64" i="25"/>
  <c r="G63" i="25"/>
  <c r="G62" i="25"/>
  <c r="G61" i="25"/>
  <c r="G60" i="25"/>
  <c r="G59" i="25"/>
  <c r="G58" i="25"/>
  <c r="G57" i="25"/>
  <c r="G56" i="25"/>
  <c r="G55" i="25"/>
  <c r="G54" i="25"/>
  <c r="G53" i="25"/>
  <c r="G52" i="25"/>
  <c r="G51" i="25"/>
  <c r="G50" i="25"/>
  <c r="G49" i="25"/>
  <c r="G48" i="25"/>
  <c r="G47" i="25"/>
  <c r="G46" i="25"/>
  <c r="D66" i="18" s="1"/>
  <c r="G45" i="25"/>
  <c r="G44" i="25"/>
  <c r="G43" i="25"/>
  <c r="G42" i="25"/>
  <c r="G41" i="25"/>
  <c r="G40" i="25"/>
  <c r="G39" i="25"/>
  <c r="G38" i="25"/>
  <c r="G37" i="25"/>
  <c r="G36" i="25"/>
  <c r="D64" i="18" s="1"/>
  <c r="G35" i="25"/>
  <c r="G34" i="25"/>
  <c r="G33" i="25"/>
  <c r="D72" i="18" s="1"/>
  <c r="G32" i="25"/>
  <c r="G31" i="25"/>
  <c r="G30" i="25"/>
  <c r="G29" i="25"/>
  <c r="G28" i="25"/>
  <c r="G27" i="25"/>
  <c r="D63" i="18" s="1"/>
  <c r="G26" i="25"/>
  <c r="G25" i="25"/>
  <c r="G24" i="25"/>
  <c r="G23" i="25"/>
  <c r="G22" i="25"/>
  <c r="G21" i="25"/>
  <c r="G20" i="25"/>
  <c r="G19" i="25"/>
  <c r="G18" i="25"/>
  <c r="G17" i="25"/>
  <c r="G16" i="25"/>
  <c r="G15" i="25"/>
  <c r="D62" i="18" s="1"/>
  <c r="G14" i="25"/>
  <c r="G13" i="25"/>
  <c r="D60" i="18" s="1"/>
  <c r="G12" i="25"/>
  <c r="G11" i="25"/>
  <c r="D58" i="18" s="1"/>
  <c r="G10" i="25"/>
  <c r="G9" i="25"/>
  <c r="D56" i="18" s="1"/>
  <c r="G8" i="25"/>
  <c r="G7" i="25"/>
  <c r="D54" i="18" s="1"/>
  <c r="G6" i="25"/>
  <c r="D15" i="20"/>
  <c r="B42" i="18"/>
  <c r="D11" i="20"/>
  <c r="B3" i="20"/>
  <c r="A12" i="20"/>
  <c r="AF62" i="18"/>
  <c r="AF74" i="18"/>
  <c r="H36" i="20"/>
  <c r="N131" i="8"/>
  <c r="N127" i="8"/>
  <c r="N125" i="8"/>
  <c r="N121" i="8"/>
  <c r="N119" i="8"/>
  <c r="N115" i="8"/>
  <c r="N111" i="8"/>
  <c r="L27" i="8"/>
  <c r="N27" i="8" s="1"/>
  <c r="L26" i="8"/>
  <c r="K26" i="8" s="1"/>
  <c r="L25" i="8"/>
  <c r="N25" i="8" s="1"/>
  <c r="L24" i="8"/>
  <c r="L23" i="8"/>
  <c r="N23" i="8" s="1"/>
  <c r="L22" i="8"/>
  <c r="K22" i="8" s="1"/>
  <c r="L21" i="8"/>
  <c r="N21" i="8" s="1"/>
  <c r="L20" i="8"/>
  <c r="K20" i="8" s="1"/>
  <c r="L19" i="8"/>
  <c r="K19" i="8" s="1"/>
  <c r="L18" i="8"/>
  <c r="N18" i="8" s="1"/>
  <c r="L17" i="8"/>
  <c r="N17" i="8" s="1"/>
  <c r="L16" i="8"/>
  <c r="L15" i="8"/>
  <c r="N15" i="8" s="1"/>
  <c r="L14" i="8"/>
  <c r="K14" i="8" s="1"/>
  <c r="L13" i="8"/>
  <c r="K13" i="8" s="1"/>
  <c r="L12" i="8"/>
  <c r="L11" i="8"/>
  <c r="N11" i="8" s="1"/>
  <c r="L10" i="8"/>
  <c r="N10" i="8" s="1"/>
  <c r="L9" i="8"/>
  <c r="N9" i="8" s="1"/>
  <c r="L8" i="8"/>
  <c r="L7" i="8"/>
  <c r="L6" i="8"/>
  <c r="N6" i="8" s="1"/>
  <c r="L5" i="8"/>
  <c r="K5" i="8" s="1"/>
  <c r="L4" i="8"/>
  <c r="L27" i="6"/>
  <c r="L26" i="6"/>
  <c r="L25" i="6"/>
  <c r="L24" i="6"/>
  <c r="L23" i="6"/>
  <c r="L22" i="6"/>
  <c r="L21" i="6"/>
  <c r="L20" i="6"/>
  <c r="L19" i="6"/>
  <c r="L18" i="6"/>
  <c r="L17" i="6"/>
  <c r="L16" i="6"/>
  <c r="L15" i="6"/>
  <c r="L14" i="6"/>
  <c r="L13" i="6"/>
  <c r="L12" i="6"/>
  <c r="L11" i="6"/>
  <c r="L10" i="6"/>
  <c r="L9" i="6"/>
  <c r="L8" i="6"/>
  <c r="L7" i="6"/>
  <c r="L6" i="6"/>
  <c r="L5" i="6"/>
  <c r="L4" i="6"/>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V155" i="4"/>
  <c r="T155" i="4"/>
  <c r="V154" i="4"/>
  <c r="AF154" i="4" s="1"/>
  <c r="T154" i="4"/>
  <c r="V153" i="4"/>
  <c r="T153" i="4"/>
  <c r="V152" i="4"/>
  <c r="T152" i="4"/>
  <c r="V151" i="4"/>
  <c r="T151" i="4"/>
  <c r="V150" i="4"/>
  <c r="T150" i="4"/>
  <c r="V149" i="4"/>
  <c r="T149" i="4"/>
  <c r="V148" i="4"/>
  <c r="AF148" i="4" s="1"/>
  <c r="T148" i="4"/>
  <c r="V147" i="4"/>
  <c r="T147" i="4"/>
  <c r="V146" i="4"/>
  <c r="T146" i="4"/>
  <c r="V145" i="4"/>
  <c r="T145" i="4"/>
  <c r="V144" i="4"/>
  <c r="T144" i="4"/>
  <c r="V143" i="4"/>
  <c r="T143" i="4"/>
  <c r="V142" i="4"/>
  <c r="T142" i="4"/>
  <c r="V141" i="4"/>
  <c r="T141" i="4"/>
  <c r="V140" i="4"/>
  <c r="AF140" i="4" s="1"/>
  <c r="T140" i="4"/>
  <c r="V139" i="4"/>
  <c r="T139" i="4"/>
  <c r="V138" i="4"/>
  <c r="AF138" i="4" s="1"/>
  <c r="T138" i="4"/>
  <c r="V137" i="4"/>
  <c r="T137" i="4"/>
  <c r="V136" i="4"/>
  <c r="AF136" i="4" s="1"/>
  <c r="T136" i="4"/>
  <c r="V135" i="4"/>
  <c r="T135" i="4"/>
  <c r="V134" i="4"/>
  <c r="T134" i="4"/>
  <c r="V133" i="4"/>
  <c r="T133" i="4"/>
  <c r="V132" i="4"/>
  <c r="AF132" i="4" s="1"/>
  <c r="T132" i="4"/>
  <c r="V131" i="4"/>
  <c r="T131" i="4"/>
  <c r="V130" i="4"/>
  <c r="T130" i="4"/>
  <c r="V129" i="4"/>
  <c r="T129" i="4"/>
  <c r="V128" i="4"/>
  <c r="T128" i="4"/>
  <c r="V127" i="4"/>
  <c r="T127" i="4"/>
  <c r="V126" i="4"/>
  <c r="AF126" i="4" s="1"/>
  <c r="T126" i="4"/>
  <c r="V125" i="4"/>
  <c r="T125" i="4"/>
  <c r="V124" i="4"/>
  <c r="AF124" i="4" s="1"/>
  <c r="T124" i="4"/>
  <c r="V123" i="4"/>
  <c r="T123" i="4"/>
  <c r="V122" i="4"/>
  <c r="AF122" i="4" s="1"/>
  <c r="T122" i="4"/>
  <c r="V121" i="4"/>
  <c r="T121" i="4"/>
  <c r="V120" i="4"/>
  <c r="AF120" i="4" s="1"/>
  <c r="T120" i="4"/>
  <c r="V119" i="4"/>
  <c r="T119" i="4"/>
  <c r="V118" i="4"/>
  <c r="T118" i="4"/>
  <c r="V117" i="4"/>
  <c r="T117" i="4"/>
  <c r="V116" i="4"/>
  <c r="AF116" i="4" s="1"/>
  <c r="T116" i="4"/>
  <c r="V115" i="4"/>
  <c r="T115" i="4"/>
  <c r="V114" i="4"/>
  <c r="T114" i="4"/>
  <c r="V113" i="4"/>
  <c r="T113" i="4"/>
  <c r="V112" i="4"/>
  <c r="AF112" i="4" s="1"/>
  <c r="T112" i="4"/>
  <c r="V111" i="4"/>
  <c r="T111" i="4"/>
  <c r="V110" i="4"/>
  <c r="AF110" i="4" s="1"/>
  <c r="T110" i="4"/>
  <c r="V109" i="4"/>
  <c r="T109" i="4"/>
  <c r="V108" i="4"/>
  <c r="AF108" i="4" s="1"/>
  <c r="T108" i="4"/>
  <c r="V107" i="4"/>
  <c r="T107" i="4"/>
  <c r="V106" i="4"/>
  <c r="T106" i="4"/>
  <c r="V105" i="4"/>
  <c r="T105" i="4"/>
  <c r="V104" i="4"/>
  <c r="AF104" i="4" s="1"/>
  <c r="T104" i="4"/>
  <c r="V103" i="4"/>
  <c r="T103" i="4"/>
  <c r="V102" i="4"/>
  <c r="T102" i="4"/>
  <c r="V101" i="4"/>
  <c r="T101" i="4"/>
  <c r="V100" i="4"/>
  <c r="AF100" i="4" s="1"/>
  <c r="T100" i="4"/>
  <c r="V99" i="4"/>
  <c r="T99" i="4"/>
  <c r="V98" i="4"/>
  <c r="T98" i="4"/>
  <c r="V97" i="4"/>
  <c r="T97" i="4"/>
  <c r="V96" i="4"/>
  <c r="AF96" i="4" s="1"/>
  <c r="T96" i="4"/>
  <c r="V95" i="4"/>
  <c r="T95" i="4"/>
  <c r="V94" i="4"/>
  <c r="T94" i="4"/>
  <c r="V93" i="4"/>
  <c r="T93" i="4"/>
  <c r="V92" i="4"/>
  <c r="AF92" i="4" s="1"/>
  <c r="T92" i="4"/>
  <c r="V91" i="4"/>
  <c r="T91" i="4"/>
  <c r="V90" i="4"/>
  <c r="T90" i="4"/>
  <c r="V89" i="4"/>
  <c r="T89" i="4"/>
  <c r="V88" i="4"/>
  <c r="AF88" i="4" s="1"/>
  <c r="T88" i="4"/>
  <c r="V87" i="4"/>
  <c r="T87" i="4"/>
  <c r="V86" i="4"/>
  <c r="AF86" i="4" s="1"/>
  <c r="T86" i="4"/>
  <c r="V85" i="4"/>
  <c r="T85" i="4"/>
  <c r="V84" i="4"/>
  <c r="AF84" i="4" s="1"/>
  <c r="T84" i="4"/>
  <c r="V83" i="4"/>
  <c r="T83" i="4"/>
  <c r="V82" i="4"/>
  <c r="T82" i="4"/>
  <c r="V81" i="4"/>
  <c r="T81" i="4"/>
  <c r="V80" i="4"/>
  <c r="AF80" i="4" s="1"/>
  <c r="T80" i="4"/>
  <c r="V79" i="4"/>
  <c r="T79" i="4"/>
  <c r="V78" i="4"/>
  <c r="T78" i="4"/>
  <c r="V77" i="4"/>
  <c r="T77" i="4"/>
  <c r="V76" i="4"/>
  <c r="AF76" i="4" s="1"/>
  <c r="T76" i="4"/>
  <c r="V75" i="4"/>
  <c r="T75" i="4"/>
  <c r="V74" i="4"/>
  <c r="T74" i="4"/>
  <c r="V73" i="4"/>
  <c r="T73" i="4"/>
  <c r="V72" i="4"/>
  <c r="AF72" i="4" s="1"/>
  <c r="T72" i="4"/>
  <c r="V71" i="4"/>
  <c r="T71" i="4"/>
  <c r="V70" i="4"/>
  <c r="T70" i="4"/>
  <c r="V69" i="4"/>
  <c r="T69" i="4"/>
  <c r="V68" i="4"/>
  <c r="T68" i="4"/>
  <c r="V67" i="4"/>
  <c r="T67" i="4"/>
  <c r="V66" i="4"/>
  <c r="T66" i="4"/>
  <c r="V65" i="4"/>
  <c r="T65" i="4"/>
  <c r="V64" i="4"/>
  <c r="AF64" i="4" s="1"/>
  <c r="T64" i="4"/>
  <c r="V63" i="4"/>
  <c r="T63" i="4"/>
  <c r="V62" i="4"/>
  <c r="T62" i="4"/>
  <c r="V61" i="4"/>
  <c r="T61" i="4"/>
  <c r="V60" i="4"/>
  <c r="AF60" i="4" s="1"/>
  <c r="T60" i="4"/>
  <c r="V59" i="4"/>
  <c r="T59" i="4"/>
  <c r="V58" i="4"/>
  <c r="AF58" i="4" s="1"/>
  <c r="T58" i="4"/>
  <c r="V57" i="4"/>
  <c r="T57" i="4"/>
  <c r="V56" i="4"/>
  <c r="AF56" i="4" s="1"/>
  <c r="T56" i="4"/>
  <c r="V55" i="4"/>
  <c r="T55" i="4"/>
  <c r="V54" i="4"/>
  <c r="T54" i="4"/>
  <c r="V53" i="4"/>
  <c r="T53" i="4"/>
  <c r="V52" i="4"/>
  <c r="AF52" i="4" s="1"/>
  <c r="T52" i="4"/>
  <c r="V51" i="4"/>
  <c r="T51" i="4"/>
  <c r="V50" i="4"/>
  <c r="T50" i="4"/>
  <c r="V49" i="4"/>
  <c r="T49" i="4"/>
  <c r="V48" i="4"/>
  <c r="AF48" i="4" s="1"/>
  <c r="T48" i="4"/>
  <c r="V47" i="4"/>
  <c r="T47" i="4"/>
  <c r="V46" i="4"/>
  <c r="T46" i="4"/>
  <c r="V45" i="4"/>
  <c r="T45" i="4"/>
  <c r="V44" i="4"/>
  <c r="AF44" i="4" s="1"/>
  <c r="T44" i="4"/>
  <c r="V43" i="4"/>
  <c r="T43" i="4"/>
  <c r="V42" i="4"/>
  <c r="T42" i="4"/>
  <c r="V41" i="4"/>
  <c r="T41" i="4"/>
  <c r="V40" i="4"/>
  <c r="AF40" i="4" s="1"/>
  <c r="T40" i="4"/>
  <c r="V39" i="4"/>
  <c r="T39" i="4"/>
  <c r="V38" i="4"/>
  <c r="T38" i="4"/>
  <c r="V37" i="4"/>
  <c r="T37" i="4"/>
  <c r="V36" i="4"/>
  <c r="AF36" i="4" s="1"/>
  <c r="T36" i="4"/>
  <c r="V35" i="4"/>
  <c r="T35" i="4"/>
  <c r="V34" i="4"/>
  <c r="T34" i="4"/>
  <c r="V33" i="4"/>
  <c r="T33" i="4"/>
  <c r="V32" i="4"/>
  <c r="AF32" i="4" s="1"/>
  <c r="T32" i="4"/>
  <c r="V31" i="4"/>
  <c r="T31" i="4"/>
  <c r="V30" i="4"/>
  <c r="T30" i="4"/>
  <c r="V29" i="4"/>
  <c r="T29" i="4"/>
  <c r="V28" i="4"/>
  <c r="AF28" i="4" s="1"/>
  <c r="T28" i="4"/>
  <c r="V27" i="4"/>
  <c r="T27" i="4"/>
  <c r="V26" i="4"/>
  <c r="T26" i="4"/>
  <c r="V25" i="4"/>
  <c r="T25" i="4"/>
  <c r="V24" i="4"/>
  <c r="AF24" i="4" s="1"/>
  <c r="T24" i="4"/>
  <c r="V23" i="4"/>
  <c r="T23" i="4"/>
  <c r="V22" i="4"/>
  <c r="T22" i="4"/>
  <c r="V21" i="4"/>
  <c r="T21" i="4"/>
  <c r="V20" i="4"/>
  <c r="AF20" i="4" s="1"/>
  <c r="T20" i="4"/>
  <c r="V19" i="4"/>
  <c r="T19" i="4"/>
  <c r="V18" i="4"/>
  <c r="T18" i="4"/>
  <c r="V17" i="4"/>
  <c r="T17" i="4"/>
  <c r="V16" i="4"/>
  <c r="T16" i="4"/>
  <c r="V15" i="4"/>
  <c r="T15" i="4"/>
  <c r="V14" i="4"/>
  <c r="T14" i="4"/>
  <c r="V13" i="4"/>
  <c r="T13" i="4"/>
  <c r="V12" i="4"/>
  <c r="AD12" i="4" s="1"/>
  <c r="T12" i="4"/>
  <c r="V11" i="4"/>
  <c r="T11" i="4"/>
  <c r="V10" i="4"/>
  <c r="AF10" i="4" s="1"/>
  <c r="T10" i="4"/>
  <c r="V9" i="4"/>
  <c r="T9" i="4"/>
  <c r="V8" i="4"/>
  <c r="AF8" i="4" s="1"/>
  <c r="T8" i="4"/>
  <c r="V7" i="4"/>
  <c r="AF7" i="4" s="1"/>
  <c r="T7" i="4"/>
  <c r="O115" i="1"/>
  <c r="O114" i="1"/>
  <c r="O112" i="1"/>
  <c r="O111" i="1"/>
  <c r="O110" i="1"/>
  <c r="O109" i="1"/>
  <c r="O108" i="1"/>
  <c r="O107" i="1"/>
  <c r="O106" i="1"/>
  <c r="O105" i="1"/>
  <c r="O104" i="1"/>
  <c r="O103" i="1"/>
  <c r="O102" i="1"/>
  <c r="O101" i="1"/>
  <c r="O100" i="1"/>
  <c r="O99" i="1"/>
  <c r="O98" i="1"/>
  <c r="O97" i="1"/>
  <c r="O96" i="1"/>
  <c r="O95" i="1"/>
  <c r="O94" i="1"/>
  <c r="O92" i="1"/>
  <c r="O91" i="1"/>
  <c r="O90" i="1"/>
  <c r="O89" i="1"/>
  <c r="O88" i="1"/>
  <c r="O87" i="1"/>
  <c r="O86" i="1"/>
  <c r="O22" i="1"/>
  <c r="O21" i="1"/>
  <c r="O20" i="1"/>
  <c r="O19" i="1"/>
  <c r="O18" i="1"/>
  <c r="O17" i="1"/>
  <c r="O16" i="1"/>
  <c r="O15" i="1"/>
  <c r="L14" i="1"/>
  <c r="K14" i="1"/>
  <c r="J4" i="5"/>
  <c r="G6" i="23"/>
  <c r="D24" i="20"/>
  <c r="B16" i="22"/>
  <c r="B12" i="22"/>
  <c r="Q11" i="2"/>
  <c r="Q12" i="2"/>
  <c r="Q13" i="2"/>
  <c r="U13" i="2" s="1"/>
  <c r="Q14" i="2"/>
  <c r="U14" i="2"/>
  <c r="Q15" i="2"/>
  <c r="Q16" i="2"/>
  <c r="Q17" i="2"/>
  <c r="U17" i="2"/>
  <c r="Q18" i="2"/>
  <c r="U18" i="2" s="1"/>
  <c r="Q19" i="2"/>
  <c r="Q29" i="2"/>
  <c r="U29" i="2" s="1"/>
  <c r="Q30" i="2"/>
  <c r="U30" i="2" s="1"/>
  <c r="Q31" i="2"/>
  <c r="U31" i="2"/>
  <c r="Q32" i="2"/>
  <c r="Q33" i="2"/>
  <c r="Q34" i="2"/>
  <c r="U34" i="2"/>
  <c r="Q35" i="2"/>
  <c r="Q36" i="2"/>
  <c r="U36" i="2" s="1"/>
  <c r="Q37" i="2"/>
  <c r="Q38" i="2"/>
  <c r="U38" i="2" s="1"/>
  <c r="R11" i="2"/>
  <c r="R12" i="2"/>
  <c r="R13" i="2"/>
  <c r="R14" i="2"/>
  <c r="R15" i="2"/>
  <c r="R16" i="2"/>
  <c r="R17" i="2"/>
  <c r="R18" i="2"/>
  <c r="R19" i="2"/>
  <c r="R29" i="2"/>
  <c r="R30" i="2"/>
  <c r="R31" i="2"/>
  <c r="R32" i="2"/>
  <c r="R33" i="2"/>
  <c r="R34" i="2"/>
  <c r="R35" i="2"/>
  <c r="R36" i="2"/>
  <c r="R37" i="2"/>
  <c r="R38" i="2"/>
  <c r="R10" i="2"/>
  <c r="S11" i="2"/>
  <c r="S12" i="2"/>
  <c r="T12" i="2" s="1"/>
  <c r="S13" i="2"/>
  <c r="T13" i="2" s="1"/>
  <c r="S14" i="2"/>
  <c r="T14" i="2" s="1"/>
  <c r="S15" i="2"/>
  <c r="T15" i="2" s="1"/>
  <c r="U15" i="2"/>
  <c r="S16" i="2"/>
  <c r="T16" i="2" s="1"/>
  <c r="U16" i="2"/>
  <c r="S17" i="2"/>
  <c r="S18" i="2"/>
  <c r="S19" i="2"/>
  <c r="U19" i="2"/>
  <c r="S29" i="2"/>
  <c r="T29" i="2" s="1"/>
  <c r="S30" i="2"/>
  <c r="T30" i="2" s="1"/>
  <c r="S31" i="2"/>
  <c r="S32" i="2"/>
  <c r="U32" i="2"/>
  <c r="S33" i="2"/>
  <c r="T33" i="2" s="1"/>
  <c r="U33" i="2"/>
  <c r="S34" i="2"/>
  <c r="S35" i="2"/>
  <c r="T35" i="2" s="1"/>
  <c r="U35" i="2"/>
  <c r="S36" i="2"/>
  <c r="S37" i="2"/>
  <c r="T37" i="2" s="1"/>
  <c r="U37" i="2"/>
  <c r="S38" i="2"/>
  <c r="T38" i="2" s="1"/>
  <c r="S10" i="2"/>
  <c r="T10" i="2" s="1"/>
  <c r="Q2" i="8"/>
  <c r="Q2" i="6"/>
  <c r="K9" i="2"/>
  <c r="E38" i="2"/>
  <c r="E37" i="2"/>
  <c r="E36" i="2"/>
  <c r="E35" i="2"/>
  <c r="E34" i="2"/>
  <c r="E33" i="2"/>
  <c r="E32" i="2"/>
  <c r="E31" i="2"/>
  <c r="E30" i="2"/>
  <c r="E29" i="2"/>
  <c r="E19" i="2"/>
  <c r="E18" i="2"/>
  <c r="E17" i="2"/>
  <c r="E16" i="2"/>
  <c r="E15" i="2"/>
  <c r="E14" i="2"/>
  <c r="E12" i="2"/>
  <c r="Z29" i="18"/>
  <c r="Z28" i="18"/>
  <c r="D31" i="20"/>
  <c r="D29" i="20"/>
  <c r="D28" i="20"/>
  <c r="D27" i="20"/>
  <c r="D26" i="20"/>
  <c r="H35" i="23"/>
  <c r="G35" i="23"/>
  <c r="H34" i="23"/>
  <c r="G34" i="23"/>
  <c r="H33" i="23"/>
  <c r="G33" i="23"/>
  <c r="H32" i="23"/>
  <c r="G32" i="23"/>
  <c r="H31" i="23"/>
  <c r="G31" i="23"/>
  <c r="H30" i="23"/>
  <c r="G30" i="23"/>
  <c r="H29" i="23"/>
  <c r="G29" i="23"/>
  <c r="H28" i="23"/>
  <c r="G28" i="23"/>
  <c r="H27" i="23"/>
  <c r="G27" i="23"/>
  <c r="H26" i="23"/>
  <c r="G26" i="23"/>
  <c r="H25" i="23"/>
  <c r="G25" i="23"/>
  <c r="H24" i="23"/>
  <c r="G24" i="23"/>
  <c r="H23" i="23"/>
  <c r="G23" i="23"/>
  <c r="H22" i="23"/>
  <c r="G22" i="23"/>
  <c r="H21" i="23"/>
  <c r="G21" i="23"/>
  <c r="H20" i="23"/>
  <c r="G20" i="23"/>
  <c r="H19" i="23"/>
  <c r="G19" i="23"/>
  <c r="H18" i="23"/>
  <c r="G18" i="23"/>
  <c r="H17" i="23"/>
  <c r="G17" i="23"/>
  <c r="H16" i="23"/>
  <c r="G16" i="23"/>
  <c r="H15" i="23"/>
  <c r="G15" i="23"/>
  <c r="H14" i="23"/>
  <c r="G14" i="23"/>
  <c r="H13" i="23"/>
  <c r="G13" i="23"/>
  <c r="H12" i="23"/>
  <c r="G12" i="23"/>
  <c r="H11" i="23"/>
  <c r="G11" i="23"/>
  <c r="H10" i="23"/>
  <c r="G10" i="23"/>
  <c r="H9" i="23"/>
  <c r="G9" i="23"/>
  <c r="H8" i="23"/>
  <c r="G8" i="23"/>
  <c r="H7" i="23"/>
  <c r="G7" i="23"/>
  <c r="H6" i="23"/>
  <c r="C19" i="19"/>
  <c r="B19" i="19"/>
  <c r="C18" i="19"/>
  <c r="B18" i="19"/>
  <c r="C17" i="19"/>
  <c r="B17" i="19"/>
  <c r="C16" i="19"/>
  <c r="B16" i="19"/>
  <c r="C15" i="19"/>
  <c r="B15" i="19"/>
  <c r="C14" i="19"/>
  <c r="B14" i="19"/>
  <c r="C13" i="19"/>
  <c r="B13" i="19"/>
  <c r="C12" i="19"/>
  <c r="B12" i="19"/>
  <c r="C11" i="19"/>
  <c r="B11" i="19"/>
  <c r="C10" i="19"/>
  <c r="B10" i="19"/>
  <c r="B9" i="19"/>
  <c r="C9" i="19"/>
  <c r="Q38" i="19"/>
  <c r="N44" i="18"/>
  <c r="D16" i="20"/>
  <c r="D14" i="20"/>
  <c r="C7" i="22"/>
  <c r="D30" i="18"/>
  <c r="F28" i="18" s="1"/>
  <c r="M131" i="8"/>
  <c r="M130" i="8"/>
  <c r="M129" i="8"/>
  <c r="M128" i="8"/>
  <c r="M127" i="8"/>
  <c r="M126" i="8"/>
  <c r="M125" i="8"/>
  <c r="M124" i="8"/>
  <c r="M123" i="8"/>
  <c r="M122" i="8"/>
  <c r="M121" i="8"/>
  <c r="M120" i="8"/>
  <c r="M119" i="8"/>
  <c r="M118" i="8"/>
  <c r="M117" i="8"/>
  <c r="M116" i="8"/>
  <c r="M115" i="8"/>
  <c r="M114" i="8"/>
  <c r="M113" i="8"/>
  <c r="M112" i="8"/>
  <c r="M111" i="8"/>
  <c r="M110" i="8"/>
  <c r="M109" i="8"/>
  <c r="M108" i="8"/>
  <c r="M107" i="8"/>
  <c r="M106" i="8"/>
  <c r="M27" i="8"/>
  <c r="M26" i="8"/>
  <c r="M25" i="8"/>
  <c r="M24" i="8"/>
  <c r="M23" i="8"/>
  <c r="M22" i="8"/>
  <c r="M21" i="8"/>
  <c r="M20" i="8"/>
  <c r="M19" i="8"/>
  <c r="M18" i="8"/>
  <c r="K18" i="8"/>
  <c r="M17" i="8"/>
  <c r="M16" i="8"/>
  <c r="M15" i="8"/>
  <c r="M14" i="8"/>
  <c r="M13" i="8"/>
  <c r="M12" i="8"/>
  <c r="M11" i="8"/>
  <c r="M10" i="8"/>
  <c r="M9" i="8"/>
  <c r="M8" i="8"/>
  <c r="M7" i="8"/>
  <c r="M6" i="8"/>
  <c r="M5" i="8"/>
  <c r="M4" i="8"/>
  <c r="K4" i="8"/>
  <c r="N79" i="6"/>
  <c r="M79" i="6"/>
  <c r="N78" i="6"/>
  <c r="M78" i="6"/>
  <c r="N77" i="6"/>
  <c r="M77" i="6"/>
  <c r="N76" i="6"/>
  <c r="M76" i="6"/>
  <c r="N75" i="6"/>
  <c r="M75" i="6"/>
  <c r="N74" i="6"/>
  <c r="M74" i="6"/>
  <c r="N73" i="6"/>
  <c r="M73" i="6"/>
  <c r="N72" i="6"/>
  <c r="M72" i="6"/>
  <c r="N71" i="6"/>
  <c r="M71" i="6"/>
  <c r="N70" i="6"/>
  <c r="M70" i="6"/>
  <c r="N69" i="6"/>
  <c r="M69" i="6"/>
  <c r="N68" i="6"/>
  <c r="M68" i="6"/>
  <c r="N67" i="6"/>
  <c r="M67" i="6"/>
  <c r="N66" i="6"/>
  <c r="M66" i="6"/>
  <c r="N65" i="6"/>
  <c r="M65" i="6"/>
  <c r="N64" i="6"/>
  <c r="M64" i="6"/>
  <c r="N63" i="6"/>
  <c r="M63" i="6"/>
  <c r="N62" i="6"/>
  <c r="M62" i="6"/>
  <c r="N61" i="6"/>
  <c r="M61" i="6"/>
  <c r="N60" i="6"/>
  <c r="M60" i="6"/>
  <c r="N59" i="6"/>
  <c r="M59" i="6"/>
  <c r="N58" i="6"/>
  <c r="M58" i="6"/>
  <c r="N57" i="6"/>
  <c r="M57" i="6"/>
  <c r="N56" i="6"/>
  <c r="M56" i="6"/>
  <c r="N55" i="6"/>
  <c r="M55" i="6"/>
  <c r="N54" i="6"/>
  <c r="M54"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6" i="6"/>
  <c r="M6" i="6"/>
  <c r="N5" i="6"/>
  <c r="M5" i="6"/>
  <c r="M4" i="6"/>
  <c r="U43" i="5"/>
  <c r="R43" i="5"/>
  <c r="Q43" i="5"/>
  <c r="O43" i="5"/>
  <c r="U42" i="5"/>
  <c r="R42" i="5"/>
  <c r="Q42" i="5"/>
  <c r="O42" i="5"/>
  <c r="U41" i="5"/>
  <c r="R41" i="5"/>
  <c r="Q41" i="5"/>
  <c r="O41" i="5"/>
  <c r="U40" i="5"/>
  <c r="R40" i="5"/>
  <c r="Q40" i="5"/>
  <c r="O40" i="5"/>
  <c r="U39" i="5"/>
  <c r="R39" i="5"/>
  <c r="Q39" i="5"/>
  <c r="O39" i="5"/>
  <c r="U38" i="5"/>
  <c r="R38" i="5"/>
  <c r="Q38" i="5"/>
  <c r="O38" i="5"/>
  <c r="U37" i="5"/>
  <c r="R37" i="5"/>
  <c r="Q37" i="5"/>
  <c r="O37" i="5"/>
  <c r="U36" i="5"/>
  <c r="R36" i="5"/>
  <c r="Q36" i="5"/>
  <c r="O36" i="5"/>
  <c r="U35" i="5"/>
  <c r="R35" i="5"/>
  <c r="Q35" i="5"/>
  <c r="O35" i="5"/>
  <c r="U34" i="5"/>
  <c r="R34" i="5"/>
  <c r="Q34" i="5"/>
  <c r="O34" i="5"/>
  <c r="U33" i="5"/>
  <c r="R33" i="5"/>
  <c r="Q33" i="5"/>
  <c r="O33" i="5"/>
  <c r="U32" i="5"/>
  <c r="R32" i="5"/>
  <c r="Q32" i="5"/>
  <c r="O32" i="5"/>
  <c r="U31" i="5"/>
  <c r="R31" i="5"/>
  <c r="Q31" i="5"/>
  <c r="O31" i="5"/>
  <c r="U30" i="5"/>
  <c r="R30" i="5"/>
  <c r="Q30" i="5"/>
  <c r="O30" i="5"/>
  <c r="U29" i="5"/>
  <c r="R29" i="5"/>
  <c r="Q29" i="5"/>
  <c r="O29" i="5"/>
  <c r="U28" i="5"/>
  <c r="R28" i="5"/>
  <c r="Q28" i="5"/>
  <c r="O28" i="5"/>
  <c r="U27" i="5"/>
  <c r="R27" i="5"/>
  <c r="Q27" i="5"/>
  <c r="O27" i="5"/>
  <c r="U26" i="5"/>
  <c r="R26" i="5"/>
  <c r="Q26" i="5"/>
  <c r="O26" i="5"/>
  <c r="U25" i="5"/>
  <c r="R25" i="5"/>
  <c r="Q25" i="5"/>
  <c r="O25" i="5"/>
  <c r="U24" i="5"/>
  <c r="R24" i="5"/>
  <c r="Q24" i="5"/>
  <c r="O24" i="5"/>
  <c r="U23" i="5"/>
  <c r="R23" i="5"/>
  <c r="Q23" i="5"/>
  <c r="O23" i="5"/>
  <c r="U22" i="5"/>
  <c r="R22" i="5"/>
  <c r="Q22" i="5"/>
  <c r="O22" i="5"/>
  <c r="U21" i="5"/>
  <c r="R21" i="5"/>
  <c r="Q21" i="5"/>
  <c r="O21" i="5"/>
  <c r="U20" i="5"/>
  <c r="R20" i="5"/>
  <c r="Q20" i="5"/>
  <c r="O20" i="5"/>
  <c r="U19" i="5"/>
  <c r="R19" i="5"/>
  <c r="Q19" i="5"/>
  <c r="O19" i="5"/>
  <c r="U18" i="5"/>
  <c r="R18" i="5"/>
  <c r="Q18" i="5"/>
  <c r="O18" i="5"/>
  <c r="U17" i="5"/>
  <c r="R17" i="5"/>
  <c r="Q17" i="5"/>
  <c r="O17" i="5"/>
  <c r="U16" i="5"/>
  <c r="R16" i="5"/>
  <c r="Q16" i="5"/>
  <c r="O16" i="5"/>
  <c r="U15" i="5"/>
  <c r="R15" i="5"/>
  <c r="Q15" i="5"/>
  <c r="O15" i="5"/>
  <c r="U14" i="5"/>
  <c r="R14" i="5"/>
  <c r="Q14" i="5"/>
  <c r="O14" i="5"/>
  <c r="U13" i="5"/>
  <c r="R13" i="5"/>
  <c r="Q13" i="5"/>
  <c r="O13" i="5"/>
  <c r="U12" i="5"/>
  <c r="R12" i="5"/>
  <c r="Q12" i="5"/>
  <c r="O12" i="5"/>
  <c r="U11" i="5"/>
  <c r="R11" i="5"/>
  <c r="Q11" i="5"/>
  <c r="O11" i="5"/>
  <c r="U10" i="5"/>
  <c r="R10" i="5"/>
  <c r="Q10" i="5"/>
  <c r="O10" i="5"/>
  <c r="U9" i="5"/>
  <c r="R9" i="5"/>
  <c r="Q9" i="5"/>
  <c r="O9" i="5"/>
  <c r="U8" i="5"/>
  <c r="R8" i="5"/>
  <c r="Q8" i="5"/>
  <c r="O8" i="5"/>
  <c r="U7" i="5"/>
  <c r="R7" i="5"/>
  <c r="Q7" i="5"/>
  <c r="O7" i="5"/>
  <c r="R6"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U5" i="5"/>
  <c r="R5" i="5"/>
  <c r="O5" i="5"/>
  <c r="A5" i="5"/>
  <c r="R4" i="5"/>
  <c r="Y2" i="5"/>
  <c r="W2" i="5"/>
  <c r="AC257" i="4"/>
  <c r="AB257" i="4"/>
  <c r="AD257" i="4" s="1"/>
  <c r="AA257" i="4"/>
  <c r="Z257" i="4"/>
  <c r="AF257" i="4"/>
  <c r="AC256" i="4"/>
  <c r="AB256" i="4"/>
  <c r="AD256" i="4" s="1"/>
  <c r="AA256" i="4"/>
  <c r="Z256" i="4"/>
  <c r="AF256" i="4"/>
  <c r="AC255" i="4"/>
  <c r="AB255" i="4"/>
  <c r="AD255" i="4" s="1"/>
  <c r="AA255" i="4"/>
  <c r="Z255" i="4"/>
  <c r="AF255" i="4"/>
  <c r="AC254" i="4"/>
  <c r="AB254" i="4"/>
  <c r="AD254" i="4" s="1"/>
  <c r="AA254" i="4"/>
  <c r="Z254" i="4"/>
  <c r="AF254" i="4"/>
  <c r="AC253" i="4"/>
  <c r="AB253" i="4"/>
  <c r="AD253" i="4" s="1"/>
  <c r="AA253" i="4"/>
  <c r="Z253" i="4"/>
  <c r="AF253" i="4"/>
  <c r="AC252" i="4"/>
  <c r="AB252" i="4"/>
  <c r="AD252" i="4" s="1"/>
  <c r="AA252" i="4"/>
  <c r="Z252" i="4"/>
  <c r="AF252" i="4"/>
  <c r="AC251" i="4"/>
  <c r="AB251" i="4"/>
  <c r="AD251" i="4" s="1"/>
  <c r="AA251" i="4"/>
  <c r="Z251" i="4"/>
  <c r="AF251" i="4"/>
  <c r="AC250" i="4"/>
  <c r="AB250" i="4"/>
  <c r="AD250" i="4" s="1"/>
  <c r="AA250" i="4"/>
  <c r="Z250" i="4"/>
  <c r="AF250" i="4"/>
  <c r="AC249" i="4"/>
  <c r="AB249" i="4"/>
  <c r="AD249" i="4" s="1"/>
  <c r="AA249" i="4"/>
  <c r="Z249" i="4"/>
  <c r="AF249" i="4"/>
  <c r="AC248" i="4"/>
  <c r="AB248" i="4"/>
  <c r="AD248" i="4" s="1"/>
  <c r="AA248" i="4"/>
  <c r="Z248" i="4"/>
  <c r="AF248" i="4"/>
  <c r="AC247" i="4"/>
  <c r="AB247" i="4"/>
  <c r="AD247" i="4" s="1"/>
  <c r="AA247" i="4"/>
  <c r="Z247" i="4"/>
  <c r="AF247" i="4"/>
  <c r="AC246" i="4"/>
  <c r="AB246" i="4"/>
  <c r="AD246" i="4" s="1"/>
  <c r="AA246" i="4"/>
  <c r="Z246" i="4"/>
  <c r="AF246" i="4"/>
  <c r="AC245" i="4"/>
  <c r="AB245" i="4"/>
  <c r="AD245" i="4" s="1"/>
  <c r="AA245" i="4"/>
  <c r="Z245" i="4"/>
  <c r="AF245" i="4"/>
  <c r="AC244" i="4"/>
  <c r="AB244" i="4"/>
  <c r="AD244" i="4" s="1"/>
  <c r="AA244" i="4"/>
  <c r="Z244" i="4"/>
  <c r="AF244" i="4"/>
  <c r="AC243" i="4"/>
  <c r="AB243" i="4"/>
  <c r="AD243" i="4" s="1"/>
  <c r="AA243" i="4"/>
  <c r="Z243" i="4"/>
  <c r="AF243" i="4"/>
  <c r="AC242" i="4"/>
  <c r="AB242" i="4"/>
  <c r="AD242" i="4" s="1"/>
  <c r="AA242" i="4"/>
  <c r="Z242" i="4"/>
  <c r="AF242" i="4"/>
  <c r="AC241" i="4"/>
  <c r="AB241" i="4"/>
  <c r="AD241" i="4" s="1"/>
  <c r="AA241" i="4"/>
  <c r="Z241" i="4"/>
  <c r="AF241" i="4"/>
  <c r="AC240" i="4"/>
  <c r="AB240" i="4"/>
  <c r="AD240" i="4" s="1"/>
  <c r="AA240" i="4"/>
  <c r="Z240" i="4"/>
  <c r="AF240" i="4"/>
  <c r="AC239" i="4"/>
  <c r="AB239" i="4"/>
  <c r="AD239" i="4" s="1"/>
  <c r="AA239" i="4"/>
  <c r="Z239" i="4"/>
  <c r="AF239" i="4"/>
  <c r="AC238" i="4"/>
  <c r="AB238" i="4"/>
  <c r="AD238" i="4" s="1"/>
  <c r="AA238" i="4"/>
  <c r="Z238" i="4"/>
  <c r="AF238" i="4"/>
  <c r="AC237" i="4"/>
  <c r="AB237" i="4"/>
  <c r="AD237" i="4" s="1"/>
  <c r="AA237" i="4"/>
  <c r="Z237" i="4"/>
  <c r="AF237" i="4"/>
  <c r="AC236" i="4"/>
  <c r="AB236" i="4"/>
  <c r="AD236" i="4" s="1"/>
  <c r="AA236" i="4"/>
  <c r="Z236" i="4"/>
  <c r="AF236" i="4"/>
  <c r="AC235" i="4"/>
  <c r="AB235" i="4"/>
  <c r="AD235" i="4" s="1"/>
  <c r="AA235" i="4"/>
  <c r="Z235" i="4"/>
  <c r="AF235" i="4"/>
  <c r="AC234" i="4"/>
  <c r="AB234" i="4"/>
  <c r="AD234" i="4" s="1"/>
  <c r="AA234" i="4"/>
  <c r="Z234" i="4"/>
  <c r="AF234" i="4"/>
  <c r="AC233" i="4"/>
  <c r="AB233" i="4"/>
  <c r="AD233" i="4" s="1"/>
  <c r="AA233" i="4"/>
  <c r="Z233" i="4"/>
  <c r="AF233" i="4"/>
  <c r="AC232" i="4"/>
  <c r="AB232" i="4"/>
  <c r="AD232" i="4" s="1"/>
  <c r="AA232" i="4"/>
  <c r="Z232" i="4"/>
  <c r="AF232" i="4"/>
  <c r="AC231" i="4"/>
  <c r="AB231" i="4"/>
  <c r="AD231" i="4" s="1"/>
  <c r="AA231" i="4"/>
  <c r="Z231" i="4"/>
  <c r="AF231" i="4"/>
  <c r="AC230" i="4"/>
  <c r="AB230" i="4"/>
  <c r="AD230" i="4" s="1"/>
  <c r="AA230" i="4"/>
  <c r="Z230" i="4"/>
  <c r="AF230" i="4"/>
  <c r="AC229" i="4"/>
  <c r="AB229" i="4"/>
  <c r="AD229" i="4" s="1"/>
  <c r="AA229" i="4"/>
  <c r="Z229" i="4"/>
  <c r="AF229" i="4"/>
  <c r="AC228" i="4"/>
  <c r="AB228" i="4"/>
  <c r="AD228" i="4" s="1"/>
  <c r="AA228" i="4"/>
  <c r="Z228" i="4"/>
  <c r="AF228" i="4"/>
  <c r="AC227" i="4"/>
  <c r="AB227" i="4"/>
  <c r="AD227" i="4" s="1"/>
  <c r="AA227" i="4"/>
  <c r="Z227" i="4"/>
  <c r="AC226" i="4"/>
  <c r="AB226" i="4"/>
  <c r="AD226" i="4" s="1"/>
  <c r="AA226" i="4"/>
  <c r="Z226" i="4"/>
  <c r="AC225" i="4"/>
  <c r="AB225" i="4"/>
  <c r="AD225" i="4" s="1"/>
  <c r="AA225" i="4"/>
  <c r="Z225" i="4"/>
  <c r="AC224" i="4"/>
  <c r="AB224" i="4"/>
  <c r="AA224" i="4"/>
  <c r="Z224" i="4"/>
  <c r="AC223" i="4"/>
  <c r="AB223" i="4"/>
  <c r="AD223" i="4" s="1"/>
  <c r="AA223" i="4"/>
  <c r="Z223" i="4"/>
  <c r="AC222" i="4"/>
  <c r="AB222" i="4"/>
  <c r="AD222" i="4" s="1"/>
  <c r="AA222" i="4"/>
  <c r="Z222" i="4"/>
  <c r="AC221" i="4"/>
  <c r="AB221" i="4"/>
  <c r="AD221" i="4" s="1"/>
  <c r="AA221" i="4"/>
  <c r="Z221" i="4"/>
  <c r="AC220" i="4"/>
  <c r="AB220" i="4"/>
  <c r="AA220" i="4"/>
  <c r="Z220" i="4"/>
  <c r="AC219" i="4"/>
  <c r="AB219" i="4"/>
  <c r="AD219" i="4" s="1"/>
  <c r="AA219" i="4"/>
  <c r="Z219" i="4"/>
  <c r="AC218" i="4"/>
  <c r="AB218" i="4"/>
  <c r="AD218" i="4" s="1"/>
  <c r="AA218" i="4"/>
  <c r="Z218" i="4"/>
  <c r="AC217" i="4"/>
  <c r="AB217" i="4"/>
  <c r="AD217" i="4" s="1"/>
  <c r="AA217" i="4"/>
  <c r="Z217" i="4"/>
  <c r="AC216" i="4"/>
  <c r="AB216" i="4"/>
  <c r="AA216" i="4"/>
  <c r="Z216" i="4"/>
  <c r="AC215" i="4"/>
  <c r="AB215" i="4"/>
  <c r="AD215" i="4" s="1"/>
  <c r="AA215" i="4"/>
  <c r="Z215" i="4"/>
  <c r="AC214" i="4"/>
  <c r="AB214" i="4"/>
  <c r="AD214" i="4" s="1"/>
  <c r="AA214" i="4"/>
  <c r="Z214" i="4"/>
  <c r="AC213" i="4"/>
  <c r="AB213" i="4"/>
  <c r="AD213" i="4" s="1"/>
  <c r="AA213" i="4"/>
  <c r="Z213" i="4"/>
  <c r="AC212" i="4"/>
  <c r="AB212" i="4"/>
  <c r="AA212" i="4"/>
  <c r="Z212" i="4"/>
  <c r="AC211" i="4"/>
  <c r="AB211" i="4"/>
  <c r="AD211" i="4" s="1"/>
  <c r="AA211" i="4"/>
  <c r="Z211" i="4"/>
  <c r="AC210" i="4"/>
  <c r="AB210" i="4"/>
  <c r="AD210" i="4" s="1"/>
  <c r="AA210" i="4"/>
  <c r="Z210" i="4"/>
  <c r="AC209" i="4"/>
  <c r="AB209" i="4"/>
  <c r="AD209" i="4" s="1"/>
  <c r="AA209" i="4"/>
  <c r="Z209" i="4"/>
  <c r="AC208" i="4"/>
  <c r="AB208" i="4"/>
  <c r="AA208" i="4"/>
  <c r="Z208" i="4"/>
  <c r="AC207" i="4"/>
  <c r="AB207" i="4"/>
  <c r="AD207" i="4" s="1"/>
  <c r="AA207" i="4"/>
  <c r="Z207" i="4"/>
  <c r="AC155" i="4"/>
  <c r="AB155" i="4"/>
  <c r="AD155" i="4" s="1"/>
  <c r="AA155" i="4"/>
  <c r="Z155" i="4"/>
  <c r="W155" i="4"/>
  <c r="AC154" i="4"/>
  <c r="AB154" i="4"/>
  <c r="AA154" i="4"/>
  <c r="Z154" i="4"/>
  <c r="W154" i="4"/>
  <c r="AC153" i="4"/>
  <c r="AB153" i="4"/>
  <c r="AA153" i="4"/>
  <c r="Z153" i="4"/>
  <c r="W153" i="4"/>
  <c r="AC152" i="4"/>
  <c r="AB152" i="4"/>
  <c r="AA152" i="4"/>
  <c r="Z152" i="4"/>
  <c r="W152" i="4"/>
  <c r="AC151" i="4"/>
  <c r="AB151" i="4"/>
  <c r="AD151" i="4" s="1"/>
  <c r="AA151" i="4"/>
  <c r="Z151" i="4"/>
  <c r="W151" i="4"/>
  <c r="AC150" i="4"/>
  <c r="AB150" i="4"/>
  <c r="AA150" i="4"/>
  <c r="Z150" i="4"/>
  <c r="W150" i="4"/>
  <c r="AC149" i="4"/>
  <c r="AB149" i="4"/>
  <c r="AA149" i="4"/>
  <c r="Z149" i="4"/>
  <c r="W149" i="4"/>
  <c r="AC148" i="4"/>
  <c r="AB148" i="4"/>
  <c r="AA148" i="4"/>
  <c r="Z148" i="4"/>
  <c r="W148" i="4"/>
  <c r="AC147" i="4"/>
  <c r="AB147" i="4"/>
  <c r="AD147" i="4" s="1"/>
  <c r="AA147" i="4"/>
  <c r="Z147" i="4"/>
  <c r="W147" i="4"/>
  <c r="AC146" i="4"/>
  <c r="AB146" i="4"/>
  <c r="AA146" i="4"/>
  <c r="Z146" i="4"/>
  <c r="W146" i="4"/>
  <c r="AC145" i="4"/>
  <c r="AB145" i="4"/>
  <c r="AA145" i="4"/>
  <c r="Z145" i="4"/>
  <c r="W145" i="4"/>
  <c r="AC144" i="4"/>
  <c r="AB144" i="4"/>
  <c r="AA144" i="4"/>
  <c r="Z144" i="4"/>
  <c r="W144" i="4"/>
  <c r="AC143" i="4"/>
  <c r="AB143" i="4"/>
  <c r="AD143" i="4" s="1"/>
  <c r="AA143" i="4"/>
  <c r="Z143" i="4"/>
  <c r="W143" i="4"/>
  <c r="AC142" i="4"/>
  <c r="AB142" i="4"/>
  <c r="AA142" i="4"/>
  <c r="Z142" i="4"/>
  <c r="W142" i="4"/>
  <c r="AC141" i="4"/>
  <c r="AB141" i="4"/>
  <c r="AA141" i="4"/>
  <c r="Z141" i="4"/>
  <c r="W141" i="4"/>
  <c r="AC140" i="4"/>
  <c r="AB140" i="4"/>
  <c r="AA140" i="4"/>
  <c r="Z140" i="4"/>
  <c r="W140" i="4"/>
  <c r="AC139" i="4"/>
  <c r="AB139" i="4"/>
  <c r="AD139" i="4" s="1"/>
  <c r="AA139" i="4"/>
  <c r="Z139" i="4"/>
  <c r="W139" i="4"/>
  <c r="AC138" i="4"/>
  <c r="AB138" i="4"/>
  <c r="AA138" i="4"/>
  <c r="Z138" i="4"/>
  <c r="W138" i="4"/>
  <c r="AC137" i="4"/>
  <c r="AB137" i="4"/>
  <c r="AA137" i="4"/>
  <c r="Z137" i="4"/>
  <c r="W137" i="4"/>
  <c r="AC136" i="4"/>
  <c r="AB136" i="4"/>
  <c r="AA136" i="4"/>
  <c r="Z136" i="4"/>
  <c r="W136" i="4"/>
  <c r="AC135" i="4"/>
  <c r="AB135" i="4"/>
  <c r="AD135" i="4" s="1"/>
  <c r="AA135" i="4"/>
  <c r="Z135" i="4"/>
  <c r="W135" i="4"/>
  <c r="AC134" i="4"/>
  <c r="AB134" i="4"/>
  <c r="AA134" i="4"/>
  <c r="Z134" i="4"/>
  <c r="W134" i="4"/>
  <c r="AC133" i="4"/>
  <c r="AB133" i="4"/>
  <c r="AA133" i="4"/>
  <c r="Z133" i="4"/>
  <c r="W133" i="4"/>
  <c r="AC132" i="4"/>
  <c r="AB132" i="4"/>
  <c r="AA132" i="4"/>
  <c r="Z132" i="4"/>
  <c r="W132" i="4"/>
  <c r="AC131" i="4"/>
  <c r="AB131" i="4"/>
  <c r="AD131" i="4" s="1"/>
  <c r="AA131" i="4"/>
  <c r="Z131" i="4"/>
  <c r="W131" i="4"/>
  <c r="AC130" i="4"/>
  <c r="AB130" i="4"/>
  <c r="AA130" i="4"/>
  <c r="Z130" i="4"/>
  <c r="W130" i="4"/>
  <c r="AC129" i="4"/>
  <c r="AB129" i="4"/>
  <c r="AA129" i="4"/>
  <c r="Z129" i="4"/>
  <c r="W129" i="4"/>
  <c r="AC128" i="4"/>
  <c r="AB128" i="4"/>
  <c r="AA128" i="4"/>
  <c r="Z128" i="4"/>
  <c r="W128" i="4"/>
  <c r="AC127" i="4"/>
  <c r="AB127" i="4"/>
  <c r="AD127" i="4" s="1"/>
  <c r="AA127" i="4"/>
  <c r="Z127" i="4"/>
  <c r="W127" i="4"/>
  <c r="AC126" i="4"/>
  <c r="AB126" i="4"/>
  <c r="AA126" i="4"/>
  <c r="Z126" i="4"/>
  <c r="W126" i="4"/>
  <c r="AC125" i="4"/>
  <c r="AB125" i="4"/>
  <c r="AA125" i="4"/>
  <c r="Z125" i="4"/>
  <c r="W125" i="4"/>
  <c r="AC124" i="4"/>
  <c r="AB124" i="4"/>
  <c r="AA124" i="4"/>
  <c r="Z124" i="4"/>
  <c r="W124" i="4"/>
  <c r="AC123" i="4"/>
  <c r="AB123" i="4"/>
  <c r="AD123" i="4" s="1"/>
  <c r="AA123" i="4"/>
  <c r="Z123" i="4"/>
  <c r="W123" i="4"/>
  <c r="AC122" i="4"/>
  <c r="AB122" i="4"/>
  <c r="AA122" i="4"/>
  <c r="Z122" i="4"/>
  <c r="W122" i="4"/>
  <c r="AC121" i="4"/>
  <c r="AB121" i="4"/>
  <c r="AA121" i="4"/>
  <c r="Z121" i="4"/>
  <c r="W121" i="4"/>
  <c r="AC120" i="4"/>
  <c r="AB120" i="4"/>
  <c r="AA120" i="4"/>
  <c r="Z120" i="4"/>
  <c r="W120" i="4"/>
  <c r="AC119" i="4"/>
  <c r="AB119" i="4"/>
  <c r="AD119" i="4" s="1"/>
  <c r="AA119" i="4"/>
  <c r="Z119" i="4"/>
  <c r="W119" i="4"/>
  <c r="AC118" i="4"/>
  <c r="AB118" i="4"/>
  <c r="AA118" i="4"/>
  <c r="Z118" i="4"/>
  <c r="W118" i="4"/>
  <c r="AC117" i="4"/>
  <c r="AB117" i="4"/>
  <c r="AA117" i="4"/>
  <c r="Z117" i="4"/>
  <c r="W117" i="4"/>
  <c r="AC116" i="4"/>
  <c r="AB116" i="4"/>
  <c r="AA116" i="4"/>
  <c r="Z116" i="4"/>
  <c r="W116" i="4"/>
  <c r="AC115" i="4"/>
  <c r="AB115" i="4"/>
  <c r="AD115" i="4" s="1"/>
  <c r="AA115" i="4"/>
  <c r="Z115" i="4"/>
  <c r="W115" i="4"/>
  <c r="AC114" i="4"/>
  <c r="AB114" i="4"/>
  <c r="AA114" i="4"/>
  <c r="Z114" i="4"/>
  <c r="W114" i="4"/>
  <c r="AC113" i="4"/>
  <c r="AB113" i="4"/>
  <c r="AA113" i="4"/>
  <c r="Z113" i="4"/>
  <c r="W113" i="4"/>
  <c r="AC112" i="4"/>
  <c r="AB112" i="4"/>
  <c r="AA112" i="4"/>
  <c r="Z112" i="4"/>
  <c r="W112" i="4"/>
  <c r="AC111" i="4"/>
  <c r="AB111" i="4"/>
  <c r="AD111" i="4" s="1"/>
  <c r="AA111" i="4"/>
  <c r="Z111" i="4"/>
  <c r="W111" i="4"/>
  <c r="AC110" i="4"/>
  <c r="AB110" i="4"/>
  <c r="AA110" i="4"/>
  <c r="Z110" i="4"/>
  <c r="W110" i="4"/>
  <c r="AC109" i="4"/>
  <c r="AB109" i="4"/>
  <c r="AA109" i="4"/>
  <c r="Z109" i="4"/>
  <c r="W109" i="4"/>
  <c r="AC108" i="4"/>
  <c r="AB108" i="4"/>
  <c r="AA108" i="4"/>
  <c r="Z108" i="4"/>
  <c r="W108" i="4"/>
  <c r="AC107" i="4"/>
  <c r="AB107" i="4"/>
  <c r="AD107" i="4" s="1"/>
  <c r="AA107" i="4"/>
  <c r="Z107" i="4"/>
  <c r="W107" i="4"/>
  <c r="AC106" i="4"/>
  <c r="AB106" i="4"/>
  <c r="AA106" i="4"/>
  <c r="Z106" i="4"/>
  <c r="W106" i="4"/>
  <c r="AC105" i="4"/>
  <c r="AB105" i="4"/>
  <c r="AA105" i="4"/>
  <c r="Z105" i="4"/>
  <c r="W105" i="4"/>
  <c r="AC104" i="4"/>
  <c r="AB104" i="4"/>
  <c r="AA104" i="4"/>
  <c r="Z104" i="4"/>
  <c r="W104" i="4"/>
  <c r="AC103" i="4"/>
  <c r="AB103" i="4"/>
  <c r="AD103" i="4" s="1"/>
  <c r="AA103" i="4"/>
  <c r="Z103" i="4"/>
  <c r="W103" i="4"/>
  <c r="AC102" i="4"/>
  <c r="AB102" i="4"/>
  <c r="AA102" i="4"/>
  <c r="Z102" i="4"/>
  <c r="W102" i="4"/>
  <c r="AC101" i="4"/>
  <c r="AB101" i="4"/>
  <c r="AA101" i="4"/>
  <c r="Z101" i="4"/>
  <c r="W101" i="4"/>
  <c r="AC100" i="4"/>
  <c r="AB100" i="4"/>
  <c r="AA100" i="4"/>
  <c r="Z100" i="4"/>
  <c r="W100" i="4"/>
  <c r="AC99" i="4"/>
  <c r="AB99" i="4"/>
  <c r="AD99" i="4" s="1"/>
  <c r="AA99" i="4"/>
  <c r="Z99" i="4"/>
  <c r="W99" i="4"/>
  <c r="AC98" i="4"/>
  <c r="AB98" i="4"/>
  <c r="AA98" i="4"/>
  <c r="Z98" i="4"/>
  <c r="W98" i="4"/>
  <c r="AC97" i="4"/>
  <c r="AB97" i="4"/>
  <c r="AA97" i="4"/>
  <c r="Z97" i="4"/>
  <c r="W97" i="4"/>
  <c r="AC96" i="4"/>
  <c r="AB96" i="4"/>
  <c r="AA96" i="4"/>
  <c r="Z96" i="4"/>
  <c r="W96" i="4"/>
  <c r="AC95" i="4"/>
  <c r="AB95" i="4"/>
  <c r="AD95" i="4" s="1"/>
  <c r="AA95" i="4"/>
  <c r="Z95" i="4"/>
  <c r="W95" i="4"/>
  <c r="AC94" i="4"/>
  <c r="AB94" i="4"/>
  <c r="AA94" i="4"/>
  <c r="Z94" i="4"/>
  <c r="W94" i="4"/>
  <c r="AC93" i="4"/>
  <c r="AB93" i="4"/>
  <c r="AA93" i="4"/>
  <c r="Z93" i="4"/>
  <c r="W93" i="4"/>
  <c r="AC92" i="4"/>
  <c r="AB92" i="4"/>
  <c r="AA92" i="4"/>
  <c r="Z92" i="4"/>
  <c r="W92" i="4"/>
  <c r="AC91" i="4"/>
  <c r="AB91" i="4"/>
  <c r="AD91" i="4" s="1"/>
  <c r="AA91" i="4"/>
  <c r="Z91" i="4"/>
  <c r="W91" i="4"/>
  <c r="AC90" i="4"/>
  <c r="AB90" i="4"/>
  <c r="AA90" i="4"/>
  <c r="Z90" i="4"/>
  <c r="W90" i="4"/>
  <c r="AC89" i="4"/>
  <c r="AB89" i="4"/>
  <c r="AA89" i="4"/>
  <c r="Z89" i="4"/>
  <c r="W89" i="4"/>
  <c r="AC88" i="4"/>
  <c r="AB88" i="4"/>
  <c r="AA88" i="4"/>
  <c r="Z88" i="4"/>
  <c r="W88" i="4"/>
  <c r="AC87" i="4"/>
  <c r="AB87" i="4"/>
  <c r="AD87" i="4" s="1"/>
  <c r="AA87" i="4"/>
  <c r="Z87" i="4"/>
  <c r="W87" i="4"/>
  <c r="AC86" i="4"/>
  <c r="AB86" i="4"/>
  <c r="AA86" i="4"/>
  <c r="Z86" i="4"/>
  <c r="W86" i="4"/>
  <c r="AC85" i="4"/>
  <c r="AB85" i="4"/>
  <c r="AA85" i="4"/>
  <c r="Z85" i="4"/>
  <c r="W85" i="4"/>
  <c r="AC84" i="4"/>
  <c r="AB84" i="4"/>
  <c r="AA84" i="4"/>
  <c r="Z84" i="4"/>
  <c r="W84" i="4"/>
  <c r="AC83" i="4"/>
  <c r="AB83" i="4"/>
  <c r="AD83" i="4" s="1"/>
  <c r="AA83" i="4"/>
  <c r="Z83" i="4"/>
  <c r="W83" i="4"/>
  <c r="AC82" i="4"/>
  <c r="AB82" i="4"/>
  <c r="AA82" i="4"/>
  <c r="Z82" i="4"/>
  <c r="W82" i="4"/>
  <c r="AC81" i="4"/>
  <c r="AB81" i="4"/>
  <c r="AA81" i="4"/>
  <c r="Z81" i="4"/>
  <c r="W81" i="4"/>
  <c r="AC80" i="4"/>
  <c r="AB80" i="4"/>
  <c r="AA80" i="4"/>
  <c r="Z80" i="4"/>
  <c r="W80" i="4"/>
  <c r="AC79" i="4"/>
  <c r="AB79" i="4"/>
  <c r="AD79" i="4" s="1"/>
  <c r="AA79" i="4"/>
  <c r="Z79" i="4"/>
  <c r="W79" i="4"/>
  <c r="AC78" i="4"/>
  <c r="AB78" i="4"/>
  <c r="AA78" i="4"/>
  <c r="Z78" i="4"/>
  <c r="W78" i="4"/>
  <c r="AC77" i="4"/>
  <c r="AB77" i="4"/>
  <c r="AA77" i="4"/>
  <c r="Z77" i="4"/>
  <c r="W77" i="4"/>
  <c r="AC76" i="4"/>
  <c r="AB76" i="4"/>
  <c r="AA76" i="4"/>
  <c r="Z76" i="4"/>
  <c r="W76" i="4"/>
  <c r="AC75" i="4"/>
  <c r="AB75" i="4"/>
  <c r="AD75" i="4" s="1"/>
  <c r="AA75" i="4"/>
  <c r="Z75" i="4"/>
  <c r="W75" i="4"/>
  <c r="AC74" i="4"/>
  <c r="AB74" i="4"/>
  <c r="AA74" i="4"/>
  <c r="Z74" i="4"/>
  <c r="W74" i="4"/>
  <c r="AC73" i="4"/>
  <c r="AB73" i="4"/>
  <c r="AA73" i="4"/>
  <c r="Z73" i="4"/>
  <c r="W73" i="4"/>
  <c r="AC72" i="4"/>
  <c r="AB72" i="4"/>
  <c r="AA72" i="4"/>
  <c r="Z72" i="4"/>
  <c r="W72" i="4"/>
  <c r="AC71" i="4"/>
  <c r="AB71" i="4"/>
  <c r="AD71" i="4" s="1"/>
  <c r="AA71" i="4"/>
  <c r="Z71" i="4"/>
  <c r="W71" i="4"/>
  <c r="AC70" i="4"/>
  <c r="AB70" i="4"/>
  <c r="AA70" i="4"/>
  <c r="Z70" i="4"/>
  <c r="W70" i="4"/>
  <c r="AC69" i="4"/>
  <c r="AB69" i="4"/>
  <c r="AA69" i="4"/>
  <c r="Z69" i="4"/>
  <c r="W69" i="4"/>
  <c r="AC68" i="4"/>
  <c r="AB68" i="4"/>
  <c r="AA68" i="4"/>
  <c r="Z68" i="4"/>
  <c r="W68" i="4"/>
  <c r="AC67" i="4"/>
  <c r="AB67" i="4"/>
  <c r="AD67" i="4" s="1"/>
  <c r="AA67" i="4"/>
  <c r="Z67" i="4"/>
  <c r="W67" i="4"/>
  <c r="AC66" i="4"/>
  <c r="AB66" i="4"/>
  <c r="AA66" i="4"/>
  <c r="Z66" i="4"/>
  <c r="W66" i="4"/>
  <c r="AC65" i="4"/>
  <c r="AB65" i="4"/>
  <c r="AA65" i="4"/>
  <c r="Z65" i="4"/>
  <c r="W65" i="4"/>
  <c r="AC64" i="4"/>
  <c r="AB64" i="4"/>
  <c r="AA64" i="4"/>
  <c r="Z64" i="4"/>
  <c r="W64" i="4"/>
  <c r="AC63" i="4"/>
  <c r="AB63" i="4"/>
  <c r="AD63" i="4" s="1"/>
  <c r="AA63" i="4"/>
  <c r="Z63" i="4"/>
  <c r="W63" i="4"/>
  <c r="AC62" i="4"/>
  <c r="AB62" i="4"/>
  <c r="AA62" i="4"/>
  <c r="Z62" i="4"/>
  <c r="W62" i="4"/>
  <c r="AC61" i="4"/>
  <c r="AB61" i="4"/>
  <c r="AA61" i="4"/>
  <c r="Z61" i="4"/>
  <c r="W61" i="4"/>
  <c r="AC60" i="4"/>
  <c r="AB60" i="4"/>
  <c r="AA60" i="4"/>
  <c r="Z60" i="4"/>
  <c r="W60" i="4"/>
  <c r="AC59" i="4"/>
  <c r="AB59" i="4"/>
  <c r="AD59" i="4" s="1"/>
  <c r="AA59" i="4"/>
  <c r="Z59" i="4"/>
  <c r="W59" i="4"/>
  <c r="AC58" i="4"/>
  <c r="AB58" i="4"/>
  <c r="AA58" i="4"/>
  <c r="Z58" i="4"/>
  <c r="W58" i="4"/>
  <c r="AC57" i="4"/>
  <c r="AB57" i="4"/>
  <c r="AA57" i="4"/>
  <c r="Z57" i="4"/>
  <c r="W57" i="4"/>
  <c r="AC56" i="4"/>
  <c r="AB56" i="4"/>
  <c r="AA56" i="4"/>
  <c r="Z56" i="4"/>
  <c r="W56" i="4"/>
  <c r="AC55" i="4"/>
  <c r="AB55" i="4"/>
  <c r="AD55" i="4" s="1"/>
  <c r="AA55" i="4"/>
  <c r="Z55" i="4"/>
  <c r="W55" i="4"/>
  <c r="AC54" i="4"/>
  <c r="AB54" i="4"/>
  <c r="AA54" i="4"/>
  <c r="Z54" i="4"/>
  <c r="W54" i="4"/>
  <c r="AC53" i="4"/>
  <c r="AB53" i="4"/>
  <c r="AA53" i="4"/>
  <c r="Z53" i="4"/>
  <c r="W53" i="4"/>
  <c r="AC52" i="4"/>
  <c r="AB52" i="4"/>
  <c r="AA52" i="4"/>
  <c r="Z52" i="4"/>
  <c r="W52" i="4"/>
  <c r="AC51" i="4"/>
  <c r="AB51" i="4"/>
  <c r="AD51" i="4" s="1"/>
  <c r="AA51" i="4"/>
  <c r="Z51" i="4"/>
  <c r="W51" i="4"/>
  <c r="AC50" i="4"/>
  <c r="AB50" i="4"/>
  <c r="AA50" i="4"/>
  <c r="Z50" i="4"/>
  <c r="W50" i="4"/>
  <c r="AC49" i="4"/>
  <c r="AB49" i="4"/>
  <c r="AA49" i="4"/>
  <c r="Z49" i="4"/>
  <c r="W49" i="4"/>
  <c r="AC48" i="4"/>
  <c r="AB48" i="4"/>
  <c r="AA48" i="4"/>
  <c r="Z48" i="4"/>
  <c r="W48" i="4"/>
  <c r="AC47" i="4"/>
  <c r="AB47" i="4"/>
  <c r="AD47" i="4" s="1"/>
  <c r="AA47" i="4"/>
  <c r="Z47" i="4"/>
  <c r="W47" i="4"/>
  <c r="AC46" i="4"/>
  <c r="AB46" i="4"/>
  <c r="AA46" i="4"/>
  <c r="Z46" i="4"/>
  <c r="W46" i="4"/>
  <c r="AC45" i="4"/>
  <c r="AB45" i="4"/>
  <c r="AA45" i="4"/>
  <c r="Z45" i="4"/>
  <c r="W45" i="4"/>
  <c r="AC44" i="4"/>
  <c r="AB44" i="4"/>
  <c r="AA44" i="4"/>
  <c r="Z44" i="4"/>
  <c r="W44" i="4"/>
  <c r="AC43" i="4"/>
  <c r="AB43" i="4"/>
  <c r="AD43" i="4" s="1"/>
  <c r="AA43" i="4"/>
  <c r="Z43" i="4"/>
  <c r="W43" i="4"/>
  <c r="AC42" i="4"/>
  <c r="AB42" i="4"/>
  <c r="AA42" i="4"/>
  <c r="Z42" i="4"/>
  <c r="W42" i="4"/>
  <c r="AC41" i="4"/>
  <c r="AB41" i="4"/>
  <c r="AA41" i="4"/>
  <c r="Z41" i="4"/>
  <c r="W41" i="4"/>
  <c r="AC40" i="4"/>
  <c r="AB40" i="4"/>
  <c r="AA40" i="4"/>
  <c r="Z40" i="4"/>
  <c r="W40" i="4"/>
  <c r="AC39" i="4"/>
  <c r="AB39" i="4"/>
  <c r="AD39" i="4" s="1"/>
  <c r="AA39" i="4"/>
  <c r="Z39" i="4"/>
  <c r="W39" i="4"/>
  <c r="AC38" i="4"/>
  <c r="AB38" i="4"/>
  <c r="AA38" i="4"/>
  <c r="Z38" i="4"/>
  <c r="W38" i="4"/>
  <c r="AC37" i="4"/>
  <c r="AB37" i="4"/>
  <c r="AA37" i="4"/>
  <c r="Z37" i="4"/>
  <c r="W37" i="4"/>
  <c r="AC36" i="4"/>
  <c r="AB36" i="4"/>
  <c r="AA36" i="4"/>
  <c r="Z36" i="4"/>
  <c r="W36" i="4"/>
  <c r="AC35" i="4"/>
  <c r="AB35" i="4"/>
  <c r="AD35" i="4" s="1"/>
  <c r="AA35" i="4"/>
  <c r="Z35" i="4"/>
  <c r="W35" i="4"/>
  <c r="AC34" i="4"/>
  <c r="AB34" i="4"/>
  <c r="AA34" i="4"/>
  <c r="Z34" i="4"/>
  <c r="W34" i="4"/>
  <c r="AC33" i="4"/>
  <c r="AB33" i="4"/>
  <c r="AA33" i="4"/>
  <c r="Z33" i="4"/>
  <c r="W33" i="4"/>
  <c r="AC32" i="4"/>
  <c r="AB32" i="4"/>
  <c r="AA32" i="4"/>
  <c r="Z32" i="4"/>
  <c r="W32" i="4"/>
  <c r="AC31" i="4"/>
  <c r="AB31" i="4"/>
  <c r="AD31" i="4" s="1"/>
  <c r="AA31" i="4"/>
  <c r="Z31" i="4"/>
  <c r="W31" i="4"/>
  <c r="AC30" i="4"/>
  <c r="AB30" i="4"/>
  <c r="AA30" i="4"/>
  <c r="Z30" i="4"/>
  <c r="W30" i="4"/>
  <c r="AC29" i="4"/>
  <c r="AB29" i="4"/>
  <c r="AA29" i="4"/>
  <c r="Z29" i="4"/>
  <c r="W29" i="4"/>
  <c r="AC28" i="4"/>
  <c r="AB28" i="4"/>
  <c r="AA28" i="4"/>
  <c r="Z28" i="4"/>
  <c r="W28" i="4"/>
  <c r="AC27" i="4"/>
  <c r="AB27" i="4"/>
  <c r="AA27" i="4"/>
  <c r="Z27" i="4"/>
  <c r="W27" i="4"/>
  <c r="AC26" i="4"/>
  <c r="AB26" i="4"/>
  <c r="AA26" i="4"/>
  <c r="Z26" i="4"/>
  <c r="W26" i="4"/>
  <c r="AC25" i="4"/>
  <c r="AB25" i="4"/>
  <c r="AA25" i="4"/>
  <c r="Z25" i="4"/>
  <c r="W25" i="4"/>
  <c r="AC24" i="4"/>
  <c r="AB24" i="4"/>
  <c r="AA24" i="4"/>
  <c r="Z24" i="4"/>
  <c r="W24" i="4"/>
  <c r="AC23" i="4"/>
  <c r="AB23" i="4"/>
  <c r="AD23" i="4" s="1"/>
  <c r="AA23" i="4"/>
  <c r="Z23" i="4"/>
  <c r="W23" i="4"/>
  <c r="AC22" i="4"/>
  <c r="AB22" i="4"/>
  <c r="AA22" i="4"/>
  <c r="Z22" i="4"/>
  <c r="W22" i="4"/>
  <c r="AC21" i="4"/>
  <c r="AB21" i="4"/>
  <c r="AA21" i="4"/>
  <c r="Z21" i="4"/>
  <c r="W21" i="4"/>
  <c r="AC20" i="4"/>
  <c r="AB20" i="4"/>
  <c r="AA20" i="4"/>
  <c r="Z20" i="4"/>
  <c r="W20" i="4"/>
  <c r="AC19" i="4"/>
  <c r="AB19" i="4"/>
  <c r="AD19" i="4" s="1"/>
  <c r="AA19" i="4"/>
  <c r="Z19" i="4"/>
  <c r="W19" i="4"/>
  <c r="AC18" i="4"/>
  <c r="AB18" i="4"/>
  <c r="AA18" i="4"/>
  <c r="Z18" i="4"/>
  <c r="W18" i="4"/>
  <c r="AC17" i="4"/>
  <c r="AB17" i="4"/>
  <c r="AA17" i="4"/>
  <c r="Z17" i="4"/>
  <c r="W17" i="4"/>
  <c r="AC16" i="4"/>
  <c r="AB16" i="4"/>
  <c r="AA16" i="4"/>
  <c r="Z16" i="4"/>
  <c r="W16" i="4"/>
  <c r="AC15" i="4"/>
  <c r="AB15" i="4"/>
  <c r="AD15" i="4" s="1"/>
  <c r="AA15" i="4"/>
  <c r="Z15" i="4"/>
  <c r="W15" i="4"/>
  <c r="AC14" i="4"/>
  <c r="AB14" i="4"/>
  <c r="AA14" i="4"/>
  <c r="Z14" i="4"/>
  <c r="W14" i="4"/>
  <c r="AC13" i="4"/>
  <c r="AB13" i="4"/>
  <c r="AA13" i="4"/>
  <c r="Z13" i="4"/>
  <c r="W13" i="4"/>
  <c r="AC12" i="4"/>
  <c r="AB12" i="4"/>
  <c r="AA12" i="4"/>
  <c r="Z12" i="4"/>
  <c r="W12" i="4"/>
  <c r="AC11" i="4"/>
  <c r="AB11" i="4"/>
  <c r="AF11" i="4" s="1"/>
  <c r="W11" i="4"/>
  <c r="AC10" i="4"/>
  <c r="AB10" i="4"/>
  <c r="W10" i="4"/>
  <c r="AC9" i="4"/>
  <c r="AB9" i="4"/>
  <c r="W9" i="4"/>
  <c r="E11" i="2"/>
  <c r="AC8" i="4"/>
  <c r="AB8" i="4"/>
  <c r="W8" i="4"/>
  <c r="E13" i="2"/>
  <c r="AC7" i="4"/>
  <c r="AB7" i="4"/>
  <c r="AD7" i="4"/>
  <c r="W7" i="4"/>
  <c r="AA7" i="4"/>
  <c r="Z11" i="4"/>
  <c r="P115" i="1"/>
  <c r="P114" i="1"/>
  <c r="P113" i="1"/>
  <c r="O113" i="1"/>
  <c r="P112" i="1"/>
  <c r="P111" i="1"/>
  <c r="P110" i="1"/>
  <c r="P109" i="1"/>
  <c r="P108" i="1"/>
  <c r="P107" i="1"/>
  <c r="P106" i="1"/>
  <c r="P105" i="1"/>
  <c r="P104" i="1"/>
  <c r="P103" i="1"/>
  <c r="P102" i="1"/>
  <c r="P101" i="1"/>
  <c r="P100" i="1"/>
  <c r="P99" i="1"/>
  <c r="P98" i="1"/>
  <c r="P97" i="1"/>
  <c r="P96" i="1"/>
  <c r="P95" i="1"/>
  <c r="P94" i="1"/>
  <c r="P93" i="1"/>
  <c r="O93" i="1"/>
  <c r="P92" i="1"/>
  <c r="P91" i="1"/>
  <c r="P90" i="1"/>
  <c r="P89" i="1"/>
  <c r="P88" i="1"/>
  <c r="P87" i="1"/>
  <c r="P86" i="1"/>
  <c r="P22" i="1"/>
  <c r="P21" i="1"/>
  <c r="P20" i="1"/>
  <c r="P19" i="1"/>
  <c r="P18" i="1"/>
  <c r="P17" i="1"/>
  <c r="P16" i="1"/>
  <c r="P15" i="1"/>
  <c r="P14" i="1"/>
  <c r="N7" i="1"/>
  <c r="G7" i="1"/>
  <c r="H7" i="1" s="1"/>
  <c r="K7" i="1"/>
  <c r="N6" i="1"/>
  <c r="G6" i="1"/>
  <c r="H6" i="1" s="1"/>
  <c r="K6" i="1"/>
  <c r="N5" i="1"/>
  <c r="G5" i="1"/>
  <c r="H5" i="1" s="1"/>
  <c r="K5" i="1"/>
  <c r="N4" i="1"/>
  <c r="G4" i="1"/>
  <c r="H4" i="1" s="1"/>
  <c r="K4" i="1"/>
  <c r="Q6" i="5"/>
  <c r="Z10" i="4"/>
  <c r="AA9" i="4"/>
  <c r="Q4" i="5"/>
  <c r="Z8" i="4"/>
  <c r="N4" i="6"/>
  <c r="E10" i="2"/>
  <c r="Q5" i="5"/>
  <c r="AA10" i="4"/>
  <c r="AA8" i="4"/>
  <c r="AA11" i="4"/>
  <c r="Z7" i="4"/>
  <c r="Z9" i="4"/>
  <c r="X2" i="8"/>
  <c r="N5" i="8"/>
  <c r="N8" i="8"/>
  <c r="N12" i="8"/>
  <c r="N16" i="8"/>
  <c r="N20" i="8"/>
  <c r="N24" i="8"/>
  <c r="N106" i="8"/>
  <c r="N110" i="8"/>
  <c r="N114" i="8"/>
  <c r="N118" i="8"/>
  <c r="N122" i="8"/>
  <c r="N126" i="8"/>
  <c r="N130" i="8"/>
  <c r="N4" i="8"/>
  <c r="K8" i="8"/>
  <c r="K12" i="8"/>
  <c r="K16" i="8"/>
  <c r="N22" i="8"/>
  <c r="K24" i="8"/>
  <c r="N108" i="8"/>
  <c r="N112" i="8"/>
  <c r="N116" i="8"/>
  <c r="N120" i="8"/>
  <c r="N124" i="8"/>
  <c r="N128" i="8"/>
  <c r="AF16" i="4"/>
  <c r="AF9" i="4"/>
  <c r="AF13" i="4"/>
  <c r="AF19" i="4"/>
  <c r="AF21" i="4"/>
  <c r="AF25" i="4"/>
  <c r="AF29" i="4"/>
  <c r="AF31" i="4"/>
  <c r="AF33" i="4"/>
  <c r="AF35" i="4"/>
  <c r="AF37" i="4"/>
  <c r="AF39" i="4"/>
  <c r="AF41" i="4"/>
  <c r="AF43" i="4"/>
  <c r="AF45" i="4"/>
  <c r="AF47" i="4"/>
  <c r="AF49" i="4"/>
  <c r="AF125" i="4"/>
  <c r="AF128" i="4"/>
  <c r="AF129" i="4"/>
  <c r="AF133" i="4"/>
  <c r="AF141" i="4"/>
  <c r="AF144" i="4"/>
  <c r="AF145" i="4"/>
  <c r="AF149" i="4"/>
  <c r="AF152" i="4"/>
  <c r="AF153" i="4"/>
  <c r="AF207" i="4"/>
  <c r="AF208" i="4"/>
  <c r="AF211" i="4"/>
  <c r="AF212" i="4"/>
  <c r="AF51" i="4"/>
  <c r="AF59" i="4"/>
  <c r="AF63" i="4"/>
  <c r="AF67" i="4"/>
  <c r="AF68" i="4"/>
  <c r="AF75" i="4"/>
  <c r="AF79" i="4"/>
  <c r="AF91" i="4"/>
  <c r="AF98" i="4"/>
  <c r="AF99" i="4"/>
  <c r="AF111" i="4"/>
  <c r="AF115" i="4"/>
  <c r="AF216" i="4"/>
  <c r="AF219" i="4"/>
  <c r="AF220" i="4"/>
  <c r="AF223" i="4"/>
  <c r="AF224" i="4"/>
  <c r="AF227" i="4"/>
  <c r="AF215" i="4"/>
  <c r="O6" i="5"/>
  <c r="O4" i="5"/>
  <c r="U6" i="5"/>
  <c r="U4" i="5"/>
  <c r="H5" i="23"/>
  <c r="G5" i="23"/>
  <c r="B13" i="22"/>
  <c r="B31" i="22"/>
  <c r="B30" i="22"/>
  <c r="B29" i="22"/>
  <c r="B28" i="22"/>
  <c r="B27" i="22"/>
  <c r="B26" i="22"/>
  <c r="B25" i="22"/>
  <c r="B24" i="22"/>
  <c r="B23" i="22"/>
  <c r="B22" i="22"/>
  <c r="B21" i="22"/>
  <c r="B20" i="22"/>
  <c r="B19" i="22"/>
  <c r="B18" i="22"/>
  <c r="B17" i="22"/>
  <c r="B15" i="22"/>
  <c r="B14" i="22"/>
  <c r="D12" i="22"/>
  <c r="Q10" i="2"/>
  <c r="U10" i="2" s="1"/>
  <c r="U11" i="2"/>
  <c r="U12" i="2"/>
  <c r="D11" i="22"/>
  <c r="C31" i="22"/>
  <c r="O38" i="2"/>
  <c r="C11" i="22"/>
  <c r="C12" i="22"/>
  <c r="O10" i="2"/>
  <c r="C14" i="22"/>
  <c r="O12" i="2" s="1"/>
  <c r="C16" i="22"/>
  <c r="O14" i="2"/>
  <c r="C18" i="22"/>
  <c r="O16" i="2" s="1"/>
  <c r="C20" i="22"/>
  <c r="O18" i="2"/>
  <c r="C22" i="22"/>
  <c r="O29" i="2" s="1"/>
  <c r="C24" i="22"/>
  <c r="O31" i="2"/>
  <c r="C26" i="22"/>
  <c r="O33" i="2" s="1"/>
  <c r="C28" i="22"/>
  <c r="O35" i="2"/>
  <c r="C30" i="22"/>
  <c r="O37" i="2" s="1"/>
  <c r="C13" i="22"/>
  <c r="O11" i="2"/>
  <c r="C15" i="22"/>
  <c r="O13" i="2" s="1"/>
  <c r="C17" i="22"/>
  <c r="O15" i="2"/>
  <c r="C19" i="22"/>
  <c r="O17" i="2" s="1"/>
  <c r="C21" i="22"/>
  <c r="O19" i="2"/>
  <c r="C23" i="22"/>
  <c r="O30" i="2" s="1"/>
  <c r="C25" i="22"/>
  <c r="O32" i="2"/>
  <c r="C27" i="22"/>
  <c r="O34" i="2" s="1"/>
  <c r="C29" i="22"/>
  <c r="O36" i="2"/>
  <c r="P38" i="19"/>
  <c r="N43" i="18"/>
  <c r="N45" i="18"/>
  <c r="AF66" i="18"/>
  <c r="D30" i="20" l="1"/>
  <c r="F32" i="2"/>
  <c r="AD14" i="4"/>
  <c r="AD18" i="4"/>
  <c r="AD22" i="4"/>
  <c r="AD26" i="4"/>
  <c r="AD30" i="4"/>
  <c r="AD34" i="4"/>
  <c r="AD38" i="4"/>
  <c r="AD42" i="4"/>
  <c r="AD46" i="4"/>
  <c r="AD50" i="4"/>
  <c r="AD54" i="4"/>
  <c r="AD58" i="4"/>
  <c r="AD62" i="4"/>
  <c r="AD66" i="4"/>
  <c r="AD70" i="4"/>
  <c r="AD74" i="4"/>
  <c r="AD78" i="4"/>
  <c r="AD82" i="4"/>
  <c r="AD86" i="4"/>
  <c r="AD90" i="4"/>
  <c r="AD94" i="4"/>
  <c r="AD98" i="4"/>
  <c r="AD102" i="4"/>
  <c r="AD106" i="4"/>
  <c r="AD110" i="4"/>
  <c r="AD114" i="4"/>
  <c r="AD118" i="4"/>
  <c r="AD122" i="4"/>
  <c r="AD126" i="4"/>
  <c r="AD130" i="4"/>
  <c r="AD134" i="4"/>
  <c r="AD138" i="4"/>
  <c r="AD142" i="4"/>
  <c r="AD146" i="4"/>
  <c r="AD150" i="4"/>
  <c r="AD154" i="4"/>
  <c r="K6" i="8"/>
  <c r="AF12" i="4"/>
  <c r="N26" i="8"/>
  <c r="AD8" i="4"/>
  <c r="K10" i="8"/>
  <c r="AD10" i="4"/>
  <c r="N14" i="8"/>
  <c r="AD16" i="4"/>
  <c r="AD20" i="4"/>
  <c r="AD24" i="4"/>
  <c r="AD28" i="4"/>
  <c r="AD32" i="4"/>
  <c r="AD36" i="4"/>
  <c r="AD40" i="4"/>
  <c r="AD44" i="4"/>
  <c r="AD48" i="4"/>
  <c r="AD52" i="4"/>
  <c r="AD56" i="4"/>
  <c r="AD60" i="4"/>
  <c r="AD64" i="4"/>
  <c r="AD68" i="4"/>
  <c r="AD72" i="4"/>
  <c r="AD76" i="4"/>
  <c r="AD80" i="4"/>
  <c r="AD84" i="4"/>
  <c r="AD88" i="4"/>
  <c r="AD92" i="4"/>
  <c r="AD96" i="4"/>
  <c r="AD100" i="4"/>
  <c r="AD104" i="4"/>
  <c r="AD108" i="4"/>
  <c r="AD112" i="4"/>
  <c r="AD116" i="4"/>
  <c r="AD120" i="4"/>
  <c r="AD124" i="4"/>
  <c r="AD128" i="4"/>
  <c r="AD132" i="4"/>
  <c r="AD136" i="4"/>
  <c r="AD140" i="4"/>
  <c r="AD144" i="4"/>
  <c r="AD148" i="4"/>
  <c r="AD152" i="4"/>
  <c r="F27" i="18"/>
  <c r="D32" i="18"/>
  <c r="F34" i="18" s="1"/>
  <c r="F24" i="18"/>
  <c r="F29" i="18"/>
  <c r="K21" i="8"/>
  <c r="N107" i="8"/>
  <c r="K17" i="8"/>
  <c r="K9" i="8"/>
  <c r="N123" i="8"/>
  <c r="N13" i="8"/>
  <c r="K25" i="8"/>
  <c r="AF114" i="4"/>
  <c r="AF102" i="4"/>
  <c r="AF74" i="4"/>
  <c r="AF62" i="4"/>
  <c r="AF50" i="4"/>
  <c r="AF209" i="4"/>
  <c r="AF142" i="4"/>
  <c r="AF130" i="4"/>
  <c r="AF22" i="4"/>
  <c r="AF14" i="4"/>
  <c r="AF226" i="4"/>
  <c r="AF222" i="4"/>
  <c r="AF218" i="4"/>
  <c r="AF118" i="4"/>
  <c r="AF107" i="4"/>
  <c r="AF95" i="4"/>
  <c r="AF90" i="4"/>
  <c r="AF83" i="4"/>
  <c r="AF78" i="4"/>
  <c r="AF66" i="4"/>
  <c r="AF54" i="4"/>
  <c r="AF213" i="4"/>
  <c r="AF146" i="4"/>
  <c r="AF134" i="4"/>
  <c r="AF46" i="4"/>
  <c r="AF42" i="4"/>
  <c r="AF38" i="4"/>
  <c r="AF34" i="4"/>
  <c r="AF30" i="4"/>
  <c r="AF225" i="4"/>
  <c r="AF221" i="4"/>
  <c r="AF217" i="4"/>
  <c r="AF106" i="4"/>
  <c r="AF94" i="4"/>
  <c r="AF82" i="4"/>
  <c r="AF70" i="4"/>
  <c r="AF150" i="4"/>
  <c r="AF26" i="4"/>
  <c r="AF18" i="4"/>
  <c r="AF15" i="4"/>
  <c r="AF17" i="4"/>
  <c r="AF23" i="4"/>
  <c r="AF53" i="4"/>
  <c r="AF55" i="4"/>
  <c r="AF57" i="4"/>
  <c r="AF61" i="4"/>
  <c r="AF65" i="4"/>
  <c r="AF69" i="4"/>
  <c r="AF71" i="4"/>
  <c r="AF73" i="4"/>
  <c r="AF77" i="4"/>
  <c r="AF81" i="4"/>
  <c r="AF85" i="4"/>
  <c r="AF87" i="4"/>
  <c r="AF89" i="4"/>
  <c r="AF93" i="4"/>
  <c r="AF97" i="4"/>
  <c r="AF101" i="4"/>
  <c r="AF103" i="4"/>
  <c r="AF105" i="4"/>
  <c r="AF109" i="4"/>
  <c r="AF113" i="4"/>
  <c r="AF117" i="4"/>
  <c r="AF119" i="4"/>
  <c r="AF121" i="4"/>
  <c r="AF123" i="4"/>
  <c r="AF127" i="4"/>
  <c r="AF131" i="4"/>
  <c r="AF135" i="4"/>
  <c r="AF137" i="4"/>
  <c r="AF139" i="4"/>
  <c r="AF143" i="4"/>
  <c r="AF147" i="4"/>
  <c r="AF151" i="4"/>
  <c r="AF155" i="4"/>
  <c r="AF210" i="4"/>
  <c r="AF214" i="4"/>
  <c r="P6" i="1"/>
  <c r="P7" i="1"/>
  <c r="Q7" i="1" s="1"/>
  <c r="G29" i="2"/>
  <c r="D16" i="2"/>
  <c r="K15" i="8"/>
  <c r="D30" i="2"/>
  <c r="N113" i="8"/>
  <c r="N129" i="8"/>
  <c r="K23" i="8"/>
  <c r="D14" i="2"/>
  <c r="D33" i="2"/>
  <c r="D11" i="2"/>
  <c r="D36" i="2"/>
  <c r="F38" i="2"/>
  <c r="F15" i="2"/>
  <c r="F33" i="2"/>
  <c r="G32" i="2"/>
  <c r="G34" i="2"/>
  <c r="G12" i="2"/>
  <c r="G17" i="2"/>
  <c r="L3" i="8"/>
  <c r="O2" i="8" s="1"/>
  <c r="K7" i="8"/>
  <c r="N109" i="8"/>
  <c r="N117" i="8"/>
  <c r="F12" i="2"/>
  <c r="N19" i="8"/>
  <c r="AD11" i="4"/>
  <c r="G37" i="2"/>
  <c r="F16" i="2"/>
  <c r="AD9" i="4"/>
  <c r="W6" i="4"/>
  <c r="H26" i="18" s="1"/>
  <c r="Y26" i="18" s="1"/>
  <c r="AD13" i="4"/>
  <c r="AD17" i="4"/>
  <c r="AD21" i="4"/>
  <c r="AD25" i="4"/>
  <c r="AD29" i="4"/>
  <c r="AD33" i="4"/>
  <c r="AD37" i="4"/>
  <c r="AD41" i="4"/>
  <c r="AD45" i="4"/>
  <c r="AD49" i="4"/>
  <c r="AD53" i="4"/>
  <c r="AD57" i="4"/>
  <c r="AD61" i="4"/>
  <c r="AD65" i="4"/>
  <c r="AD69" i="4"/>
  <c r="AD73" i="4"/>
  <c r="AD77" i="4"/>
  <c r="AD81" i="4"/>
  <c r="AD85" i="4"/>
  <c r="AD89" i="4"/>
  <c r="AD93" i="4"/>
  <c r="AD97" i="4"/>
  <c r="AD101" i="4"/>
  <c r="AD105" i="4"/>
  <c r="AD109" i="4"/>
  <c r="AD113" i="4"/>
  <c r="AD117" i="4"/>
  <c r="AD121" i="4"/>
  <c r="AD125" i="4"/>
  <c r="AD129" i="4"/>
  <c r="AD133" i="4"/>
  <c r="AD137" i="4"/>
  <c r="AD141" i="4"/>
  <c r="AD145" i="4"/>
  <c r="AD149" i="4"/>
  <c r="AD153" i="4"/>
  <c r="AD208" i="4"/>
  <c r="AD212" i="4"/>
  <c r="AD216" i="4"/>
  <c r="AD220" i="4"/>
  <c r="AD224" i="4"/>
  <c r="F31" i="18"/>
  <c r="F26" i="18"/>
  <c r="H29" i="18"/>
  <c r="F11" i="2"/>
  <c r="G14" i="2"/>
  <c r="G31" i="2"/>
  <c r="G11" i="2"/>
  <c r="G19" i="2"/>
  <c r="G36" i="2"/>
  <c r="D17" i="2"/>
  <c r="D35" i="2"/>
  <c r="D32" i="2"/>
  <c r="D18" i="2"/>
  <c r="D38" i="2"/>
  <c r="F18" i="2"/>
  <c r="F35" i="2"/>
  <c r="F17" i="2"/>
  <c r="F34" i="2"/>
  <c r="F10" i="2"/>
  <c r="N7" i="8"/>
  <c r="K27" i="8"/>
  <c r="K11" i="8"/>
  <c r="Q6" i="1"/>
  <c r="S6" i="1" s="1"/>
  <c r="U6" i="1" s="1"/>
  <c r="V20" i="5"/>
  <c r="V41" i="5"/>
  <c r="G16" i="2"/>
  <c r="G33" i="2"/>
  <c r="G13" i="2"/>
  <c r="G30" i="2"/>
  <c r="G38" i="2"/>
  <c r="D13" i="2"/>
  <c r="D29" i="2"/>
  <c r="D19" i="2"/>
  <c r="D37" i="2"/>
  <c r="D10" i="2"/>
  <c r="F29" i="2"/>
  <c r="F37" i="2"/>
  <c r="F19" i="2"/>
  <c r="F36" i="2"/>
  <c r="F21" i="2"/>
  <c r="F25" i="2"/>
  <c r="F22" i="2"/>
  <c r="F26" i="2"/>
  <c r="F24" i="2"/>
  <c r="F23" i="2"/>
  <c r="F27" i="2"/>
  <c r="F20" i="2"/>
  <c r="F28" i="2"/>
  <c r="L13" i="1"/>
  <c r="H24" i="18" s="1"/>
  <c r="L3" i="6"/>
  <c r="G10" i="2"/>
  <c r="G18" i="2"/>
  <c r="G35" i="2"/>
  <c r="G15" i="2"/>
  <c r="D34" i="2"/>
  <c r="D31" i="2"/>
  <c r="D12" i="2"/>
  <c r="D15" i="2"/>
  <c r="F14" i="2"/>
  <c r="F31" i="2"/>
  <c r="F13" i="2"/>
  <c r="F30" i="2"/>
  <c r="O14" i="1"/>
  <c r="P4" i="1" s="1"/>
  <c r="Q4" i="1" s="1"/>
  <c r="S4" i="1" s="1"/>
  <c r="D20" i="2"/>
  <c r="D24" i="2"/>
  <c r="D28" i="2"/>
  <c r="D21" i="2"/>
  <c r="D25" i="2"/>
  <c r="D22" i="2"/>
  <c r="D26" i="2"/>
  <c r="D23" i="2"/>
  <c r="D27" i="2"/>
  <c r="G22" i="2"/>
  <c r="G26" i="2"/>
  <c r="G23" i="2"/>
  <c r="G27" i="2"/>
  <c r="G25" i="2"/>
  <c r="G20" i="2"/>
  <c r="G24" i="2"/>
  <c r="G28" i="2"/>
  <c r="G21" i="2"/>
  <c r="T11" i="2"/>
  <c r="T32" i="2"/>
  <c r="T36" i="2"/>
  <c r="T31" i="2"/>
  <c r="T19" i="2"/>
  <c r="T18" i="2"/>
  <c r="T34" i="2"/>
  <c r="T17" i="2"/>
  <c r="AD27" i="4"/>
  <c r="AF27" i="4"/>
  <c r="F31" i="20"/>
  <c r="F24" i="20"/>
  <c r="D32" i="20"/>
  <c r="C10" i="22"/>
  <c r="O9" i="2" s="1"/>
  <c r="H26" i="20"/>
  <c r="AA2" i="5"/>
  <c r="S27" i="5" s="1"/>
  <c r="T27" i="5" s="1"/>
  <c r="X2" i="6"/>
  <c r="S5" i="2"/>
  <c r="Z31" i="18" s="1"/>
  <c r="V9" i="5"/>
  <c r="V17" i="5"/>
  <c r="V28" i="5"/>
  <c r="V30" i="5"/>
  <c r="V38" i="5"/>
  <c r="V4" i="5"/>
  <c r="V5" i="5"/>
  <c r="V8" i="5"/>
  <c r="V10" i="5"/>
  <c r="V12" i="5"/>
  <c r="V13" i="5"/>
  <c r="V14" i="5"/>
  <c r="V16" i="5"/>
  <c r="V18" i="5"/>
  <c r="V21" i="5"/>
  <c r="V22" i="5"/>
  <c r="V24" i="5"/>
  <c r="V25" i="5"/>
  <c r="V26" i="5"/>
  <c r="V29" i="5"/>
  <c r="V32" i="5"/>
  <c r="V33" i="5"/>
  <c r="V34" i="5"/>
  <c r="V36" i="5"/>
  <c r="V37" i="5"/>
  <c r="V40" i="5"/>
  <c r="V42" i="5"/>
  <c r="O3" i="5"/>
  <c r="H27" i="18" s="1"/>
  <c r="S39" i="5"/>
  <c r="T39" i="5" s="1"/>
  <c r="S6" i="5"/>
  <c r="T6" i="5" s="1"/>
  <c r="S20" i="5"/>
  <c r="T20" i="5" s="1"/>
  <c r="V6" i="5"/>
  <c r="V7" i="5"/>
  <c r="V11" i="5"/>
  <c r="V15" i="5"/>
  <c r="V19" i="5"/>
  <c r="V23" i="5"/>
  <c r="V27" i="5"/>
  <c r="V31" i="5"/>
  <c r="V35" i="5"/>
  <c r="V39" i="5"/>
  <c r="V43" i="5"/>
  <c r="S5" i="5"/>
  <c r="T5" i="5" s="1"/>
  <c r="S37" i="5"/>
  <c r="T37" i="5" s="1"/>
  <c r="S11" i="5"/>
  <c r="T11" i="5" s="1"/>
  <c r="S15" i="5"/>
  <c r="T15" i="5" s="1"/>
  <c r="S17" i="5"/>
  <c r="T17" i="5" s="1"/>
  <c r="E9" i="2"/>
  <c r="AE3" i="4" l="1"/>
  <c r="AA3" i="4" s="1"/>
  <c r="Y24" i="18"/>
  <c r="P5" i="1"/>
  <c r="P8" i="1" s="1"/>
  <c r="Z24" i="18" s="1"/>
  <c r="H13" i="2"/>
  <c r="I13" i="2" s="1"/>
  <c r="H24" i="20"/>
  <c r="L24" i="20" s="1"/>
  <c r="H24" i="2"/>
  <c r="I24" i="2" s="1"/>
  <c r="H25" i="2"/>
  <c r="I25" i="2" s="1"/>
  <c r="F9" i="2"/>
  <c r="H33" i="2"/>
  <c r="I33" i="2" s="1"/>
  <c r="J33" i="2" s="1"/>
  <c r="M23" i="19" s="1"/>
  <c r="H14" i="2"/>
  <c r="I14" i="2" s="1"/>
  <c r="D9" i="2"/>
  <c r="J31" i="18"/>
  <c r="L31" i="18" s="1"/>
  <c r="AB31" i="18"/>
  <c r="H28" i="18"/>
  <c r="H30" i="18" s="1"/>
  <c r="J27" i="18" s="1"/>
  <c r="O2" i="6"/>
  <c r="H10" i="2"/>
  <c r="I10" i="2" s="1"/>
  <c r="H32" i="2"/>
  <c r="I32" i="2" s="1"/>
  <c r="J32" i="2" s="1"/>
  <c r="M22" i="19" s="1"/>
  <c r="H37" i="2"/>
  <c r="I37" i="2" s="1"/>
  <c r="H35" i="2"/>
  <c r="I35" i="2" s="1"/>
  <c r="J35" i="2" s="1"/>
  <c r="M25" i="19" s="1"/>
  <c r="H36" i="2"/>
  <c r="I36" i="2" s="1"/>
  <c r="J36" i="2" s="1"/>
  <c r="M26" i="19" s="1"/>
  <c r="H18" i="2"/>
  <c r="I18" i="2" s="1"/>
  <c r="L18" i="2" s="1"/>
  <c r="H21" i="2"/>
  <c r="I21" i="2" s="1"/>
  <c r="H20" i="2"/>
  <c r="I20" i="2" s="1"/>
  <c r="H31" i="2"/>
  <c r="I31" i="2" s="1"/>
  <c r="J31" i="2" s="1"/>
  <c r="M21" i="19" s="1"/>
  <c r="H22" i="2"/>
  <c r="I22" i="2" s="1"/>
  <c r="H27" i="2"/>
  <c r="I27" i="2" s="1"/>
  <c r="H34" i="2"/>
  <c r="I34" i="2" s="1"/>
  <c r="J34" i="2" s="1"/>
  <c r="M24" i="19" s="1"/>
  <c r="G9" i="2"/>
  <c r="H29" i="2"/>
  <c r="I29" i="2" s="1"/>
  <c r="H30" i="2"/>
  <c r="I30" i="2" s="1"/>
  <c r="J30" i="2" s="1"/>
  <c r="M20" i="19" s="1"/>
  <c r="H17" i="2"/>
  <c r="I17" i="2" s="1"/>
  <c r="L17" i="2" s="1"/>
  <c r="H12" i="2"/>
  <c r="I12" i="2" s="1"/>
  <c r="L12" i="2" s="1"/>
  <c r="H19" i="2"/>
  <c r="I19" i="2" s="1"/>
  <c r="L18" i="19" s="1"/>
  <c r="N18" i="19" s="1"/>
  <c r="O18" i="19" s="1"/>
  <c r="H15" i="2"/>
  <c r="I15" i="2" s="1"/>
  <c r="L14" i="19" s="1"/>
  <c r="N14" i="19" s="1"/>
  <c r="S14" i="19" s="1"/>
  <c r="H11" i="2"/>
  <c r="I11" i="2" s="1"/>
  <c r="L10" i="19" s="1"/>
  <c r="N10" i="19" s="1"/>
  <c r="S10" i="19" s="1"/>
  <c r="H26" i="2"/>
  <c r="I26" i="2" s="1"/>
  <c r="H28" i="2"/>
  <c r="I28" i="2" s="1"/>
  <c r="H23" i="2"/>
  <c r="I23" i="2" s="1"/>
  <c r="H16" i="2"/>
  <c r="H38" i="2"/>
  <c r="I38" i="2" s="1"/>
  <c r="H29" i="20"/>
  <c r="Y29" i="18"/>
  <c r="AA29" i="18" s="1"/>
  <c r="AD29" i="18" s="1"/>
  <c r="Y27" i="18"/>
  <c r="S40" i="5"/>
  <c r="T40" i="5" s="1"/>
  <c r="S24" i="5"/>
  <c r="T24" i="5" s="1"/>
  <c r="S23" i="5"/>
  <c r="T23" i="5" s="1"/>
  <c r="S41" i="5"/>
  <c r="T41" i="5" s="1"/>
  <c r="S26" i="5"/>
  <c r="T26" i="5" s="1"/>
  <c r="S29" i="5"/>
  <c r="T29" i="5" s="1"/>
  <c r="S33" i="5"/>
  <c r="T33" i="5" s="1"/>
  <c r="S4" i="5"/>
  <c r="T4" i="5" s="1"/>
  <c r="S22" i="5"/>
  <c r="T22" i="5" s="1"/>
  <c r="S8" i="5"/>
  <c r="T8" i="5" s="1"/>
  <c r="S31" i="5"/>
  <c r="T31" i="5" s="1"/>
  <c r="S21" i="5"/>
  <c r="T21" i="5" s="1"/>
  <c r="S12" i="5"/>
  <c r="T12" i="5" s="1"/>
  <c r="S36" i="5"/>
  <c r="T36" i="5" s="1"/>
  <c r="S28" i="5"/>
  <c r="T28" i="5" s="1"/>
  <c r="S9" i="5"/>
  <c r="T9" i="5" s="1"/>
  <c r="S14" i="5"/>
  <c r="T14" i="5" s="1"/>
  <c r="S32" i="5"/>
  <c r="T32" i="5" s="1"/>
  <c r="S43" i="5"/>
  <c r="T43" i="5" s="1"/>
  <c r="S34" i="5"/>
  <c r="T34" i="5" s="1"/>
  <c r="S38" i="5"/>
  <c r="T38" i="5" s="1"/>
  <c r="S30" i="5"/>
  <c r="T30" i="5" s="1"/>
  <c r="S7" i="5"/>
  <c r="T7" i="5" s="1"/>
  <c r="S25" i="5"/>
  <c r="T25" i="5" s="1"/>
  <c r="S35" i="5"/>
  <c r="T35" i="5" s="1"/>
  <c r="S19" i="5"/>
  <c r="T19" i="5" s="1"/>
  <c r="S16" i="5"/>
  <c r="T16" i="5" s="1"/>
  <c r="S18" i="5"/>
  <c r="T18" i="5" s="1"/>
  <c r="S13" i="5"/>
  <c r="T13" i="5" s="1"/>
  <c r="S42" i="5"/>
  <c r="T42" i="5" s="1"/>
  <c r="S10" i="5"/>
  <c r="T10" i="5" s="1"/>
  <c r="S4" i="2"/>
  <c r="Z26" i="18"/>
  <c r="AA26" i="18" s="1"/>
  <c r="AD26" i="18" s="1"/>
  <c r="S7" i="1"/>
  <c r="U7" i="1" s="1"/>
  <c r="U4" i="1"/>
  <c r="T2" i="5"/>
  <c r="Z27" i="18" s="1"/>
  <c r="H27" i="20"/>
  <c r="L28" i="19" l="1"/>
  <c r="N28" i="19" s="1"/>
  <c r="O28" i="19" s="1"/>
  <c r="J38" i="2"/>
  <c r="M28" i="19" s="1"/>
  <c r="L21" i="2"/>
  <c r="J21" i="2"/>
  <c r="L24" i="2"/>
  <c r="J24" i="2"/>
  <c r="L25" i="2"/>
  <c r="J25" i="2"/>
  <c r="L28" i="2"/>
  <c r="J28" i="2"/>
  <c r="J29" i="2"/>
  <c r="M19" i="19" s="1"/>
  <c r="L20" i="2"/>
  <c r="J20" i="2"/>
  <c r="L26" i="2"/>
  <c r="J26" i="2"/>
  <c r="L23" i="2"/>
  <c r="J23" i="2"/>
  <c r="L27" i="2"/>
  <c r="J27" i="2"/>
  <c r="L27" i="19"/>
  <c r="N27" i="19" s="1"/>
  <c r="O27" i="19" s="1"/>
  <c r="J37" i="2"/>
  <c r="M27" i="19" s="1"/>
  <c r="L22" i="2"/>
  <c r="J22" i="2"/>
  <c r="AA24" i="18"/>
  <c r="AE24" i="18" s="1"/>
  <c r="Q5" i="1"/>
  <c r="Q8" i="1" s="1"/>
  <c r="Z32" i="18"/>
  <c r="L30" i="2"/>
  <c r="L20" i="19"/>
  <c r="N20" i="19" s="1"/>
  <c r="L22" i="19"/>
  <c r="N22" i="19" s="1"/>
  <c r="L33" i="2"/>
  <c r="L23" i="19"/>
  <c r="N23" i="19" s="1"/>
  <c r="L31" i="2"/>
  <c r="L21" i="19"/>
  <c r="N21" i="19" s="1"/>
  <c r="L26" i="19"/>
  <c r="N26" i="19" s="1"/>
  <c r="L24" i="19"/>
  <c r="N24" i="19" s="1"/>
  <c r="L35" i="2"/>
  <c r="L25" i="19"/>
  <c r="N25" i="19" s="1"/>
  <c r="L12" i="19"/>
  <c r="N12" i="19" s="1"/>
  <c r="O12" i="19" s="1"/>
  <c r="L13" i="2"/>
  <c r="L32" i="2"/>
  <c r="J18" i="2"/>
  <c r="M17" i="19" s="1"/>
  <c r="J12" i="2"/>
  <c r="M11" i="19" s="1"/>
  <c r="L11" i="19"/>
  <c r="N11" i="19" s="1"/>
  <c r="O11" i="19" s="1"/>
  <c r="L36" i="2"/>
  <c r="L14" i="2"/>
  <c r="L13" i="19"/>
  <c r="N13" i="19" s="1"/>
  <c r="S13" i="19" s="1"/>
  <c r="L16" i="19"/>
  <c r="N16" i="19" s="1"/>
  <c r="S16" i="19" s="1"/>
  <c r="L11" i="2"/>
  <c r="O14" i="19"/>
  <c r="H31" i="18"/>
  <c r="H32" i="18" s="1"/>
  <c r="N48" i="18" s="1"/>
  <c r="J15" i="2"/>
  <c r="M14" i="19" s="1"/>
  <c r="L17" i="19"/>
  <c r="N17" i="19" s="1"/>
  <c r="O17" i="19" s="1"/>
  <c r="L34" i="2"/>
  <c r="L10" i="2"/>
  <c r="O10" i="19"/>
  <c r="J17" i="2"/>
  <c r="M16" i="19" s="1"/>
  <c r="L29" i="2"/>
  <c r="H9" i="2"/>
  <c r="L38" i="2"/>
  <c r="L37" i="2"/>
  <c r="L9" i="19"/>
  <c r="N9" i="19" s="1"/>
  <c r="J11" i="2"/>
  <c r="M10" i="19" s="1"/>
  <c r="L15" i="2"/>
  <c r="J19" i="2"/>
  <c r="M18" i="19" s="1"/>
  <c r="L19" i="2"/>
  <c r="Y28" i="18"/>
  <c r="AA28" i="18" s="1"/>
  <c r="H28" i="20"/>
  <c r="H30" i="20" s="1"/>
  <c r="I16" i="2"/>
  <c r="I9" i="2" s="1"/>
  <c r="J10" i="2" s="1"/>
  <c r="M9" i="19" s="1"/>
  <c r="L19" i="19"/>
  <c r="N19" i="19" s="1"/>
  <c r="O19" i="19" s="1"/>
  <c r="J29" i="18"/>
  <c r="J24" i="18"/>
  <c r="J28" i="18"/>
  <c r="J26" i="18"/>
  <c r="S18" i="19"/>
  <c r="S5" i="1"/>
  <c r="S8" i="1" s="1"/>
  <c r="AD24" i="18"/>
  <c r="R2" i="5"/>
  <c r="AA27" i="18"/>
  <c r="S28" i="19" l="1"/>
  <c r="S27" i="19"/>
  <c r="J13" i="2"/>
  <c r="M12" i="19" s="1"/>
  <c r="J14" i="2"/>
  <c r="M13" i="19" s="1"/>
  <c r="O24" i="19"/>
  <c r="S24" i="19"/>
  <c r="O20" i="19"/>
  <c r="S20" i="19"/>
  <c r="O25" i="19"/>
  <c r="S25" i="19"/>
  <c r="O21" i="19"/>
  <c r="S21" i="19"/>
  <c r="O22" i="19"/>
  <c r="S22" i="19"/>
  <c r="O23" i="19"/>
  <c r="S23" i="19"/>
  <c r="O26" i="19"/>
  <c r="S26" i="19"/>
  <c r="S12" i="19"/>
  <c r="S11" i="19"/>
  <c r="O13" i="19"/>
  <c r="Y31" i="18"/>
  <c r="Y32" i="18" s="1"/>
  <c r="O16" i="19"/>
  <c r="H31" i="20"/>
  <c r="H32" i="20" s="1"/>
  <c r="H37" i="20" s="1"/>
  <c r="H38" i="20" s="1"/>
  <c r="S17" i="19"/>
  <c r="L9" i="2"/>
  <c r="F8" i="2"/>
  <c r="S19" i="19"/>
  <c r="J27" i="20"/>
  <c r="J29" i="20"/>
  <c r="F27" i="20"/>
  <c r="F29" i="20"/>
  <c r="J24" i="20"/>
  <c r="F26" i="20"/>
  <c r="F28" i="20"/>
  <c r="J26" i="20"/>
  <c r="H8" i="2"/>
  <c r="G8" i="2"/>
  <c r="J28" i="20"/>
  <c r="E8" i="2"/>
  <c r="D8" i="2"/>
  <c r="L26" i="20"/>
  <c r="L15" i="19"/>
  <c r="J16" i="2"/>
  <c r="L16" i="2"/>
  <c r="U5" i="1"/>
  <c r="U8" i="1" s="1"/>
  <c r="AF24" i="18"/>
  <c r="AG24" i="18" s="1"/>
  <c r="AD28" i="18"/>
  <c r="AC28" i="18" s="1"/>
  <c r="AA30" i="18"/>
  <c r="AD27" i="18"/>
  <c r="O9" i="19"/>
  <c r="S9" i="19"/>
  <c r="AA31" i="18" l="1"/>
  <c r="AD31" i="18" s="1"/>
  <c r="AE31" i="18" s="1"/>
  <c r="J31" i="20"/>
  <c r="L31" i="20"/>
  <c r="N15" i="19"/>
  <c r="L38" i="19"/>
  <c r="M15" i="19"/>
  <c r="J9" i="2"/>
  <c r="AE26" i="18"/>
  <c r="AA32" i="18"/>
  <c r="AC27" i="18"/>
  <c r="S15" i="19" l="1"/>
  <c r="S38" i="19" s="1"/>
  <c r="O15" i="19"/>
  <c r="N38" i="19"/>
  <c r="A39" i="19" s="1"/>
  <c r="AC31" i="18"/>
  <c r="AC32" i="18" s="1"/>
  <c r="AD32" i="18"/>
  <c r="AF26" i="18"/>
  <c r="AG26" i="18" l="1"/>
  <c r="AF31" i="18" l="1"/>
  <c r="AG31" i="18" l="1"/>
  <c r="AF32" i="18"/>
  <c r="AF35" i="18" l="1"/>
  <c r="AG52" i="18"/>
  <c r="AG32" i="18"/>
  <c r="AG35" i="18"/>
  <c r="AG51" i="18" s="1"/>
  <c r="AG54" i="18" l="1"/>
  <c r="AF58" i="18"/>
  <c r="AF72" i="18" l="1"/>
  <c r="AF76" i="18" s="1"/>
  <c r="AH58" i="18"/>
</calcChain>
</file>

<file path=xl/sharedStrings.xml><?xml version="1.0" encoding="utf-8"?>
<sst xmlns="http://schemas.openxmlformats.org/spreadsheetml/2006/main" count="1527" uniqueCount="1055">
  <si>
    <t>Total</t>
  </si>
  <si>
    <t>P2</t>
  </si>
  <si>
    <t>P3</t>
  </si>
  <si>
    <t>All figures in Euro</t>
  </si>
  <si>
    <t>P1</t>
  </si>
  <si>
    <t>P4</t>
  </si>
  <si>
    <t>P5</t>
  </si>
  <si>
    <t>Description</t>
  </si>
  <si>
    <t>%</t>
  </si>
  <si>
    <t>Direct costs</t>
  </si>
  <si>
    <t>Country</t>
  </si>
  <si>
    <t xml:space="preserve">Total costs </t>
  </si>
  <si>
    <t xml:space="preserve"> Staff by category</t>
  </si>
  <si>
    <t>Manager</t>
  </si>
  <si>
    <t>Technical</t>
  </si>
  <si>
    <t>Administrative</t>
  </si>
  <si>
    <t>P6</t>
  </si>
  <si>
    <t>P7</t>
  </si>
  <si>
    <t>P8</t>
  </si>
  <si>
    <t>P9</t>
  </si>
  <si>
    <t>P10</t>
  </si>
  <si>
    <t>P11</t>
  </si>
  <si>
    <t>P12</t>
  </si>
  <si>
    <t>P13</t>
  </si>
  <si>
    <t>P14</t>
  </si>
  <si>
    <t>P15</t>
  </si>
  <si>
    <t>P16</t>
  </si>
  <si>
    <t>P17</t>
  </si>
  <si>
    <t>P18</t>
  </si>
  <si>
    <t>P19</t>
  </si>
  <si>
    <t>P20</t>
  </si>
  <si>
    <t>A. Staff 
costs</t>
  </si>
  <si>
    <t>Ineligible</t>
  </si>
  <si>
    <t>Total direct costs
(A + B)</t>
  </si>
  <si>
    <t>Eligible</t>
  </si>
  <si>
    <t>Total Eligible</t>
  </si>
  <si>
    <t>Total Ineligible</t>
  </si>
  <si>
    <t>days on the project</t>
  </si>
  <si>
    <t>Ref.
 Item</t>
  </si>
  <si>
    <t>City and Country of destination</t>
  </si>
  <si>
    <t>Eligible costs</t>
  </si>
  <si>
    <t>Degree of use in the project (%)</t>
  </si>
  <si>
    <t>HAS 70% OF FIRST PRE-FINANCING BEEN SPENT ?</t>
  </si>
  <si>
    <t>FIRST PREFINANCING AMOUNT RECEIVED</t>
  </si>
  <si>
    <t>Comments</t>
  </si>
  <si>
    <t>City and Country of departure</t>
  </si>
  <si>
    <t>Justification (&amp; reference to Work package)</t>
  </si>
  <si>
    <t>Travel
 and subsistence</t>
  </si>
  <si>
    <t>Equipment
(up to 10%)</t>
  </si>
  <si>
    <t>Other</t>
  </si>
  <si>
    <t>ACTUAL COSTS</t>
  </si>
  <si>
    <t>Start
Date dd/mm/yyyy</t>
  </si>
  <si>
    <t>End
Date dd/mm/yyyy</t>
  </si>
  <si>
    <t>Cost
Date dd/mm/yyyy</t>
  </si>
  <si>
    <t>dd/mm/yyyy</t>
  </si>
  <si>
    <t xml:space="preserve">Description (for travel and subsistence costs, please specify here, also start and end dates) </t>
  </si>
  <si>
    <t>Nb of months of the action grant</t>
  </si>
  <si>
    <t>% of deduction on prorata temporis</t>
  </si>
  <si>
    <t>Start Date</t>
  </si>
  <si>
    <t>End Date</t>
  </si>
  <si>
    <r>
      <t>Enter nb of months of the action grant covered by (an) operating grant(s)</t>
    </r>
    <r>
      <rPr>
        <b/>
        <sz val="8"/>
        <color indexed="10"/>
        <rFont val="Arial Narrow"/>
        <family val="2"/>
      </rPr>
      <t>*</t>
    </r>
  </si>
  <si>
    <r>
      <rPr>
        <sz val="8"/>
        <color indexed="10"/>
        <rFont val="Arial Narrow"/>
        <family val="2"/>
      </rPr>
      <t>*</t>
    </r>
    <r>
      <rPr>
        <sz val="8"/>
        <rFont val="Arial Narrow"/>
        <family val="2"/>
      </rPr>
      <t xml:space="preserve"> check if not already deducted by the IF to calculate the eligible budget at the application stage</t>
    </r>
  </si>
  <si>
    <t>SECOND PREFINANCING TO BE RECEIVED IF FORESEEN IN THE AGREEMENT (art. I.5)</t>
  </si>
  <si>
    <t>Ineligible based on dedution prorata temporis (applied to % direct costs by co-beneficiary)</t>
  </si>
  <si>
    <t>SECOND PREFINANCING RECEIVED (IF ANY)</t>
  </si>
  <si>
    <t>TOTAL AMOUNT(S) RECEIVED UNTIL DATE OF REPORT</t>
  </si>
  <si>
    <t>Distribution of EU funds by co-beneficiary</t>
  </si>
  <si>
    <t>Received by the Co-ordinator on</t>
  </si>
  <si>
    <t>(dd/mm/yyy)</t>
  </si>
  <si>
    <t>Date of transfer 1</t>
  </si>
  <si>
    <t>Date of transfer 2</t>
  </si>
  <si>
    <t>Date of transfer 3</t>
  </si>
  <si>
    <t>Date of transfer 4</t>
  </si>
  <si>
    <t>Date of transfer 5</t>
  </si>
  <si>
    <t>Date of transfer 6</t>
  </si>
  <si>
    <t>Date of transfer 7</t>
  </si>
  <si>
    <t>Date of transfer 8</t>
  </si>
  <si>
    <t>% distribution of EU funds by co-beneficiary (only for info)</t>
  </si>
  <si>
    <r>
      <t xml:space="preserve">If beneficiary Px has received an </t>
    </r>
    <r>
      <rPr>
        <b/>
        <sz val="10"/>
        <rFont val="Arial Narrow"/>
        <family val="2"/>
      </rPr>
      <t>EU operating grant</t>
    </r>
    <r>
      <rPr>
        <sz val="9"/>
        <rFont val="Arial Narrow"/>
        <family val="2"/>
      </rPr>
      <t>, specify the period it was received (leave blank if not applicable)</t>
    </r>
  </si>
  <si>
    <t>Distribution report updated on (dd/mm/yyy):</t>
  </si>
  <si>
    <t>Invoice number/ Internal Id Number</t>
  </si>
  <si>
    <t>Partner NAME</t>
  </si>
  <si>
    <t>EXPENDITURES  by TYPE OF COSTS and by Partner</t>
  </si>
  <si>
    <t>AFE01</t>
  </si>
  <si>
    <t>Centro Emprego e Formação Profissional de Vila Franca Xira</t>
  </si>
  <si>
    <t xml:space="preserve">Portugal </t>
  </si>
  <si>
    <t>P01</t>
  </si>
  <si>
    <t>AFE02</t>
  </si>
  <si>
    <t>CENFIM</t>
  </si>
  <si>
    <t>P03</t>
  </si>
  <si>
    <t>AFE03</t>
  </si>
  <si>
    <t>AFE04</t>
  </si>
  <si>
    <t>AFE05</t>
  </si>
  <si>
    <t>AFE06</t>
  </si>
  <si>
    <t>AFE07</t>
  </si>
  <si>
    <t>AFE08</t>
  </si>
  <si>
    <t>AFE09</t>
  </si>
  <si>
    <t>AFE10</t>
  </si>
  <si>
    <t>AFE11</t>
  </si>
  <si>
    <t>AFE12</t>
  </si>
  <si>
    <t>AFE13</t>
  </si>
  <si>
    <t>AFE14</t>
  </si>
  <si>
    <t>AFE15</t>
  </si>
  <si>
    <t>AFE16</t>
  </si>
  <si>
    <t>AFE17</t>
  </si>
  <si>
    <t>AFE18</t>
  </si>
  <si>
    <t>AFE19</t>
  </si>
  <si>
    <t>AFE20</t>
  </si>
  <si>
    <t>AFE21</t>
  </si>
  <si>
    <t>AFE22</t>
  </si>
  <si>
    <t>AFE23</t>
  </si>
  <si>
    <t>AFE24</t>
  </si>
  <si>
    <t>AFE25</t>
  </si>
  <si>
    <t>AFE26</t>
  </si>
  <si>
    <t>AFE27</t>
  </si>
  <si>
    <t>AFE28</t>
  </si>
  <si>
    <t>AFE29</t>
  </si>
  <si>
    <t>AFE30</t>
  </si>
  <si>
    <t>Partner</t>
  </si>
  <si>
    <t>NO Affiliated entities</t>
  </si>
  <si>
    <t>N.A.</t>
  </si>
  <si>
    <t>DISTRIBUTION of EU FUNDS  by Partner</t>
  </si>
  <si>
    <t>Financial ASSESSMENT</t>
  </si>
  <si>
    <t>reduction for weak implementation or exp. comments</t>
  </si>
  <si>
    <t>Final Eligible</t>
  </si>
  <si>
    <t>Sum by category</t>
  </si>
  <si>
    <t>Days</t>
  </si>
  <si>
    <t>Amount</t>
  </si>
  <si>
    <t>ineligible</t>
  </si>
  <si>
    <t>locked cells</t>
  </si>
  <si>
    <t>Ref. Item</t>
  </si>
  <si>
    <t>Name of the person 
(one per line please)</t>
  </si>
  <si>
    <t>refernce to the work plan or activity plan (if applicable)</t>
  </si>
  <si>
    <t>Currency</t>
  </si>
  <si>
    <t>Total Costs</t>
  </si>
  <si>
    <t>Cost per day declared</t>
  </si>
  <si>
    <t>Total Cost</t>
  </si>
  <si>
    <t>Days ineligible - no contract or expert assessment</t>
  </si>
  <si>
    <t>Ineligible amount</t>
  </si>
  <si>
    <t>staff category</t>
  </si>
  <si>
    <t>Researcher, Teacher, Trainer</t>
  </si>
  <si>
    <t>currency specified</t>
  </si>
  <si>
    <t>€</t>
  </si>
  <si>
    <t>affilieted</t>
  </si>
  <si>
    <t>max claimable days= event duration+1</t>
  </si>
  <si>
    <t>Data of Event (excluding days for travelling)</t>
  </si>
  <si>
    <t>Journey</t>
  </si>
  <si>
    <t>start date</t>
  </si>
  <si>
    <t>end date</t>
  </si>
  <si>
    <r>
      <t xml:space="preserve">Name of the person 
</t>
    </r>
    <r>
      <rPr>
        <b/>
        <sz val="10"/>
        <color rgb="FFFF0000"/>
        <rFont val="Arial Narrow"/>
        <family val="2"/>
      </rPr>
      <t>(preferably one per line)</t>
    </r>
  </si>
  <si>
    <t>Purpose of Event/corresponding Workpackage</t>
  </si>
  <si>
    <t>City and Country of Event</t>
  </si>
  <si>
    <t>Comments 
(any derogation to the period of stay or number of participants given by EACEA)</t>
  </si>
  <si>
    <t>Travel 
Total cost in currency</t>
  </si>
  <si>
    <t>Travel costs EUR</t>
  </si>
  <si>
    <t>Subsistence Total cost in currency</t>
  </si>
  <si>
    <t>Subsistence costs EUR</t>
  </si>
  <si>
    <t>start date event in the eligibility</t>
  </si>
  <si>
    <t>end date event in the eligibility</t>
  </si>
  <si>
    <t>Days declared event days + 1</t>
  </si>
  <si>
    <t>Days declared - TRIP days</t>
  </si>
  <si>
    <t>subsistence total amount subsistence/
event days</t>
  </si>
  <si>
    <t>Days ineligible</t>
  </si>
  <si>
    <t>Comments/reasons</t>
  </si>
  <si>
    <t>Justification - Work Package Title/Number</t>
  </si>
  <si>
    <t>currency</t>
  </si>
  <si>
    <t>Total cost in currency</t>
  </si>
  <si>
    <t>Total
Cost EUR</t>
  </si>
  <si>
    <t>Purchase or
Rent/Lease</t>
  </si>
  <si>
    <t>Duration in months</t>
  </si>
  <si>
    <t>cost date in the eligibility</t>
  </si>
  <si>
    <t>period of use declared</t>
  </si>
  <si>
    <t>period of use calculated</t>
  </si>
  <si>
    <t>Months ineligible</t>
  </si>
  <si>
    <t>Eligible amount</t>
  </si>
  <si>
    <t>Description / date of event (if applicable)</t>
  </si>
  <si>
    <t>Reference to Activity Plan</t>
  </si>
  <si>
    <t>Name of subcontractor 
(physical person or organisation name)</t>
  </si>
  <si>
    <t>date of payment
Date dd/mm/yyyy</t>
  </si>
  <si>
    <t>Number of items / persons concerned</t>
  </si>
  <si>
    <t>Unit cost €</t>
  </si>
  <si>
    <t>Total costs €</t>
  </si>
  <si>
    <t>Expenditure</t>
  </si>
  <si>
    <t>Revenue</t>
  </si>
  <si>
    <t>Indirect costs</t>
  </si>
  <si>
    <t>EU Grant requested</t>
  </si>
  <si>
    <t xml:space="preserve">Cofinancing </t>
  </si>
  <si>
    <t>Total project revenues
(a+b+c)</t>
  </si>
  <si>
    <t>Name</t>
  </si>
  <si>
    <t>B. Operations</t>
  </si>
  <si>
    <t>Total project
indirect costs 
(up to 7%)
rounded with ZERO decimals</t>
  </si>
  <si>
    <t>Other sources</t>
  </si>
  <si>
    <t>1. Travel
 and subsistence for project staff</t>
  </si>
  <si>
    <t>2. 
Equipment
(up to 10%)</t>
  </si>
  <si>
    <t>3. Subcontracting
(up to 50%)</t>
  </si>
  <si>
    <t>4. Other</t>
  </si>
  <si>
    <r>
      <t>B.</t>
    </r>
    <r>
      <rPr>
        <b/>
        <sz val="10"/>
        <rFont val="Arial Narrow"/>
        <family val="2"/>
      </rPr>
      <t>Total
operational
costs</t>
    </r>
  </si>
  <si>
    <t>Grant total 
(up to 75%)
(a)</t>
  </si>
  <si>
    <t>Own funding
(b)</t>
  </si>
  <si>
    <t>Specification</t>
  </si>
  <si>
    <t>P02</t>
  </si>
  <si>
    <t xml:space="preserve">Germany </t>
  </si>
  <si>
    <t>P04</t>
  </si>
  <si>
    <t>P05</t>
  </si>
  <si>
    <t>P06</t>
  </si>
  <si>
    <t>P07</t>
  </si>
  <si>
    <t>P08</t>
  </si>
  <si>
    <t>P09</t>
  </si>
  <si>
    <t xml:space="preserve"> </t>
  </si>
  <si>
    <t>affiliated entities</t>
  </si>
  <si>
    <t>AFE31</t>
  </si>
  <si>
    <t/>
  </si>
  <si>
    <t>AFE32</t>
  </si>
  <si>
    <t>AFE33</t>
  </si>
  <si>
    <t>AFE34</t>
  </si>
  <si>
    <t>AFE35</t>
  </si>
  <si>
    <t>AFE36</t>
  </si>
  <si>
    <t>AFE37</t>
  </si>
  <si>
    <t>AFE38</t>
  </si>
  <si>
    <t>AFE39</t>
  </si>
  <si>
    <t>AFE40</t>
  </si>
  <si>
    <t>AFE41</t>
  </si>
  <si>
    <t>AFE42</t>
  </si>
  <si>
    <t>AFE43</t>
  </si>
  <si>
    <t>AFE44</t>
  </si>
  <si>
    <t>AFE45</t>
  </si>
  <si>
    <t>AFE46</t>
  </si>
  <si>
    <t>AFE47</t>
  </si>
  <si>
    <t>AFE48</t>
  </si>
  <si>
    <t>AFE49</t>
  </si>
  <si>
    <t>AFE50</t>
  </si>
  <si>
    <t>STATEMENT OF ACCOUNTS - COST CLAIM</t>
  </si>
  <si>
    <t>Final</t>
  </si>
  <si>
    <t>percentage for specific item</t>
  </si>
  <si>
    <t>max transfer limits</t>
  </si>
  <si>
    <t xml:space="preserve">Approved Budget or Amended Budget (as stated in the Annex to the contract) </t>
  </si>
  <si>
    <t>Warning Messages</t>
  </si>
  <si>
    <t>Declared</t>
  </si>
  <si>
    <t>INELIGIBLE</t>
  </si>
  <si>
    <t>max % of subheading</t>
  </si>
  <si>
    <t>2nd Eligible</t>
  </si>
  <si>
    <t>2nd eligible</t>
  </si>
  <si>
    <t>3rd eligible</t>
  </si>
  <si>
    <t>TABLE OF EXPENDITURE</t>
  </si>
  <si>
    <t xml:space="preserve">TOTAL Eligible COSTS </t>
  </si>
  <si>
    <t xml:space="preserve">TOTAL Ineligible COSTS </t>
  </si>
  <si>
    <t>Verification with actual costs</t>
  </si>
  <si>
    <t>Verification</t>
  </si>
  <si>
    <t>PREFINANCING AMOUNT RECEIVED</t>
  </si>
  <si>
    <t>This amount does not exceed the maximum absolute value for the Community grant laid down in the standard grant agreement/decision</t>
  </si>
  <si>
    <t>EXCHANGE RATE USED IN THE FINAL REPORT</t>
  </si>
  <si>
    <t>COMPLIANCE WITH THE NO-PROFIT RULE  all the costs, that is to say eligible costs and any non-eligible costs, incurred in carrying out the action over the lifetime of the operation as laid down in the grant agreement/decision -revenues: generated or confirmed on the date when the request for payment of the balance is established.</t>
  </si>
  <si>
    <t>Code</t>
  </si>
  <si>
    <t>exchange rate</t>
  </si>
  <si>
    <t>to be filled in if needed</t>
  </si>
  <si>
    <t>minimum between 1;2;3</t>
  </si>
  <si>
    <t>EUR</t>
  </si>
  <si>
    <t>Euro</t>
  </si>
  <si>
    <t>BGN</t>
  </si>
  <si>
    <t>CZK</t>
  </si>
  <si>
    <t>Czech koruna</t>
  </si>
  <si>
    <t>DKK</t>
  </si>
  <si>
    <t>Danish krone</t>
  </si>
  <si>
    <t>HUF</t>
  </si>
  <si>
    <t>PLN</t>
  </si>
  <si>
    <t>RON</t>
  </si>
  <si>
    <t>SEK</t>
  </si>
  <si>
    <t>Swedish krona</t>
  </si>
  <si>
    <t>GBP</t>
  </si>
  <si>
    <t>HRK</t>
  </si>
  <si>
    <t>TRY</t>
  </si>
  <si>
    <t>ISK</t>
  </si>
  <si>
    <t>NOK</t>
  </si>
  <si>
    <t>Norwegian krone</t>
  </si>
  <si>
    <t xml:space="preserve">Before completing this table please read carefully the instructions available on </t>
  </si>
  <si>
    <t>Action</t>
  </si>
  <si>
    <t>Duration number of months</t>
  </si>
  <si>
    <t>From</t>
  </si>
  <si>
    <t>To</t>
  </si>
  <si>
    <t>Organisation name</t>
  </si>
  <si>
    <t>Project acronym</t>
  </si>
  <si>
    <t>Project title</t>
  </si>
  <si>
    <t>Heading A</t>
  </si>
  <si>
    <t>Staff costs</t>
  </si>
  <si>
    <t>Heading B</t>
  </si>
  <si>
    <t>Total Direct Costs (A+B)</t>
  </si>
  <si>
    <t>Indirect costs (up to 7%)</t>
  </si>
  <si>
    <t>Report</t>
  </si>
  <si>
    <t>10% Transfer limits applied 
(Art. I.8 of the Agreement)</t>
  </si>
  <si>
    <t>Progress</t>
  </si>
  <si>
    <t>Calculation of the second prefinancing</t>
  </si>
  <si>
    <t>% 
(total direct)</t>
  </si>
  <si>
    <t>Cumulative EU funds transferred to the Partner Px</t>
  </si>
  <si>
    <t>Partner
 COUNTRY
(select from list)</t>
  </si>
  <si>
    <t>Countries list</t>
  </si>
  <si>
    <t>Status</t>
  </si>
  <si>
    <t xml:space="preserve">Austria </t>
  </si>
  <si>
    <t>Member States of the European Union (EU)</t>
  </si>
  <si>
    <t xml:space="preserve">Belgium </t>
  </si>
  <si>
    <t xml:space="preserve">Bulgaria </t>
  </si>
  <si>
    <t xml:space="preserve">Croatia </t>
  </si>
  <si>
    <t xml:space="preserve">Cyprus </t>
  </si>
  <si>
    <t xml:space="preserve">Czech Republic </t>
  </si>
  <si>
    <t xml:space="preserve">Denmark </t>
  </si>
  <si>
    <t xml:space="preserve">Estonia </t>
  </si>
  <si>
    <t xml:space="preserve">Finland </t>
  </si>
  <si>
    <t xml:space="preserve">France </t>
  </si>
  <si>
    <t xml:space="preserve">Greece </t>
  </si>
  <si>
    <t xml:space="preserve">Hungary </t>
  </si>
  <si>
    <t xml:space="preserve">Ireland </t>
  </si>
  <si>
    <t xml:space="preserve">Italy </t>
  </si>
  <si>
    <t xml:space="preserve">Latvia </t>
  </si>
  <si>
    <t xml:space="preserve">Lithuania </t>
  </si>
  <si>
    <t xml:space="preserve">Luxembourg </t>
  </si>
  <si>
    <t xml:space="preserve">Malta </t>
  </si>
  <si>
    <t>Netherland</t>
  </si>
  <si>
    <t xml:space="preserve">Poland </t>
  </si>
  <si>
    <t xml:space="preserve">Romania </t>
  </si>
  <si>
    <t xml:space="preserve">Slovakia </t>
  </si>
  <si>
    <t xml:space="preserve">Slovenia </t>
  </si>
  <si>
    <t xml:space="preserve">Spain </t>
  </si>
  <si>
    <t xml:space="preserve">Sweden </t>
  </si>
  <si>
    <t xml:space="preserve">United Kingdom </t>
  </si>
  <si>
    <t>Former Yugoslav Republic of Macedonia</t>
  </si>
  <si>
    <t>Full participation - Erasmus+</t>
  </si>
  <si>
    <t>Iceland</t>
  </si>
  <si>
    <t>Liechtenstein</t>
  </si>
  <si>
    <t>Norway</t>
  </si>
  <si>
    <t>Turkey</t>
  </si>
  <si>
    <t>*Albania</t>
  </si>
  <si>
    <t>subject to signature of the agreements by the award date</t>
  </si>
  <si>
    <t>*Bosnia</t>
  </si>
  <si>
    <t>*Montenegro</t>
  </si>
  <si>
    <t>*Serbia</t>
  </si>
  <si>
    <t>Subcontracting
(up to 50%)</t>
  </si>
  <si>
    <t>B</t>
  </si>
  <si>
    <t>% direct costs by partner</t>
  </si>
  <si>
    <t>Affiliated</t>
  </si>
  <si>
    <t>Occupation</t>
  </si>
  <si>
    <t>Period of Use in the project (months)
(for purchase only)</t>
  </si>
  <si>
    <t>Annual
Depreciation
 rate (%)
(for purchase only)</t>
  </si>
  <si>
    <t xml:space="preserve"> indirect costs</t>
  </si>
  <si>
    <t>total costs</t>
  </si>
  <si>
    <t>Affiliated entities</t>
  </si>
  <si>
    <t>Linked to the Partner</t>
  </si>
  <si>
    <t>ineligible due to the 10% rule</t>
  </si>
  <si>
    <t>eligible</t>
  </si>
  <si>
    <t>ALL</t>
  </si>
  <si>
    <t>Lot</t>
  </si>
  <si>
    <t>Lot1</t>
  </si>
  <si>
    <t>B2. Equipment costs</t>
  </si>
  <si>
    <t>Lot2</t>
  </si>
  <si>
    <t>Max</t>
  </si>
  <si>
    <t>Min</t>
  </si>
  <si>
    <t>Financial Assessment - Hide part</t>
  </si>
  <si>
    <t xml:space="preserve">DETERMINATION OF THE FINAL AMOUNT OF THE GRANT - </t>
  </si>
  <si>
    <t>A</t>
  </si>
  <si>
    <t>Total declared receipts (excluding the EU grant)</t>
  </si>
  <si>
    <t>PREFINANCING AMOUNT(S) RECEIVED</t>
  </si>
  <si>
    <t>BALANCE PAYMENT or RECOVERY (-)</t>
  </si>
  <si>
    <t>COMMENT</t>
  </si>
  <si>
    <t>AZN</t>
  </si>
  <si>
    <t>GEL</t>
  </si>
  <si>
    <t>UAH</t>
  </si>
  <si>
    <t>TND</t>
  </si>
  <si>
    <t>MDL</t>
  </si>
  <si>
    <t>AMD</t>
  </si>
  <si>
    <t>CHF</t>
  </si>
  <si>
    <t>BAM</t>
  </si>
  <si>
    <t>RSD</t>
  </si>
  <si>
    <t>Bulgaria</t>
  </si>
  <si>
    <t>BG</t>
  </si>
  <si>
    <t>Croatia</t>
  </si>
  <si>
    <t>HR</t>
  </si>
  <si>
    <t>Czech Republic</t>
  </si>
  <si>
    <t>CZ</t>
  </si>
  <si>
    <t>Denmark</t>
  </si>
  <si>
    <t>DK</t>
  </si>
  <si>
    <t>Hungary</t>
  </si>
  <si>
    <t>HU</t>
  </si>
  <si>
    <t>Poland</t>
  </si>
  <si>
    <t>PL</t>
  </si>
  <si>
    <t>Romania</t>
  </si>
  <si>
    <t>RO</t>
  </si>
  <si>
    <t>Sweden</t>
  </si>
  <si>
    <t>SE</t>
  </si>
  <si>
    <t>United Kingdom</t>
  </si>
  <si>
    <t>GB</t>
  </si>
  <si>
    <t>Australia</t>
  </si>
  <si>
    <t>AU</t>
  </si>
  <si>
    <t>Australian dollar</t>
  </si>
  <si>
    <t>AUD</t>
  </si>
  <si>
    <t>Brazil</t>
  </si>
  <si>
    <t>BR</t>
  </si>
  <si>
    <t>Brazilian real</t>
  </si>
  <si>
    <t>BRL</t>
  </si>
  <si>
    <t>Canada</t>
  </si>
  <si>
    <t>CA</t>
  </si>
  <si>
    <t>Canadian dollar</t>
  </si>
  <si>
    <t>CAD</t>
  </si>
  <si>
    <t>China</t>
  </si>
  <si>
    <t>CN</t>
  </si>
  <si>
    <t>CNY</t>
  </si>
  <si>
    <t>Hong Kong</t>
  </si>
  <si>
    <t>HK</t>
  </si>
  <si>
    <t>Hong Kong dollar</t>
  </si>
  <si>
    <t>HKD</t>
  </si>
  <si>
    <t>India</t>
  </si>
  <si>
    <t>IN</t>
  </si>
  <si>
    <t>Indian rupee</t>
  </si>
  <si>
    <t>INR</t>
  </si>
  <si>
    <t>Indonesia</t>
  </si>
  <si>
    <t>ID</t>
  </si>
  <si>
    <t>Indonesian rupiah</t>
  </si>
  <si>
    <t>IDR</t>
  </si>
  <si>
    <t>Japan</t>
  </si>
  <si>
    <t>JP</t>
  </si>
  <si>
    <t>JPY</t>
  </si>
  <si>
    <t>Malaysia</t>
  </si>
  <si>
    <t>MY</t>
  </si>
  <si>
    <t>Malaysian ringgit</t>
  </si>
  <si>
    <t>MYR</t>
  </si>
  <si>
    <t>Mexico</t>
  </si>
  <si>
    <t>MX</t>
  </si>
  <si>
    <t>Mexican peso</t>
  </si>
  <si>
    <t>MXN</t>
  </si>
  <si>
    <t>New Zealand</t>
  </si>
  <si>
    <t>NZ</t>
  </si>
  <si>
    <t>New Zealand dollar</t>
  </si>
  <si>
    <t>NZD</t>
  </si>
  <si>
    <t>NO</t>
  </si>
  <si>
    <t>Philippines</t>
  </si>
  <si>
    <t>PH</t>
  </si>
  <si>
    <t>Philippine peso</t>
  </si>
  <si>
    <t>PHP</t>
  </si>
  <si>
    <t>Russia</t>
  </si>
  <si>
    <t>RU</t>
  </si>
  <si>
    <t>RUB</t>
  </si>
  <si>
    <t>Singapore</t>
  </si>
  <si>
    <t>SG</t>
  </si>
  <si>
    <t>Singapore dollar</t>
  </si>
  <si>
    <t>SGD</t>
  </si>
  <si>
    <t>South Africa</t>
  </si>
  <si>
    <t>ZA</t>
  </si>
  <si>
    <t>South African rand</t>
  </si>
  <si>
    <t>ZAR</t>
  </si>
  <si>
    <t>South Korea</t>
  </si>
  <si>
    <t>KR</t>
  </si>
  <si>
    <t>South Korean won</t>
  </si>
  <si>
    <t>KRW</t>
  </si>
  <si>
    <t>Switzerland</t>
  </si>
  <si>
    <t>CH</t>
  </si>
  <si>
    <t>Swiss franc</t>
  </si>
  <si>
    <t>Taiwan</t>
  </si>
  <si>
    <t>TW</t>
  </si>
  <si>
    <t>TWD</t>
  </si>
  <si>
    <t>Thailand</t>
  </si>
  <si>
    <t>TH</t>
  </si>
  <si>
    <t>THB</t>
  </si>
  <si>
    <t>TR</t>
  </si>
  <si>
    <t>United States</t>
  </si>
  <si>
    <t>US</t>
  </si>
  <si>
    <t>USD</t>
  </si>
  <si>
    <t>Other currencies</t>
  </si>
  <si>
    <t>Afghanistan</t>
  </si>
  <si>
    <t>AF</t>
  </si>
  <si>
    <t>AFN</t>
  </si>
  <si>
    <t>Albania</t>
  </si>
  <si>
    <t>AL</t>
  </si>
  <si>
    <t>Algeria</t>
  </si>
  <si>
    <t>DZ</t>
  </si>
  <si>
    <t>Algerian dinar</t>
  </si>
  <si>
    <t>DZD</t>
  </si>
  <si>
    <t>Angola</t>
  </si>
  <si>
    <t>AO</t>
  </si>
  <si>
    <t>AOA</t>
  </si>
  <si>
    <t>Argentina</t>
  </si>
  <si>
    <t>AR</t>
  </si>
  <si>
    <t>Argentine peso</t>
  </si>
  <si>
    <t>ARS</t>
  </si>
  <si>
    <t>Armenia</t>
  </si>
  <si>
    <t>AM</t>
  </si>
  <si>
    <t>Aruba</t>
  </si>
  <si>
    <t>AW</t>
  </si>
  <si>
    <t>AWG</t>
  </si>
  <si>
    <t>Azerbaijan</t>
  </si>
  <si>
    <t>AZ</t>
  </si>
  <si>
    <t>BS</t>
  </si>
  <si>
    <t>Bahamian dollar</t>
  </si>
  <si>
    <t>BSD</t>
  </si>
  <si>
    <t>Bahrain</t>
  </si>
  <si>
    <t>BH</t>
  </si>
  <si>
    <t>Bahraini dinar</t>
  </si>
  <si>
    <t>BHD</t>
  </si>
  <si>
    <t>Bangladesh</t>
  </si>
  <si>
    <t>BD</t>
  </si>
  <si>
    <t>BDT</t>
  </si>
  <si>
    <t>Barbados</t>
  </si>
  <si>
    <t>BB</t>
  </si>
  <si>
    <t>Barbados dollar</t>
  </si>
  <si>
    <t>BBD</t>
  </si>
  <si>
    <t>Belarus</t>
  </si>
  <si>
    <t>BY</t>
  </si>
  <si>
    <t>Belarussian rouble</t>
  </si>
  <si>
    <t>BYR</t>
  </si>
  <si>
    <t>Belize</t>
  </si>
  <si>
    <t>BZ</t>
  </si>
  <si>
    <t>Belize dollar</t>
  </si>
  <si>
    <t>BZD</t>
  </si>
  <si>
    <t>Bermuda</t>
  </si>
  <si>
    <t>BM</t>
  </si>
  <si>
    <t>BMD</t>
  </si>
  <si>
    <t>Bhutan</t>
  </si>
  <si>
    <t>BT</t>
  </si>
  <si>
    <t>BTN</t>
  </si>
  <si>
    <t>Bolivia</t>
  </si>
  <si>
    <t>BO</t>
  </si>
  <si>
    <t>BOB</t>
  </si>
  <si>
    <t>Bosnia and Herzegovina</t>
  </si>
  <si>
    <t>BA</t>
  </si>
  <si>
    <t>Botswana</t>
  </si>
  <si>
    <t>BW</t>
  </si>
  <si>
    <t>BWP</t>
  </si>
  <si>
    <t>Brunei</t>
  </si>
  <si>
    <t>BN</t>
  </si>
  <si>
    <t>Brunei dollar</t>
  </si>
  <si>
    <t>BND</t>
  </si>
  <si>
    <t>Burundi</t>
  </si>
  <si>
    <t>BI</t>
  </si>
  <si>
    <t>Burundi franc</t>
  </si>
  <si>
    <t>BIF</t>
  </si>
  <si>
    <t>Cambodia</t>
  </si>
  <si>
    <t>KH</t>
  </si>
  <si>
    <t>KHR</t>
  </si>
  <si>
    <t>Cape Verde</t>
  </si>
  <si>
    <t>CV</t>
  </si>
  <si>
    <t>Cape Verde escudo</t>
  </si>
  <si>
    <t>CVE</t>
  </si>
  <si>
    <t>Cayman Islands</t>
  </si>
  <si>
    <t>KY</t>
  </si>
  <si>
    <t>Cayman Islands dollar</t>
  </si>
  <si>
    <t>KYD</t>
  </si>
  <si>
    <t>Chile</t>
  </si>
  <si>
    <t>CL</t>
  </si>
  <si>
    <t>Chilean peso</t>
  </si>
  <si>
    <t>CLP</t>
  </si>
  <si>
    <t>Colombia</t>
  </si>
  <si>
    <t>CO</t>
  </si>
  <si>
    <t>Colombian peso</t>
  </si>
  <si>
    <t>COP</t>
  </si>
  <si>
    <t>Comoros</t>
  </si>
  <si>
    <t>KM</t>
  </si>
  <si>
    <t>KMF</t>
  </si>
  <si>
    <t>Congo (Democratic Republic of)</t>
  </si>
  <si>
    <t>CD</t>
  </si>
  <si>
    <t>Congolese franc</t>
  </si>
  <si>
    <t>CDF</t>
  </si>
  <si>
    <t>Costa Rica</t>
  </si>
  <si>
    <t>CR</t>
  </si>
  <si>
    <t>Costa Rican colón</t>
  </si>
  <si>
    <t>CRC</t>
  </si>
  <si>
    <t>Cuba</t>
  </si>
  <si>
    <t>CU</t>
  </si>
  <si>
    <t>Cuban peso</t>
  </si>
  <si>
    <t>CUP</t>
  </si>
  <si>
    <t>Cuban convertible peso</t>
  </si>
  <si>
    <t>CUC</t>
  </si>
  <si>
    <t>Curaçao</t>
  </si>
  <si>
    <t>CW</t>
  </si>
  <si>
    <t>Netherlands Antillean guilder</t>
  </si>
  <si>
    <t>ANG</t>
  </si>
  <si>
    <t>Djibouti</t>
  </si>
  <si>
    <t>DJ</t>
  </si>
  <si>
    <t>Djibouti franc</t>
  </si>
  <si>
    <t>DJF</t>
  </si>
  <si>
    <t>Dominican Republic</t>
  </si>
  <si>
    <t>DO</t>
  </si>
  <si>
    <t>Dominican peso</t>
  </si>
  <si>
    <t>DOP</t>
  </si>
  <si>
    <t>Egypt</t>
  </si>
  <si>
    <t>EG</t>
  </si>
  <si>
    <t>Egyptian pound</t>
  </si>
  <si>
    <t>EGP</t>
  </si>
  <si>
    <t>El Salvador</t>
  </si>
  <si>
    <t>SV</t>
  </si>
  <si>
    <t>SVC</t>
  </si>
  <si>
    <t>Eritrea</t>
  </si>
  <si>
    <t>ER</t>
  </si>
  <si>
    <t>ERN</t>
  </si>
  <si>
    <t>Ethiopia</t>
  </si>
  <si>
    <t>ET</t>
  </si>
  <si>
    <t>Ethiopian birr</t>
  </si>
  <si>
    <t>ETB</t>
  </si>
  <si>
    <t>Falkland Islands</t>
  </si>
  <si>
    <t>FK</t>
  </si>
  <si>
    <t>Falkland Islands pound</t>
  </si>
  <si>
    <t>FKP</t>
  </si>
  <si>
    <t>Fiji</t>
  </si>
  <si>
    <t>FJ</t>
  </si>
  <si>
    <t>Fiji dollar</t>
  </si>
  <si>
    <t>FJD</t>
  </si>
  <si>
    <t>Gambia (the)</t>
  </si>
  <si>
    <t>GM</t>
  </si>
  <si>
    <t>GMD</t>
  </si>
  <si>
    <t>Georgia</t>
  </si>
  <si>
    <t>GE</t>
  </si>
  <si>
    <t>Ghana</t>
  </si>
  <si>
    <t>GH</t>
  </si>
  <si>
    <t>GHS</t>
  </si>
  <si>
    <t>Gibraltar</t>
  </si>
  <si>
    <t>GI</t>
  </si>
  <si>
    <t>Gibraltar pound</t>
  </si>
  <si>
    <t>GIP</t>
  </si>
  <si>
    <t>Guatemala</t>
  </si>
  <si>
    <t>GT</t>
  </si>
  <si>
    <t>Guatemalan quetzal</t>
  </si>
  <si>
    <t>GTQ</t>
  </si>
  <si>
    <t>Guinea</t>
  </si>
  <si>
    <t>GN</t>
  </si>
  <si>
    <t>GNF</t>
  </si>
  <si>
    <t>Guyana</t>
  </si>
  <si>
    <t>GY</t>
  </si>
  <si>
    <t>GYD</t>
  </si>
  <si>
    <t>Haiti</t>
  </si>
  <si>
    <t>HT</t>
  </si>
  <si>
    <t>HTG</t>
  </si>
  <si>
    <t>Honduras</t>
  </si>
  <si>
    <t>HN</t>
  </si>
  <si>
    <t>HNL</t>
  </si>
  <si>
    <t>IS</t>
  </si>
  <si>
    <t>Iran</t>
  </si>
  <si>
    <t>IR</t>
  </si>
  <si>
    <t>Iranian rial</t>
  </si>
  <si>
    <t>IRR</t>
  </si>
  <si>
    <t>Iraq</t>
  </si>
  <si>
    <t>IQ</t>
  </si>
  <si>
    <t>Iraqi dinar</t>
  </si>
  <si>
    <t>IQD</t>
  </si>
  <si>
    <t>Israel</t>
  </si>
  <si>
    <t>IL</t>
  </si>
  <si>
    <t>ILS</t>
  </si>
  <si>
    <t>Jamaica</t>
  </si>
  <si>
    <t>JM</t>
  </si>
  <si>
    <t>JMD</t>
  </si>
  <si>
    <t>Jordan</t>
  </si>
  <si>
    <t>JO</t>
  </si>
  <si>
    <t>Jordanian dinar</t>
  </si>
  <si>
    <t>JOD</t>
  </si>
  <si>
    <t>Kazakhstan</t>
  </si>
  <si>
    <t>KZ</t>
  </si>
  <si>
    <t>KZT</t>
  </si>
  <si>
    <t>Kenya</t>
  </si>
  <si>
    <t>KE</t>
  </si>
  <si>
    <t>Kenyan shilling</t>
  </si>
  <si>
    <t>KES</t>
  </si>
  <si>
    <t>Kuwait</t>
  </si>
  <si>
    <t>KW</t>
  </si>
  <si>
    <t>Kuwaiti dinar</t>
  </si>
  <si>
    <t>KWD</t>
  </si>
  <si>
    <t>Kyrgyzstan</t>
  </si>
  <si>
    <t>KG</t>
  </si>
  <si>
    <t>KGS</t>
  </si>
  <si>
    <t>Laos</t>
  </si>
  <si>
    <t>LA</t>
  </si>
  <si>
    <t>LAK</t>
  </si>
  <si>
    <t>Lebanon</t>
  </si>
  <si>
    <t>LB</t>
  </si>
  <si>
    <t>Lebanese pound</t>
  </si>
  <si>
    <t>LBP</t>
  </si>
  <si>
    <t>Lesotho</t>
  </si>
  <si>
    <t>LS</t>
  </si>
  <si>
    <t>LSL</t>
  </si>
  <si>
    <t>Liberia</t>
  </si>
  <si>
    <t>LR</t>
  </si>
  <si>
    <t>Liberian dollar</t>
  </si>
  <si>
    <t>LRD</t>
  </si>
  <si>
    <t>Libya</t>
  </si>
  <si>
    <t>LY</t>
  </si>
  <si>
    <t>Libyan dinar</t>
  </si>
  <si>
    <t>LYD</t>
  </si>
  <si>
    <t>Macau</t>
  </si>
  <si>
    <t>MO</t>
  </si>
  <si>
    <t>MOP</t>
  </si>
  <si>
    <t>MK</t>
  </si>
  <si>
    <t>MKD</t>
  </si>
  <si>
    <t>Madagascar</t>
  </si>
  <si>
    <t>MG</t>
  </si>
  <si>
    <t>MGA</t>
  </si>
  <si>
    <t>Malawi</t>
  </si>
  <si>
    <t>MW</t>
  </si>
  <si>
    <t>MWK</t>
  </si>
  <si>
    <t>Maldives</t>
  </si>
  <si>
    <t>MV</t>
  </si>
  <si>
    <t>MVR</t>
  </si>
  <si>
    <t>Mauritania</t>
  </si>
  <si>
    <t>MR</t>
  </si>
  <si>
    <t>Mauritanian ouguiya</t>
  </si>
  <si>
    <t>MRO</t>
  </si>
  <si>
    <t>Mauritius</t>
  </si>
  <si>
    <t>MU</t>
  </si>
  <si>
    <t>Mauritian rupee</t>
  </si>
  <si>
    <t>MUR</t>
  </si>
  <si>
    <t>Moldova</t>
  </si>
  <si>
    <t>MD</t>
  </si>
  <si>
    <t>Moldovan leu</t>
  </si>
  <si>
    <t>Mongolia</t>
  </si>
  <si>
    <t>MN</t>
  </si>
  <si>
    <t>MNT</t>
  </si>
  <si>
    <t>Morocco</t>
  </si>
  <si>
    <t>MA</t>
  </si>
  <si>
    <t>Moroccan dirham</t>
  </si>
  <si>
    <t>MAD</t>
  </si>
  <si>
    <t>Mozambique</t>
  </si>
  <si>
    <t>MZ</t>
  </si>
  <si>
    <t>MZN</t>
  </si>
  <si>
    <t>Myanmar</t>
  </si>
  <si>
    <t>MM</t>
  </si>
  <si>
    <t>MMK</t>
  </si>
  <si>
    <t>Namibia</t>
  </si>
  <si>
    <t>NA</t>
  </si>
  <si>
    <t>Namibian dollar</t>
  </si>
  <si>
    <t>NAD</t>
  </si>
  <si>
    <t>Nepal</t>
  </si>
  <si>
    <t>NP</t>
  </si>
  <si>
    <t>Nepalese rupee</t>
  </si>
  <si>
    <t>NPR</t>
  </si>
  <si>
    <t>New Caledonia</t>
  </si>
  <si>
    <t>NC</t>
  </si>
  <si>
    <t>CFP franc</t>
  </si>
  <si>
    <t>XPF</t>
  </si>
  <si>
    <t>Nicaragua</t>
  </si>
  <si>
    <t>NI</t>
  </si>
  <si>
    <t>NIO</t>
  </si>
  <si>
    <t>Nigeria</t>
  </si>
  <si>
    <t>NG</t>
  </si>
  <si>
    <t>NGN</t>
  </si>
  <si>
    <t>Oman</t>
  </si>
  <si>
    <t>OM</t>
  </si>
  <si>
    <t>Omani rial</t>
  </si>
  <si>
    <t>OMR</t>
  </si>
  <si>
    <t>Pakistan</t>
  </si>
  <si>
    <t>PK</t>
  </si>
  <si>
    <t>PKR</t>
  </si>
  <si>
    <t>Panama</t>
  </si>
  <si>
    <t>PA</t>
  </si>
  <si>
    <t>PAB</t>
  </si>
  <si>
    <t>Papua New Guinea</t>
  </si>
  <si>
    <t>PG</t>
  </si>
  <si>
    <t>PGK</t>
  </si>
  <si>
    <t>Paraguay</t>
  </si>
  <si>
    <t>PY</t>
  </si>
  <si>
    <t>PYG</t>
  </si>
  <si>
    <t>Peru</t>
  </si>
  <si>
    <t>PE</t>
  </si>
  <si>
    <t>PEN</t>
  </si>
  <si>
    <t>Qatar</t>
  </si>
  <si>
    <t>QA</t>
  </si>
  <si>
    <t>Qatari riyal</t>
  </si>
  <si>
    <t>QAR</t>
  </si>
  <si>
    <t>Rwanda</t>
  </si>
  <si>
    <t>RW</t>
  </si>
  <si>
    <t>RWF</t>
  </si>
  <si>
    <t>Saint Helena</t>
  </si>
  <si>
    <t>SH</t>
  </si>
  <si>
    <t>Saint Helena pound</t>
  </si>
  <si>
    <t>SHP</t>
  </si>
  <si>
    <t>Samoa</t>
  </si>
  <si>
    <t>WS</t>
  </si>
  <si>
    <t>WST</t>
  </si>
  <si>
    <t>Sao Tome and Príncipe</t>
  </si>
  <si>
    <t>ST</t>
  </si>
  <si>
    <t>STD</t>
  </si>
  <si>
    <t>Saudi Arabia</t>
  </si>
  <si>
    <t>SA</t>
  </si>
  <si>
    <t>Saudi riyal</t>
  </si>
  <si>
    <t>SAR</t>
  </si>
  <si>
    <t>Serbia (Republic of)</t>
  </si>
  <si>
    <t>RS</t>
  </si>
  <si>
    <t>Serbian Dinar</t>
  </si>
  <si>
    <t>Seychelles</t>
  </si>
  <si>
    <t>SC</t>
  </si>
  <si>
    <t>SCR</t>
  </si>
  <si>
    <t>Sierra Leone</t>
  </si>
  <si>
    <t>SL</t>
  </si>
  <si>
    <t>SLL</t>
  </si>
  <si>
    <t>Solomon Islands</t>
  </si>
  <si>
    <t>SB</t>
  </si>
  <si>
    <t>Solomon Islands dollar</t>
  </si>
  <si>
    <t>SBD</t>
  </si>
  <si>
    <t>Somalia</t>
  </si>
  <si>
    <t>SO</t>
  </si>
  <si>
    <t>Somali shilling</t>
  </si>
  <si>
    <t>SOS</t>
  </si>
  <si>
    <t>SS</t>
  </si>
  <si>
    <t>SSP</t>
  </si>
  <si>
    <t>Sri Lanka</t>
  </si>
  <si>
    <t>LK</t>
  </si>
  <si>
    <t>Sri Lankan rupee</t>
  </si>
  <si>
    <t>LKR</t>
  </si>
  <si>
    <t>Sudan</t>
  </si>
  <si>
    <t>SD</t>
  </si>
  <si>
    <t>Sudanese Pound</t>
  </si>
  <si>
    <t>SDG</t>
  </si>
  <si>
    <t>Suriname</t>
  </si>
  <si>
    <t>SR</t>
  </si>
  <si>
    <t>Surinam dollar</t>
  </si>
  <si>
    <t>SRD</t>
  </si>
  <si>
    <t>Swaziland</t>
  </si>
  <si>
    <t>SZ</t>
  </si>
  <si>
    <t>SZL</t>
  </si>
  <si>
    <t>Syria</t>
  </si>
  <si>
    <t>SY</t>
  </si>
  <si>
    <t>Syrian pound</t>
  </si>
  <si>
    <t>SYP</t>
  </si>
  <si>
    <t>Tajikistan</t>
  </si>
  <si>
    <t>TJ</t>
  </si>
  <si>
    <t>TJS</t>
  </si>
  <si>
    <t>Tanzania</t>
  </si>
  <si>
    <t>TZ</t>
  </si>
  <si>
    <t>Tanzanian shilling</t>
  </si>
  <si>
    <t>TZS</t>
  </si>
  <si>
    <t>Tonga</t>
  </si>
  <si>
    <t>TO</t>
  </si>
  <si>
    <t>TOP</t>
  </si>
  <si>
    <t>Trinidad and Tobago</t>
  </si>
  <si>
    <t>TT</t>
  </si>
  <si>
    <t>Trinidad and Tobago dollar</t>
  </si>
  <si>
    <t>TTD</t>
  </si>
  <si>
    <t>Tunisia</t>
  </si>
  <si>
    <t>TN</t>
  </si>
  <si>
    <t>Tunisian dinar</t>
  </si>
  <si>
    <t>Turkmenistan</t>
  </si>
  <si>
    <t>TM</t>
  </si>
  <si>
    <t>TMT</t>
  </si>
  <si>
    <t>Uganda</t>
  </si>
  <si>
    <t>UG</t>
  </si>
  <si>
    <t>Ugandan shilling</t>
  </si>
  <si>
    <t>UGX</t>
  </si>
  <si>
    <t>Ukraine</t>
  </si>
  <si>
    <t>UA</t>
  </si>
  <si>
    <t>United Arab Emirates</t>
  </si>
  <si>
    <t>AE</t>
  </si>
  <si>
    <t>AED</t>
  </si>
  <si>
    <t>Uruguay</t>
  </si>
  <si>
    <t>UY</t>
  </si>
  <si>
    <t>Uruguayan peso</t>
  </si>
  <si>
    <t>UYU</t>
  </si>
  <si>
    <t>Uzbekistan</t>
  </si>
  <si>
    <t>UZ</t>
  </si>
  <si>
    <t>UZS</t>
  </si>
  <si>
    <t>Vanuatu</t>
  </si>
  <si>
    <t>VU</t>
  </si>
  <si>
    <t>VUV</t>
  </si>
  <si>
    <t>Venezuela</t>
  </si>
  <si>
    <t>VE</t>
  </si>
  <si>
    <t>VEF</t>
  </si>
  <si>
    <t>Vietnam</t>
  </si>
  <si>
    <t>VN</t>
  </si>
  <si>
    <t>VND</t>
  </si>
  <si>
    <t>Yemen</t>
  </si>
  <si>
    <t>YE</t>
  </si>
  <si>
    <t>Yemeni rial</t>
  </si>
  <si>
    <t>YER</t>
  </si>
  <si>
    <t>Zambia</t>
  </si>
  <si>
    <t>ZM</t>
  </si>
  <si>
    <t>Zambian Kwacha</t>
  </si>
  <si>
    <t>ZMW</t>
  </si>
  <si>
    <t>Total Eu Grant</t>
  </si>
  <si>
    <r>
      <t>Application of the</t>
    </r>
    <r>
      <rPr>
        <b/>
        <i/>
        <sz val="8"/>
        <rFont val="Arial Narrow"/>
        <family val="2"/>
      </rPr>
      <t xml:space="preserve"> percentage for the financing of eligible costs </t>
    </r>
    <r>
      <rPr>
        <i/>
        <sz val="8"/>
        <rFont val="Arial Narrow"/>
        <family val="2"/>
      </rPr>
      <t xml:space="preserve">laid down in the grant agreement/decisionto all the actual costs validated as eligible based on the statements of costs submitted by the beneficiary </t>
    </r>
  </si>
  <si>
    <t>Invoice
Date dd/mm/yyyy</t>
  </si>
  <si>
    <t>Payment date
Date dd/mm/yyyy</t>
  </si>
  <si>
    <t>FINAL PAYMENT/RECOVERY after analysis</t>
  </si>
  <si>
    <t>Financial contributions specifically earmarked to finance the action</t>
  </si>
  <si>
    <t>Option A</t>
  </si>
  <si>
    <t>Option B</t>
  </si>
  <si>
    <t>COFINANCING</t>
  </si>
  <si>
    <t>The difference between total costs and requested EU grant is covered by the Cofinancing
(No financial contributions specifically earmarked to finance the action)</t>
  </si>
  <si>
    <r>
      <t>Financial contribution by third party and/or Income generated by the action</t>
    </r>
    <r>
      <rPr>
        <i/>
        <sz val="11"/>
        <rFont val="Arial Narrow"/>
        <family val="2"/>
      </rPr>
      <t xml:space="preserve">
(to be used only in case you have received a contribution from a third party)</t>
    </r>
  </si>
  <si>
    <t xml:space="preserve">Financial contributions specifically earmarked to finance the action and Income generated by the action:
</t>
  </si>
  <si>
    <t>Accounting rate of the euro and conversion rate used for the calculation of, for instance, the reimbursement of medical expenditure, mission costs and subsistence costs, travelling time allowance and travel expenses of persons from outside called to meetings by the European Commission.                       
The Commission would point out that this document is strictly informative in nature and does not give the users any rights. 
The rates indicated are the market rates for the penultimate day of the previous month quoted by the European Central Bank or, depending on availability, provided by the delegations or other appropriate sources close to that date.</t>
  </si>
  <si>
    <t>Country code</t>
  </si>
  <si>
    <t>Currencies</t>
  </si>
  <si>
    <t>ISO code</t>
  </si>
  <si>
    <t>Rate</t>
  </si>
  <si>
    <t>Note</t>
  </si>
  <si>
    <t>Currencies quoted by the European Central Bank</t>
  </si>
  <si>
    <t>Belgium</t>
  </si>
  <si>
    <t>BE</t>
  </si>
  <si>
    <t>1</t>
  </si>
  <si>
    <t>Bulgarian lev</t>
  </si>
  <si>
    <t>Croatian kuna</t>
  </si>
  <si>
    <t>2</t>
  </si>
  <si>
    <t>Hungarian forint</t>
  </si>
  <si>
    <t>Polish zloty</t>
  </si>
  <si>
    <t>Romanian Leu</t>
  </si>
  <si>
    <t>Pound sterling</t>
  </si>
  <si>
    <t>3</t>
  </si>
  <si>
    <t>4</t>
  </si>
  <si>
    <t>5</t>
  </si>
  <si>
    <t>Chinese Yuan Renminbi</t>
  </si>
  <si>
    <t>6</t>
  </si>
  <si>
    <t>Japanese yen</t>
  </si>
  <si>
    <t>7</t>
  </si>
  <si>
    <t>8</t>
  </si>
  <si>
    <t>Russian ruble</t>
  </si>
  <si>
    <t>9</t>
  </si>
  <si>
    <t>10</t>
  </si>
  <si>
    <t>New Taiwan dollar</t>
  </si>
  <si>
    <t>Thai baht</t>
  </si>
  <si>
    <t>Turkish lira</t>
  </si>
  <si>
    <t>United States dollar</t>
  </si>
  <si>
    <t>11</t>
  </si>
  <si>
    <t>Afghan afghani</t>
  </si>
  <si>
    <t>Albanian lek</t>
  </si>
  <si>
    <t>Angolan kwanza</t>
  </si>
  <si>
    <t>Armenian dram</t>
  </si>
  <si>
    <t>Aruban florin</t>
  </si>
  <si>
    <t>Azerbaijanian Manat</t>
  </si>
  <si>
    <t>Bahamas (the)</t>
  </si>
  <si>
    <t>Bangladeshi taka</t>
  </si>
  <si>
    <t>BYN</t>
  </si>
  <si>
    <t>12</t>
  </si>
  <si>
    <t>Bermudian dollar</t>
  </si>
  <si>
    <t>Bhutanese ngultrum</t>
  </si>
  <si>
    <t>Bolivian boliviano</t>
  </si>
  <si>
    <t>Bosnia and Herzegovina convertible mark</t>
  </si>
  <si>
    <t>Botswana pula</t>
  </si>
  <si>
    <t>Cambodian riel</t>
  </si>
  <si>
    <t>13</t>
  </si>
  <si>
    <t>Comoro franc</t>
  </si>
  <si>
    <t>14</t>
  </si>
  <si>
    <t>Salvadoran colón</t>
  </si>
  <si>
    <t>Eritrean nakfa</t>
  </si>
  <si>
    <t>Gambian dalasi</t>
  </si>
  <si>
    <t>Georgian lari</t>
  </si>
  <si>
    <t>Ghana cedi</t>
  </si>
  <si>
    <t>Guinea franc</t>
  </si>
  <si>
    <t>Guyana dollar</t>
  </si>
  <si>
    <t>Haitian gourde</t>
  </si>
  <si>
    <t>Honduran lempira</t>
  </si>
  <si>
    <t>Iceland króna</t>
  </si>
  <si>
    <t>15</t>
  </si>
  <si>
    <t>16</t>
  </si>
  <si>
    <t>New Israeli shekel</t>
  </si>
  <si>
    <t>Jamaican dollar</t>
  </si>
  <si>
    <t>Kazakhstani tenge</t>
  </si>
  <si>
    <t>Kyrgyzstani som</t>
  </si>
  <si>
    <t>Lao kip</t>
  </si>
  <si>
    <t>Lesotho loti</t>
  </si>
  <si>
    <t>Macanese pataca</t>
  </si>
  <si>
    <t xml:space="preserve">Macedonia (the former Yugoslav Republic of) </t>
  </si>
  <si>
    <t>Macedonian denar</t>
  </si>
  <si>
    <t>Malagasy ariary</t>
  </si>
  <si>
    <t>Malawi kwacha</t>
  </si>
  <si>
    <t>Maldivian rufiyaa</t>
  </si>
  <si>
    <t>Mongolian Tugrik</t>
  </si>
  <si>
    <t>Mozambique Metical</t>
  </si>
  <si>
    <t>Myanmar Kyat</t>
  </si>
  <si>
    <t>17</t>
  </si>
  <si>
    <t>Nicaraguan córdoba</t>
  </si>
  <si>
    <t>Nigerian naira</t>
  </si>
  <si>
    <t>18</t>
  </si>
  <si>
    <t>Pakistan rupee</t>
  </si>
  <si>
    <t>Panamanian balboa</t>
  </si>
  <si>
    <t>Papua New Guinean kina</t>
  </si>
  <si>
    <t>Paraguayan guaraní</t>
  </si>
  <si>
    <t>Peruvian sol</t>
  </si>
  <si>
    <t>Rwandan franc</t>
  </si>
  <si>
    <t>Samoan tala</t>
  </si>
  <si>
    <t>São Tomé and Príncipe dobra</t>
  </si>
  <si>
    <t>Seychellois rupee</t>
  </si>
  <si>
    <t>Sierra Leonean leone</t>
  </si>
  <si>
    <t>South Sudan</t>
  </si>
  <si>
    <t>South Sudanese pound</t>
  </si>
  <si>
    <t>Swazi lilangeni</t>
  </si>
  <si>
    <t>Tajikistani somoni</t>
  </si>
  <si>
    <t>Tongan paʻanga</t>
  </si>
  <si>
    <t>Turkmenistan manat</t>
  </si>
  <si>
    <t>Ukrainian hryvnia</t>
  </si>
  <si>
    <t>19</t>
  </si>
  <si>
    <t>United Arab Emirates dirham</t>
  </si>
  <si>
    <t>Uzbekistan sum</t>
  </si>
  <si>
    <t>Vanuatu vatu</t>
  </si>
  <si>
    <t>Venezuelan bolívar</t>
  </si>
  <si>
    <t>20</t>
  </si>
  <si>
    <t>Vietnamese dong</t>
  </si>
  <si>
    <t>XCD group</t>
  </si>
  <si>
    <t>East Caribbean dollar</t>
  </si>
  <si>
    <t>XCD</t>
  </si>
  <si>
    <t>21</t>
  </si>
  <si>
    <t>XOF group</t>
  </si>
  <si>
    <t>West African CFA franc</t>
  </si>
  <si>
    <t>XOF</t>
  </si>
  <si>
    <t>22</t>
  </si>
  <si>
    <t>XAF group</t>
  </si>
  <si>
    <t>Central African CFA franc</t>
  </si>
  <si>
    <t>XAF</t>
  </si>
  <si>
    <t>23</t>
  </si>
  <si>
    <t>EXPLANATORY NOTES</t>
  </si>
  <si>
    <t>1.  The euro is the currency of the following countries: Austria (AT), Belgium (BE), Cyprus (CY), Germany (DE), Estonia (EE), Greece (EL), Spain (ES), Finland (FI), France (FR), Ireland (IE), Italy (IT), Luxembourg (LU), Latvia (LV), Lithuania (LT), Malta (MT), The Netherlands (NL), Portugal (PT), Slovenia (SI), Slovakia (SK). It is also in use for Mayotte (YT), Saint Pierre and Miquelon (PM), French Southern Lands (TF), Principality of Monaco (MC), Vatican (VA), San Marino (SM), Ceuta (XC), Melilla (XL), Andorra (AD), Republic of Montenegro (ME), Kosovo (XK, under UN Security Council 1244/99).</t>
  </si>
  <si>
    <t>2.  Danish krone: Also in use for Faeroe Islands (FO), Greenland (GL).</t>
  </si>
  <si>
    <t>3.  Pound sterling: Also in use for South Georgia and the South Sandwich Islands (GS).</t>
  </si>
  <si>
    <t>4.  Australian dollar: Also in use for Christmas Island (CX), Cocos (Keeling) Islands (CC), Kiribati (KI), Nauru (NR), Norfolk Island (NF), Tuvalu (TV).</t>
  </si>
  <si>
    <t>5.  Brazilian real: This currency can not be used to effect international payments of the Commission.</t>
  </si>
  <si>
    <t>6.  Chinese yuan: This currency can not be used to effect international payments of the Commission.</t>
  </si>
  <si>
    <t>7.  New Zealand dollar: Also in use for Cook Islands (CK), Niue (NU), Pitcairn Islands (PN), Tokelau (TK).</t>
  </si>
  <si>
    <t>8.  Norwegian krone: Also in use for Bouvet Island (BV), Svalbard and Jan Mayen (SJ).</t>
  </si>
  <si>
    <t>9.  Russian ruble: This currency can not be used to effect international payments of the Commission.</t>
  </si>
  <si>
    <t>10.  Swiss franc: Also in use for Liechtenstein (LI).</t>
  </si>
  <si>
    <t>11.  US dollar: Also in use for American Samoa (AS), Bonaire, Sint Eustatius and Saba (BQ), British Indian Ocean Territory (IO), British Virgin Islands (VG), East Timor (TP), Ecuador (EC), El Salvador (SV), Guam (GU), Marshall Islands (MH), Micronesia (FM), Northern Marianas (MP), Palau (PW), Puerto Rico (PR), Turks and Caicos Islands (TC), United States Minor Outlying Islands (UM), United States Virgin Islands (VI), Zimbabwe (ZW).</t>
  </si>
  <si>
    <t>12.  Belarus: the new Belarusian ruble (BYN) is the official currency in Belarus as from 1 July 2016, thus replacing the old Belarusian ruble (BYR) with the rate: 1 BYN = 10 000 BYR.</t>
  </si>
  <si>
    <t>13.  Colombian peso: This currency can not be used to effect international payments of the Commission.</t>
  </si>
  <si>
    <t>14.  Netherlands Antillean guilder: Also in use for Sint Maarten (Dutch part) (SX).</t>
  </si>
  <si>
    <t>15.  Iceland króna: This currency can not be used to effect international payments of the Commission.</t>
  </si>
  <si>
    <t>16.  Iranian rial: This currency can not be used to effect international payments of the Commission.</t>
  </si>
  <si>
    <t>17.  CFP franc: In use for French Polynesia (PF), New Caledonia (NC), Wallis and Futuna (WF).</t>
  </si>
  <si>
    <t>18.  Nigerian naira: On 20 June 2016, the Government of Nigeria has decided to abandon the dollar peg of naira which resulted in a strong devaluation of the currency against the US dollar.</t>
  </si>
  <si>
    <t>19.  Ukrainian hryvnia: This currency can not be used to effect international payments of the Commission.</t>
  </si>
  <si>
    <t>20.  This currency cannot be used to effect international payments of the Commission.</t>
  </si>
  <si>
    <t>21.  East Caribbean dollar: In use for Anguilla (AI), Antigua and Barbuda (AG), Dominica (DM), Grenada (GD), Montserrat (MS), Saint Kitts and Nevis (KN), Saint Lucia (LC), Saint Vincent and the Grenadines (VC).</t>
  </si>
  <si>
    <t>22.  West African CFA franc: In use for Benin (BJ), Burkina Faso (BF), Côte d'Ivoire (CI), Guinea-Bissau (GW), Mali (ML), Niger (NE), Senegal (SN), Togo (TG).</t>
  </si>
  <si>
    <t>23.  Central African CFA franc: In use for Cameroon (CM), Central African Republic (CF), Chad (TD), Congo (CG), Equatorial Guinea (GQ), Gabon (GA).</t>
  </si>
  <si>
    <t>Palestine (PS): currency code and currency not notified. North Korean won (KPW) and Zimbabwean dollar (ZWL): exchange rate not available as from February 1, 2015.</t>
  </si>
  <si>
    <t>YES</t>
  </si>
  <si>
    <t>Travel &amp; subsistence costs</t>
  </si>
  <si>
    <t>Subcontracting costs</t>
  </si>
  <si>
    <t>Other costs</t>
  </si>
  <si>
    <t>Equipment costs</t>
  </si>
  <si>
    <t xml:space="preserve">Subcontracting costs </t>
  </si>
  <si>
    <t>All data from Call 2018</t>
  </si>
  <si>
    <t>Monthly Rates valid in to be updated-sept 2019</t>
  </si>
  <si>
    <t>National, regional or sectoral VET provider organisations</t>
  </si>
  <si>
    <t>European umbrella VET provider organisations</t>
  </si>
  <si>
    <t>Revenues</t>
  </si>
  <si>
    <t>CALL FOR PROPOSALS – EACEA 33/2019 - Erasmus+ Programme</t>
  </si>
  <si>
    <t>KA3 – Support for Policy Reform -Centres of Vocational Excellence</t>
  </si>
  <si>
    <t>Centres of Vocational Excellence</t>
  </si>
  <si>
    <t>Guidelines for applicants and Grant Agreement</t>
  </si>
  <si>
    <t>P21</t>
  </si>
  <si>
    <t>P22</t>
  </si>
  <si>
    <t>P23</t>
  </si>
  <si>
    <t>P24</t>
  </si>
  <si>
    <t>P25</t>
  </si>
  <si>
    <t>P26</t>
  </si>
  <si>
    <t>P27</t>
  </si>
  <si>
    <t>P28</t>
  </si>
  <si>
    <t>P29</t>
  </si>
  <si>
    <t>green and light yellow cells to be completed</t>
  </si>
  <si>
    <t>10% Transfer limits applied  on eligible costs
(Art. I.9 of the Agreement)</t>
  </si>
  <si>
    <t>green cells to be completed/modified</t>
  </si>
  <si>
    <t xml:space="preserve">Other sources </t>
  </si>
  <si>
    <t>Beneficiaries with general accounts in a currency other than the euro must convert costs
incurred in another currency into euros at the average of the daily exchange rates published in
 the Official Journal of the European Union  over the corresponding
reporting period (available at
http://www.ecb.europa.eu/stats/exchange/eurofxref/html/index.en.html),</t>
  </si>
  <si>
    <t>Grant total 
(up to 80%)
(a)</t>
  </si>
  <si>
    <t>Direct Costs: Staff</t>
  </si>
  <si>
    <t>Direct Costs: Operational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</si>
</sst>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0\ &quot;€&quot;"/>
    <numFmt numFmtId="166" formatCode="#,##0.00_ ;[Red]\-#,##0.00\ "/>
    <numFmt numFmtId="167" formatCode="_-* #,##0.00\ _€_-;\-* #,##0.00\ _€_-;_-* &quot;-&quot;??\ _€_-;_-@_-"/>
    <numFmt numFmtId="168" formatCode="d/mm/yyyy;@"/>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Narrow"/>
      <family val="2"/>
    </font>
    <font>
      <b/>
      <sz val="10"/>
      <name val="Arial Narrow"/>
      <family val="2"/>
    </font>
    <font>
      <sz val="12"/>
      <name val="Arial Narrow"/>
      <family val="2"/>
    </font>
    <font>
      <sz val="10"/>
      <name val="Arial Narrow"/>
      <family val="2"/>
    </font>
    <font>
      <b/>
      <sz val="12"/>
      <name val="Arial Narrow"/>
      <family val="2"/>
    </font>
    <font>
      <b/>
      <sz val="9"/>
      <name val="Arial Narrow"/>
      <family val="2"/>
    </font>
    <font>
      <u/>
      <sz val="10"/>
      <color indexed="12"/>
      <name val="Arial"/>
      <family val="2"/>
    </font>
    <font>
      <sz val="8"/>
      <name val="Arial"/>
      <family val="2"/>
    </font>
    <font>
      <b/>
      <sz val="8"/>
      <name val="Arial Narrow"/>
      <family val="2"/>
    </font>
    <font>
      <sz val="10"/>
      <color indexed="9"/>
      <name val="Arial Narrow"/>
      <family val="2"/>
    </font>
    <font>
      <sz val="11"/>
      <name val="Arial Narrow"/>
      <family val="2"/>
    </font>
    <font>
      <b/>
      <sz val="14"/>
      <name val="Arial Narrow"/>
      <family val="2"/>
    </font>
    <font>
      <b/>
      <sz val="10"/>
      <color indexed="8"/>
      <name val="Arial Narrow"/>
      <family val="2"/>
    </font>
    <font>
      <b/>
      <sz val="12"/>
      <color indexed="9"/>
      <name val="Arial Narrow"/>
      <family val="2"/>
    </font>
    <font>
      <b/>
      <sz val="10"/>
      <color indexed="8"/>
      <name val="Arial"/>
      <family val="2"/>
    </font>
    <font>
      <sz val="9"/>
      <name val="Arial Narrow"/>
      <family val="2"/>
    </font>
    <font>
      <sz val="8"/>
      <name val="Arial Narrow"/>
      <family val="2"/>
    </font>
    <font>
      <i/>
      <sz val="10"/>
      <name val="Arial"/>
      <family val="2"/>
    </font>
    <font>
      <sz val="8"/>
      <name val="Arial"/>
      <family val="2"/>
    </font>
    <font>
      <b/>
      <sz val="8"/>
      <color indexed="10"/>
      <name val="Arial Narrow"/>
      <family val="2"/>
    </font>
    <font>
      <sz val="8"/>
      <color indexed="10"/>
      <name val="Arial Narrow"/>
      <family val="2"/>
    </font>
    <font>
      <b/>
      <sz val="7"/>
      <name val="Arial Narrow"/>
      <family val="2"/>
    </font>
    <font>
      <sz val="7"/>
      <name val="Arial Narrow"/>
      <family val="2"/>
    </font>
    <font>
      <sz val="10"/>
      <name val="Arial"/>
      <family val="2"/>
    </font>
    <font>
      <b/>
      <i/>
      <sz val="12"/>
      <name val="Arial Narrow"/>
      <family val="2"/>
    </font>
    <font>
      <b/>
      <sz val="10"/>
      <color rgb="FFFF0000"/>
      <name val="Arial Narrow"/>
      <family val="2"/>
    </font>
    <font>
      <b/>
      <sz val="12"/>
      <name val="Georgia"/>
      <family val="1"/>
    </font>
    <font>
      <b/>
      <sz val="10"/>
      <name val="Arial"/>
      <family val="2"/>
    </font>
    <font>
      <sz val="10"/>
      <color rgb="FFFF0000"/>
      <name val="Arial Narrow"/>
      <family val="2"/>
    </font>
    <font>
      <sz val="14"/>
      <name val="Arial Narrow"/>
      <family val="2"/>
    </font>
    <font>
      <b/>
      <sz val="20"/>
      <name val="Arial Narrow"/>
      <family val="2"/>
    </font>
    <font>
      <i/>
      <sz val="11"/>
      <color rgb="FF00B050"/>
      <name val="Arial Narrow"/>
      <family val="2"/>
    </font>
    <font>
      <b/>
      <i/>
      <sz val="11"/>
      <name val="Arial Narrow"/>
      <family val="2"/>
    </font>
    <font>
      <i/>
      <sz val="11"/>
      <name val="Arial Narrow"/>
      <family val="2"/>
    </font>
    <font>
      <i/>
      <sz val="12"/>
      <name val="Arial Narrow"/>
      <family val="2"/>
    </font>
    <font>
      <sz val="11"/>
      <color rgb="FFFF0000"/>
      <name val="Arial Narrow"/>
      <family val="2"/>
    </font>
    <font>
      <sz val="9"/>
      <color indexed="8"/>
      <name val="Arial Narrow"/>
      <family val="2"/>
    </font>
    <font>
      <b/>
      <sz val="13"/>
      <name val="Arial Narrow"/>
      <family val="2"/>
    </font>
    <font>
      <b/>
      <sz val="16"/>
      <name val="Arial Narrow"/>
      <family val="2"/>
    </font>
    <font>
      <sz val="11"/>
      <color indexed="12"/>
      <name val="Arial Narrow"/>
      <family val="2"/>
    </font>
    <font>
      <i/>
      <sz val="8"/>
      <name val="Arial Narrow"/>
      <family val="2"/>
    </font>
    <font>
      <b/>
      <i/>
      <sz val="8"/>
      <name val="Arial Narrow"/>
      <family val="2"/>
    </font>
    <font>
      <b/>
      <sz val="11"/>
      <color theme="1"/>
      <name val="Arial"/>
      <family val="2"/>
    </font>
    <font>
      <sz val="12"/>
      <color rgb="FFFF0000"/>
      <name val="Arial Narrow"/>
      <family val="2"/>
    </font>
    <font>
      <sz val="8"/>
      <color rgb="FFFF0000"/>
      <name val="Arial Narrow"/>
      <family val="2"/>
    </font>
    <font>
      <b/>
      <sz val="14"/>
      <color indexed="8"/>
      <name val="Arial"/>
      <family val="2"/>
    </font>
    <font>
      <sz val="11"/>
      <color indexed="8"/>
      <name val="Arial"/>
      <family val="2"/>
    </font>
    <font>
      <b/>
      <sz val="11"/>
      <name val="Calibri"/>
      <family val="2"/>
    </font>
    <font>
      <b/>
      <sz val="11"/>
      <color indexed="8"/>
      <name val="Arial"/>
      <family val="2"/>
    </font>
  </fonts>
  <fills count="33">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99FFCC"/>
        <bgColor indexed="64"/>
      </patternFill>
    </fill>
    <fill>
      <patternFill patternType="solid">
        <fgColor rgb="FFCCECFF"/>
        <bgColor indexed="64"/>
      </patternFill>
    </fill>
    <fill>
      <patternFill patternType="solid">
        <fgColor rgb="FFFFFFCC"/>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8"/>
      </patternFill>
    </fill>
    <fill>
      <patternFill patternType="solid">
        <fgColor theme="0" tint="-0.14996795556505021"/>
        <bgColor indexed="8"/>
      </patternFill>
    </fill>
    <fill>
      <patternFill patternType="darkDown">
        <fgColor indexed="8"/>
        <bgColor theme="6" tint="0.79998168889431442"/>
      </patternFill>
    </fill>
    <fill>
      <patternFill patternType="solid">
        <fgColor rgb="FFFF0000"/>
        <bgColor indexed="64"/>
      </patternFill>
    </fill>
    <fill>
      <patternFill patternType="solid">
        <fgColor theme="9" tint="0.59999389629810485"/>
        <bgColor indexed="64"/>
      </patternFill>
    </fill>
    <fill>
      <patternFill patternType="solid">
        <fgColor rgb="FF99CCFF"/>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EFED0"/>
        <bgColor indexed="64"/>
      </patternFill>
    </fill>
    <fill>
      <patternFill patternType="gray0625"/>
    </fill>
    <fill>
      <patternFill patternType="solid">
        <fgColor theme="6" tint="0.39997558519241921"/>
        <bgColor indexed="64"/>
      </patternFill>
    </fill>
  </fills>
  <borders count="84">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ck">
        <color indexed="64"/>
      </right>
      <top/>
      <bottom/>
      <diagonal/>
    </border>
    <border>
      <left/>
      <right/>
      <top style="thick">
        <color indexed="64"/>
      </top>
      <bottom/>
      <diagonal/>
    </border>
    <border>
      <left style="thin">
        <color indexed="64"/>
      </left>
      <right/>
      <top style="medium">
        <color indexed="64"/>
      </top>
      <bottom style="medium">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5">
    <xf numFmtId="0" fontId="0" fillId="0" borderId="0"/>
    <xf numFmtId="0" fontId="11" fillId="0" borderId="0" applyNumberFormat="0" applyFill="0" applyBorder="0" applyAlignment="0" applyProtection="0">
      <alignment vertical="top"/>
      <protection locked="0"/>
    </xf>
    <xf numFmtId="9" fontId="4"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0" fontId="4" fillId="0" borderId="0"/>
    <xf numFmtId="9" fontId="4"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123">
    <xf numFmtId="0" fontId="0" fillId="0" borderId="0" xfId="0"/>
    <xf numFmtId="0" fontId="6" fillId="0" borderId="5" xfId="0" applyFont="1" applyBorder="1" applyAlignment="1" applyProtection="1">
      <alignment horizontal="center" vertical="center"/>
    </xf>
    <xf numFmtId="0" fontId="8" fillId="0" borderId="0" xfId="0" applyFont="1" applyFill="1" applyProtection="1"/>
    <xf numFmtId="0" fontId="9" fillId="0" borderId="0" xfId="0" applyFont="1" applyFill="1" applyAlignment="1" applyProtection="1">
      <alignment horizontal="left"/>
    </xf>
    <xf numFmtId="0" fontId="6" fillId="0" borderId="0" xfId="0" applyFont="1" applyBorder="1" applyAlignment="1" applyProtection="1">
      <alignment horizontal="center"/>
    </xf>
    <xf numFmtId="0" fontId="8" fillId="0" borderId="0" xfId="0" applyFont="1" applyBorder="1" applyAlignment="1" applyProtection="1">
      <alignment horizontal="center"/>
    </xf>
    <xf numFmtId="0" fontId="6" fillId="0" borderId="6" xfId="0" applyFont="1" applyBorder="1" applyAlignment="1" applyProtection="1">
      <alignment horizontal="left"/>
    </xf>
    <xf numFmtId="0" fontId="8" fillId="0" borderId="0" xfId="0" applyFont="1" applyAlignment="1" applyProtection="1">
      <alignment horizontal="left"/>
    </xf>
    <xf numFmtId="0" fontId="8" fillId="0" borderId="0" xfId="0" applyFont="1" applyProtection="1"/>
    <xf numFmtId="0" fontId="6" fillId="0" borderId="7" xfId="0" applyFont="1" applyBorder="1" applyAlignment="1" applyProtection="1">
      <alignment horizontal="left"/>
    </xf>
    <xf numFmtId="0" fontId="6" fillId="0" borderId="0" xfId="0" applyFont="1" applyFill="1" applyProtection="1"/>
    <xf numFmtId="0" fontId="6" fillId="0" borderId="0" xfId="0" applyFont="1" applyAlignment="1" applyProtection="1">
      <alignment horizontal="center"/>
    </xf>
    <xf numFmtId="0" fontId="8" fillId="0" borderId="0" xfId="0" applyFont="1" applyAlignment="1" applyProtection="1">
      <alignment horizontal="center"/>
    </xf>
    <xf numFmtId="0" fontId="9" fillId="0" borderId="0" xfId="0" applyFont="1" applyFill="1" applyBorder="1" applyAlignment="1" applyProtection="1">
      <alignment horizontal="left" vertical="top"/>
    </xf>
    <xf numFmtId="0" fontId="8"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Protection="1"/>
    <xf numFmtId="0" fontId="15" fillId="0" borderId="0" xfId="0" applyFont="1" applyFill="1" applyAlignment="1" applyProtection="1">
      <alignment horizontal="left"/>
    </xf>
    <xf numFmtId="10" fontId="8" fillId="2" borderId="9" xfId="0" applyNumberFormat="1" applyFont="1" applyFill="1" applyBorder="1" applyAlignment="1" applyProtection="1">
      <alignment vertical="center"/>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8" fillId="0" borderId="0" xfId="0" applyFont="1" applyFill="1" applyBorder="1" applyAlignment="1">
      <alignment horizontal="right" vertical="center" wrapText="1"/>
    </xf>
    <xf numFmtId="2" fontId="6" fillId="0" borderId="21" xfId="0" applyNumberFormat="1" applyFont="1" applyFill="1" applyBorder="1" applyAlignment="1" applyProtection="1">
      <alignment horizontal="center" vertical="center" wrapText="1"/>
    </xf>
    <xf numFmtId="2" fontId="6" fillId="0" borderId="24" xfId="0" applyNumberFormat="1" applyFont="1" applyFill="1" applyBorder="1" applyAlignment="1" applyProtection="1">
      <alignment horizontal="center" vertical="center" wrapText="1"/>
    </xf>
    <xf numFmtId="0" fontId="16" fillId="0" borderId="32" xfId="0" applyFont="1" applyBorder="1" applyAlignment="1" applyProtection="1">
      <alignment horizontal="center" vertical="center"/>
    </xf>
    <xf numFmtId="0" fontId="6" fillId="3" borderId="10" xfId="0" applyFont="1" applyFill="1" applyBorder="1" applyAlignment="1" applyProtection="1">
      <alignment horizontal="left"/>
    </xf>
    <xf numFmtId="0" fontId="5" fillId="0" borderId="35" xfId="0" applyFont="1" applyBorder="1" applyAlignment="1" applyProtection="1">
      <alignment horizontal="center" vertical="center" wrapText="1"/>
    </xf>
    <xf numFmtId="0" fontId="6" fillId="0" borderId="26" xfId="0" applyFont="1" applyBorder="1" applyProtection="1"/>
    <xf numFmtId="0" fontId="6" fillId="0" borderId="28" xfId="0" applyFont="1" applyBorder="1" applyProtection="1"/>
    <xf numFmtId="0" fontId="15" fillId="0" borderId="0" xfId="0" applyFont="1" applyProtection="1"/>
    <xf numFmtId="0" fontId="15" fillId="0" borderId="0" xfId="0" applyFont="1" applyBorder="1" applyProtection="1"/>
    <xf numFmtId="0" fontId="6" fillId="0" borderId="6" xfId="0" applyFont="1" applyBorder="1" applyAlignment="1" applyProtection="1">
      <alignment horizontal="center" vertical="center" wrapText="1"/>
    </xf>
    <xf numFmtId="0" fontId="8" fillId="0" borderId="0" xfId="0" applyFont="1" applyBorder="1" applyProtection="1"/>
    <xf numFmtId="0" fontId="6" fillId="3" borderId="12" xfId="0" applyFont="1" applyFill="1" applyBorder="1" applyAlignment="1" applyProtection="1">
      <alignment horizontal="left"/>
    </xf>
    <xf numFmtId="0" fontId="22" fillId="0" borderId="0" xfId="0" applyFont="1" applyAlignment="1"/>
    <xf numFmtId="0" fontId="0" fillId="0" borderId="0" xfId="0" applyAlignment="1"/>
    <xf numFmtId="0" fontId="23" fillId="0" borderId="0" xfId="0" applyFont="1" applyAlignment="1"/>
    <xf numFmtId="10" fontId="8" fillId="2" borderId="5" xfId="0" applyNumberFormat="1" applyFont="1" applyFill="1" applyBorder="1" applyAlignment="1" applyProtection="1">
      <alignment vertical="center"/>
    </xf>
    <xf numFmtId="0" fontId="21" fillId="0" borderId="8" xfId="0" applyFont="1" applyBorder="1" applyAlignment="1" applyProtection="1">
      <alignment horizontal="center" wrapText="1"/>
    </xf>
    <xf numFmtId="0" fontId="6" fillId="0" borderId="0" xfId="0" applyFont="1" applyFill="1" applyBorder="1" applyAlignment="1" applyProtection="1">
      <alignment horizontal="center" vertical="center"/>
    </xf>
    <xf numFmtId="0" fontId="8" fillId="0" borderId="0" xfId="0" applyFont="1" applyAlignment="1" applyProtection="1">
      <alignment wrapText="1"/>
    </xf>
    <xf numFmtId="0" fontId="20" fillId="0" borderId="44" xfId="0" applyFont="1" applyBorder="1" applyAlignment="1" applyProtection="1">
      <alignment horizontal="center"/>
    </xf>
    <xf numFmtId="0" fontId="20" fillId="0" borderId="49" xfId="0" applyFont="1" applyBorder="1" applyAlignment="1" applyProtection="1">
      <alignment horizontal="center"/>
    </xf>
    <xf numFmtId="0" fontId="21" fillId="0" borderId="0" xfId="0" applyFont="1" applyProtection="1"/>
    <xf numFmtId="10" fontId="6" fillId="3" borderId="3" xfId="2" applyNumberFormat="1" applyFont="1" applyFill="1" applyBorder="1" applyAlignment="1" applyProtection="1">
      <alignment vertical="center"/>
    </xf>
    <xf numFmtId="0" fontId="10" fillId="0" borderId="0" xfId="0" applyFont="1" applyBorder="1" applyAlignment="1" applyProtection="1">
      <alignment horizontal="left"/>
    </xf>
    <xf numFmtId="0" fontId="6" fillId="0" borderId="0" xfId="0" applyFont="1" applyFill="1" applyBorder="1" applyAlignment="1" applyProtection="1">
      <alignment vertical="center"/>
    </xf>
    <xf numFmtId="10" fontId="6" fillId="6" borderId="0" xfId="0" applyNumberFormat="1" applyFont="1" applyFill="1" applyBorder="1" applyAlignment="1" applyProtection="1">
      <alignment horizontal="center"/>
    </xf>
    <xf numFmtId="10" fontId="6" fillId="3" borderId="6" xfId="0" applyNumberFormat="1" applyFont="1" applyFill="1" applyBorder="1" applyAlignment="1" applyProtection="1">
      <alignment horizontal="center"/>
    </xf>
    <xf numFmtId="4" fontId="6" fillId="3" borderId="39" xfId="0" applyNumberFormat="1" applyFont="1" applyFill="1" applyBorder="1" applyAlignment="1" applyProtection="1">
      <alignment horizontal="center"/>
    </xf>
    <xf numFmtId="0" fontId="6" fillId="0" borderId="50"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6" borderId="52" xfId="0" applyFont="1" applyFill="1" applyBorder="1" applyAlignment="1" applyProtection="1">
      <alignment horizontal="center"/>
    </xf>
    <xf numFmtId="0" fontId="6" fillId="6" borderId="53" xfId="0" applyFont="1" applyFill="1" applyBorder="1" applyAlignment="1" applyProtection="1">
      <alignment horizontal="center"/>
    </xf>
    <xf numFmtId="10" fontId="6" fillId="6" borderId="8" xfId="0" applyNumberFormat="1" applyFont="1" applyFill="1" applyBorder="1" applyAlignment="1" applyProtection="1">
      <alignment horizontal="center"/>
    </xf>
    <xf numFmtId="0" fontId="6" fillId="6" borderId="55" xfId="0" applyFont="1" applyFill="1" applyBorder="1" applyAlignment="1" applyProtection="1">
      <alignment horizontal="center"/>
    </xf>
    <xf numFmtId="0" fontId="6" fillId="6" borderId="21" xfId="0" applyFont="1" applyFill="1" applyBorder="1" applyAlignment="1" applyProtection="1">
      <alignment horizontal="center"/>
    </xf>
    <xf numFmtId="0" fontId="8" fillId="0" borderId="0" xfId="0" applyFont="1" applyBorder="1" applyAlignment="1" applyProtection="1">
      <alignment horizontal="center" vertical="center" wrapText="1"/>
    </xf>
    <xf numFmtId="0" fontId="20" fillId="0" borderId="17" xfId="0" applyFont="1" applyBorder="1" applyAlignment="1" applyProtection="1">
      <alignment horizontal="center"/>
    </xf>
    <xf numFmtId="0" fontId="20" fillId="0" borderId="43" xfId="0" applyFont="1" applyBorder="1" applyAlignment="1" applyProtection="1">
      <alignment horizontal="center"/>
    </xf>
    <xf numFmtId="0" fontId="20" fillId="6" borderId="38" xfId="0" applyFont="1" applyFill="1" applyBorder="1" applyAlignment="1" applyProtection="1">
      <alignment horizontal="center"/>
    </xf>
    <xf numFmtId="0" fontId="6" fillId="0" borderId="65" xfId="0" applyFont="1" applyBorder="1" applyAlignment="1" applyProtection="1">
      <alignment horizontal="center" vertical="center" wrapText="1"/>
    </xf>
    <xf numFmtId="0" fontId="8" fillId="0" borderId="0" xfId="0" applyFont="1" applyBorder="1" applyAlignment="1" applyProtection="1">
      <alignment horizontal="center"/>
    </xf>
    <xf numFmtId="0" fontId="8" fillId="0" borderId="0" xfId="0" applyFont="1" applyAlignment="1" applyProtection="1">
      <alignment horizontal="left"/>
    </xf>
    <xf numFmtId="0" fontId="6" fillId="0" borderId="0" xfId="0" applyFont="1" applyFill="1" applyBorder="1" applyAlignment="1" applyProtection="1">
      <alignment horizontal="center" vertical="center"/>
    </xf>
    <xf numFmtId="0" fontId="15" fillId="0" borderId="0" xfId="0" applyFont="1" applyProtection="1">
      <protection hidden="1"/>
    </xf>
    <xf numFmtId="0" fontId="15" fillId="0" borderId="0" xfId="0" applyFont="1" applyFill="1" applyProtection="1">
      <protection hidden="1"/>
    </xf>
    <xf numFmtId="0" fontId="15" fillId="0" borderId="44" xfId="0" applyFont="1" applyBorder="1" applyProtection="1">
      <protection hidden="1"/>
    </xf>
    <xf numFmtId="0" fontId="15" fillId="0" borderId="0" xfId="0" applyFont="1" applyBorder="1" applyProtection="1">
      <protection hidden="1"/>
    </xf>
    <xf numFmtId="0" fontId="15" fillId="0" borderId="0" xfId="0" applyFont="1" applyFill="1" applyBorder="1" applyProtection="1">
      <protection hidden="1"/>
    </xf>
    <xf numFmtId="0" fontId="15" fillId="0" borderId="58" xfId="0" applyFont="1" applyBorder="1" applyProtection="1">
      <protection hidden="1"/>
    </xf>
    <xf numFmtId="0" fontId="8" fillId="0" borderId="44" xfId="0" applyFont="1" applyFill="1" applyBorder="1" applyProtection="1">
      <protection hidden="1"/>
    </xf>
    <xf numFmtId="3" fontId="9" fillId="6" borderId="12" xfId="0" applyNumberFormat="1" applyFont="1" applyFill="1" applyBorder="1" applyAlignment="1" applyProtection="1">
      <alignment vertical="center" wrapText="1"/>
      <protection hidden="1"/>
    </xf>
    <xf numFmtId="0" fontId="8" fillId="0" borderId="0" xfId="0" applyFont="1" applyFill="1" applyBorder="1" applyProtection="1">
      <protection hidden="1"/>
    </xf>
    <xf numFmtId="0" fontId="8" fillId="8" borderId="8" xfId="0" applyFont="1" applyFill="1" applyBorder="1" applyProtection="1">
      <protection hidden="1"/>
    </xf>
    <xf numFmtId="0" fontId="8" fillId="9" borderId="8" xfId="0" applyFont="1" applyFill="1" applyBorder="1" applyProtection="1">
      <protection locked="0" hidden="1"/>
    </xf>
    <xf numFmtId="0" fontId="15" fillId="6" borderId="30" xfId="0" applyNumberFormat="1" applyFont="1" applyFill="1" applyBorder="1" applyAlignment="1" applyProtection="1">
      <alignment horizontal="left"/>
      <protection hidden="1"/>
    </xf>
    <xf numFmtId="164" fontId="7" fillId="3" borderId="5" xfId="4" applyFont="1" applyFill="1" applyBorder="1" applyAlignment="1" applyProtection="1">
      <alignment vertical="center" wrapText="1"/>
      <protection hidden="1"/>
    </xf>
    <xf numFmtId="164" fontId="7" fillId="3" borderId="31" xfId="4" applyFont="1" applyFill="1" applyBorder="1" applyAlignment="1" applyProtection="1">
      <alignment vertical="center" wrapText="1"/>
      <protection hidden="1"/>
    </xf>
    <xf numFmtId="164" fontId="7" fillId="3" borderId="9" xfId="4" applyFont="1" applyFill="1" applyBorder="1" applyAlignment="1" applyProtection="1">
      <alignment vertical="center" wrapText="1"/>
      <protection hidden="1"/>
    </xf>
    <xf numFmtId="0" fontId="6" fillId="8" borderId="8" xfId="0" applyFont="1" applyFill="1" applyBorder="1" applyProtection="1">
      <protection hidden="1"/>
    </xf>
    <xf numFmtId="0" fontId="30" fillId="8" borderId="8" xfId="0" applyFont="1" applyFill="1" applyBorder="1" applyProtection="1">
      <protection hidden="1"/>
    </xf>
    <xf numFmtId="0" fontId="6" fillId="0" borderId="74" xfId="0" applyFont="1" applyFill="1" applyBorder="1" applyAlignment="1" applyProtection="1">
      <alignment horizontal="right"/>
      <protection hidden="1"/>
    </xf>
    <xf numFmtId="164" fontId="9" fillId="3" borderId="3" xfId="4" applyFont="1" applyFill="1" applyBorder="1" applyAlignment="1" applyProtection="1">
      <alignment vertical="center" wrapText="1"/>
      <protection hidden="1"/>
    </xf>
    <xf numFmtId="0" fontId="7" fillId="0" borderId="0" xfId="0" applyFont="1" applyFill="1" applyBorder="1" applyProtection="1">
      <protection hidden="1"/>
    </xf>
    <xf numFmtId="164" fontId="7" fillId="10" borderId="0" xfId="4" applyFont="1" applyFill="1" applyBorder="1" applyAlignment="1" applyProtection="1">
      <alignment vertical="center" wrapText="1"/>
      <protection hidden="1"/>
    </xf>
    <xf numFmtId="0" fontId="0" fillId="0" borderId="0" xfId="0" applyProtection="1">
      <protection hidden="1"/>
    </xf>
    <xf numFmtId="0" fontId="6" fillId="10" borderId="0" xfId="0" applyFont="1" applyFill="1" applyBorder="1" applyAlignment="1" applyProtection="1">
      <alignment horizontal="right"/>
      <protection hidden="1"/>
    </xf>
    <xf numFmtId="0" fontId="31" fillId="10" borderId="0" xfId="5" applyFont="1" applyFill="1" applyBorder="1" applyAlignment="1" applyProtection="1">
      <alignment horizontal="left" vertical="center" wrapText="1"/>
      <protection hidden="1"/>
    </xf>
    <xf numFmtId="0" fontId="31" fillId="10" borderId="0" xfId="5" applyFont="1" applyFill="1" applyBorder="1" applyAlignment="1" applyProtection="1">
      <alignment horizontal="left" vertical="center"/>
      <protection hidden="1"/>
    </xf>
    <xf numFmtId="0" fontId="0" fillId="0" borderId="0" xfId="0" applyBorder="1" applyProtection="1">
      <protection hidden="1"/>
    </xf>
    <xf numFmtId="0" fontId="8" fillId="0" borderId="0" xfId="0" applyFont="1" applyFill="1" applyBorder="1" applyAlignment="1" applyProtection="1">
      <alignment horizontal="left"/>
      <protection hidden="1"/>
    </xf>
    <xf numFmtId="0" fontId="31" fillId="10" borderId="0" xfId="5" applyFont="1" applyFill="1" applyBorder="1" applyAlignment="1" applyProtection="1">
      <alignment vertical="center"/>
      <protection hidden="1"/>
    </xf>
    <xf numFmtId="0" fontId="32" fillId="0" borderId="50" xfId="0" applyFont="1" applyBorder="1" applyAlignment="1"/>
    <xf numFmtId="9" fontId="13" fillId="7" borderId="16" xfId="2" applyFont="1" applyFill="1" applyBorder="1" applyAlignment="1" applyProtection="1">
      <alignment horizontal="center" wrapText="1"/>
    </xf>
    <xf numFmtId="0" fontId="4" fillId="0" borderId="29" xfId="0" applyFont="1" applyBorder="1" applyAlignment="1">
      <alignment wrapText="1"/>
    </xf>
    <xf numFmtId="0" fontId="0" fillId="0" borderId="0" xfId="0" applyProtection="1"/>
    <xf numFmtId="164" fontId="4" fillId="0" borderId="25" xfId="3" applyFont="1" applyBorder="1" applyAlignment="1">
      <alignment vertical="center" wrapText="1"/>
    </xf>
    <xf numFmtId="164" fontId="8" fillId="0" borderId="25" xfId="3" applyFont="1" applyFill="1" applyBorder="1" applyAlignment="1" applyProtection="1">
      <alignment horizontal="center" vertical="center"/>
    </xf>
    <xf numFmtId="9" fontId="8" fillId="14" borderId="25" xfId="2" applyFont="1" applyFill="1" applyBorder="1" applyAlignment="1" applyProtection="1"/>
    <xf numFmtId="0" fontId="4" fillId="0" borderId="4" xfId="0" applyFont="1" applyBorder="1" applyAlignment="1">
      <alignment wrapText="1"/>
    </xf>
    <xf numFmtId="164" fontId="4" fillId="0" borderId="8" xfId="3" applyFont="1" applyBorder="1" applyAlignment="1">
      <alignment vertical="center" wrapText="1"/>
    </xf>
    <xf numFmtId="164" fontId="8" fillId="0" borderId="8" xfId="3" applyFont="1" applyFill="1" applyBorder="1" applyAlignment="1" applyProtection="1">
      <alignment horizontal="center" vertical="center"/>
    </xf>
    <xf numFmtId="9" fontId="8" fillId="14" borderId="8" xfId="2" applyFont="1" applyFill="1" applyBorder="1" applyAlignment="1" applyProtection="1"/>
    <xf numFmtId="0" fontId="4" fillId="0" borderId="28" xfId="0" applyFont="1" applyBorder="1" applyAlignment="1">
      <alignment wrapText="1"/>
    </xf>
    <xf numFmtId="164" fontId="4" fillId="0" borderId="2" xfId="3" applyFont="1" applyBorder="1" applyAlignment="1">
      <alignment vertical="center" wrapText="1"/>
    </xf>
    <xf numFmtId="164" fontId="8" fillId="0" borderId="2" xfId="3" applyFont="1" applyFill="1" applyBorder="1" applyAlignment="1" applyProtection="1">
      <alignment vertical="center"/>
    </xf>
    <xf numFmtId="9" fontId="8" fillId="14" borderId="2" xfId="2" applyFont="1" applyFill="1" applyBorder="1" applyAlignment="1" applyProtection="1"/>
    <xf numFmtId="0" fontId="8" fillId="0" borderId="33" xfId="0" applyFont="1" applyBorder="1" applyProtection="1"/>
    <xf numFmtId="164" fontId="8" fillId="0" borderId="37" xfId="3" applyFont="1" applyFill="1" applyBorder="1" applyAlignment="1" applyProtection="1">
      <alignment vertical="center"/>
    </xf>
    <xf numFmtId="167" fontId="8" fillId="0" borderId="48" xfId="0" applyNumberFormat="1" applyFont="1" applyFill="1" applyBorder="1" applyAlignment="1" applyProtection="1">
      <alignment vertical="center"/>
    </xf>
    <xf numFmtId="0" fontId="8" fillId="0" borderId="38" xfId="0" applyFont="1" applyFill="1" applyBorder="1" applyAlignment="1" applyProtection="1">
      <alignment vertical="top" wrapText="1"/>
    </xf>
    <xf numFmtId="0" fontId="8" fillId="0" borderId="7" xfId="0" applyFont="1" applyFill="1" applyBorder="1" applyAlignment="1" applyProtection="1">
      <alignment vertical="top" wrapText="1"/>
    </xf>
    <xf numFmtId="4" fontId="6" fillId="3" borderId="7" xfId="0" applyNumberFormat="1" applyFont="1" applyFill="1" applyBorder="1" applyAlignment="1" applyProtection="1">
      <alignment horizontal="right" vertical="center" wrapText="1"/>
    </xf>
    <xf numFmtId="164" fontId="8" fillId="3" borderId="5" xfId="3" applyFont="1" applyFill="1" applyBorder="1" applyProtection="1"/>
    <xf numFmtId="4" fontId="8" fillId="4" borderId="29" xfId="0" applyNumberFormat="1" applyFont="1" applyFill="1" applyBorder="1" applyProtection="1"/>
    <xf numFmtId="0" fontId="8" fillId="4" borderId="13" xfId="0" applyFont="1" applyFill="1" applyBorder="1" applyAlignment="1" applyProtection="1">
      <alignment horizontal="right"/>
    </xf>
    <xf numFmtId="4" fontId="8" fillId="4" borderId="4" xfId="0" applyNumberFormat="1" applyFont="1" applyFill="1" applyBorder="1" applyProtection="1"/>
    <xf numFmtId="4" fontId="8" fillId="4" borderId="8" xfId="0" applyNumberFormat="1" applyFont="1" applyFill="1" applyBorder="1" applyProtection="1"/>
    <xf numFmtId="0" fontId="8" fillId="4" borderId="8" xfId="0" applyFont="1" applyFill="1" applyBorder="1" applyAlignment="1" applyProtection="1">
      <alignment horizontal="right"/>
    </xf>
    <xf numFmtId="4" fontId="8" fillId="4" borderId="28" xfId="0" applyNumberFormat="1" applyFont="1" applyFill="1" applyBorder="1" applyProtection="1"/>
    <xf numFmtId="4" fontId="8" fillId="4" borderId="2" xfId="0" applyNumberFormat="1" applyFont="1" applyFill="1" applyBorder="1" applyProtection="1"/>
    <xf numFmtId="0" fontId="8" fillId="4" borderId="2" xfId="0" applyFont="1" applyFill="1" applyBorder="1" applyAlignment="1" applyProtection="1">
      <alignment horizontal="right"/>
    </xf>
    <xf numFmtId="0" fontId="8" fillId="0" borderId="0" xfId="0" applyFont="1" applyProtection="1">
      <protection hidden="1"/>
    </xf>
    <xf numFmtId="0" fontId="18" fillId="5" borderId="0" xfId="0" applyFont="1" applyFill="1" applyBorder="1" applyAlignment="1" applyProtection="1">
      <alignment horizontal="center"/>
    </xf>
    <xf numFmtId="0" fontId="6" fillId="12" borderId="32" xfId="0" applyFont="1" applyFill="1" applyBorder="1" applyProtection="1"/>
    <xf numFmtId="164" fontId="6" fillId="6" borderId="32" xfId="3" applyFont="1" applyFill="1" applyBorder="1" applyAlignment="1" applyProtection="1">
      <alignment horizontal="center"/>
    </xf>
    <xf numFmtId="0" fontId="6" fillId="11" borderId="35" xfId="0" applyFont="1" applyFill="1" applyBorder="1" applyProtection="1"/>
    <xf numFmtId="14" fontId="8" fillId="0" borderId="0" xfId="0" applyNumberFormat="1" applyFont="1" applyProtection="1"/>
    <xf numFmtId="0" fontId="6" fillId="0" borderId="0" xfId="0" applyFont="1" applyAlignment="1" applyProtection="1">
      <alignment horizontal="center"/>
      <protection hidden="1"/>
    </xf>
    <xf numFmtId="2" fontId="6" fillId="0" borderId="4" xfId="0" applyNumberFormat="1" applyFont="1" applyFill="1" applyBorder="1" applyAlignment="1" applyProtection="1">
      <alignment horizontal="center" vertical="center" wrapText="1"/>
    </xf>
    <xf numFmtId="2" fontId="6" fillId="0" borderId="9" xfId="0" applyNumberFormat="1" applyFont="1" applyFill="1" applyBorder="1" applyAlignment="1" applyProtection="1">
      <alignment horizontal="center" vertical="center" wrapText="1"/>
    </xf>
    <xf numFmtId="4" fontId="19" fillId="17" borderId="32" xfId="0" applyNumberFormat="1" applyFont="1" applyFill="1" applyBorder="1" applyAlignment="1" applyProtection="1">
      <alignment shrinkToFit="1"/>
    </xf>
    <xf numFmtId="0" fontId="6" fillId="0" borderId="13" xfId="0" applyFont="1" applyBorder="1" applyAlignment="1" applyProtection="1">
      <alignment horizontal="center" vertical="center"/>
    </xf>
    <xf numFmtId="4" fontId="8" fillId="6" borderId="13" xfId="0" applyNumberFormat="1" applyFont="1" applyFill="1" applyBorder="1" applyAlignment="1" applyProtection="1">
      <alignment vertical="center"/>
    </xf>
    <xf numFmtId="4" fontId="8" fillId="3" borderId="31" xfId="0" applyNumberFormat="1" applyFont="1" applyFill="1" applyBorder="1" applyAlignment="1" applyProtection="1">
      <alignment vertical="center"/>
    </xf>
    <xf numFmtId="0" fontId="8" fillId="0" borderId="0" xfId="0" applyFont="1" applyAlignment="1" applyProtection="1">
      <alignment vertical="center"/>
      <protection hidden="1"/>
    </xf>
    <xf numFmtId="2" fontId="6" fillId="0" borderId="8" xfId="0" applyNumberFormat="1" applyFont="1" applyBorder="1" applyAlignment="1" applyProtection="1">
      <alignment horizontal="center"/>
      <protection hidden="1"/>
    </xf>
    <xf numFmtId="2" fontId="6" fillId="0" borderId="18" xfId="0" applyNumberFormat="1" applyFont="1" applyBorder="1" applyAlignment="1" applyProtection="1">
      <alignment horizontal="center"/>
      <protection hidden="1"/>
    </xf>
    <xf numFmtId="2" fontId="8" fillId="12" borderId="18" xfId="0" applyNumberFormat="1" applyFont="1" applyFill="1" applyBorder="1" applyProtection="1"/>
    <xf numFmtId="2" fontId="8" fillId="8" borderId="9" xfId="0" applyNumberFormat="1" applyFont="1" applyFill="1" applyBorder="1" applyProtection="1"/>
    <xf numFmtId="0" fontId="8" fillId="0" borderId="0" xfId="0" applyFont="1" applyAlignment="1" applyProtection="1">
      <alignment horizontal="center"/>
      <protection hidden="1"/>
    </xf>
    <xf numFmtId="0" fontId="8" fillId="7" borderId="32" xfId="0" applyFont="1" applyFill="1" applyBorder="1" applyProtection="1"/>
    <xf numFmtId="2" fontId="6" fillId="0" borderId="15" xfId="0" applyNumberFormat="1" applyFont="1" applyBorder="1" applyAlignment="1" applyProtection="1">
      <alignment horizontal="center"/>
      <protection hidden="1"/>
    </xf>
    <xf numFmtId="165" fontId="6" fillId="17" borderId="3" xfId="0" applyNumberFormat="1" applyFont="1" applyFill="1" applyBorder="1" applyAlignment="1" applyProtection="1">
      <alignment horizontal="center" vertical="center"/>
    </xf>
    <xf numFmtId="2" fontId="6" fillId="0" borderId="45" xfId="0" applyNumberFormat="1" applyFont="1" applyFill="1" applyBorder="1" applyAlignment="1" applyProtection="1">
      <alignment horizontal="center" vertical="center" wrapText="1"/>
    </xf>
    <xf numFmtId="2" fontId="6" fillId="0" borderId="56" xfId="0" applyNumberFormat="1" applyFont="1" applyFill="1" applyBorder="1" applyAlignment="1" applyProtection="1">
      <alignment horizontal="center" vertical="center" wrapText="1"/>
    </xf>
    <xf numFmtId="0" fontId="6" fillId="0" borderId="19" xfId="0" applyFont="1" applyBorder="1" applyAlignment="1" applyProtection="1">
      <alignment horizontal="center" vertical="center"/>
    </xf>
    <xf numFmtId="4" fontId="8" fillId="6" borderId="13" xfId="0" applyNumberFormat="1" applyFont="1" applyFill="1" applyBorder="1" applyAlignment="1" applyProtection="1">
      <alignment horizontal="center" vertical="center"/>
    </xf>
    <xf numFmtId="4" fontId="8" fillId="3" borderId="13" xfId="0" applyNumberFormat="1" applyFont="1" applyFill="1" applyBorder="1" applyAlignment="1" applyProtection="1">
      <alignment horizontal="center" vertical="center"/>
    </xf>
    <xf numFmtId="2" fontId="8" fillId="12" borderId="8" xfId="0" applyNumberFormat="1" applyFont="1" applyFill="1" applyBorder="1" applyProtection="1"/>
    <xf numFmtId="2" fontId="8" fillId="8" borderId="8" xfId="0" applyNumberFormat="1" applyFont="1" applyFill="1" applyBorder="1" applyProtection="1"/>
    <xf numFmtId="0" fontId="8" fillId="0" borderId="8"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6" fillId="0" borderId="8" xfId="0" applyFont="1" applyBorder="1" applyAlignment="1" applyProtection="1">
      <alignment horizontal="center" vertical="center"/>
    </xf>
    <xf numFmtId="4" fontId="8" fillId="6" borderId="8" xfId="0" applyNumberFormat="1" applyFont="1" applyFill="1" applyBorder="1" applyAlignment="1" applyProtection="1">
      <alignment horizontal="center" vertical="center"/>
    </xf>
    <xf numFmtId="4" fontId="8" fillId="3" borderId="8" xfId="0" applyNumberFormat="1" applyFont="1" applyFill="1" applyBorder="1" applyAlignment="1" applyProtection="1">
      <alignment horizontal="center" vertical="center"/>
    </xf>
    <xf numFmtId="0" fontId="6" fillId="8" borderId="21"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14" fontId="8" fillId="0" borderId="32" xfId="0" applyNumberFormat="1" applyFont="1" applyBorder="1" applyProtection="1"/>
    <xf numFmtId="0" fontId="8" fillId="7" borderId="32" xfId="0" applyFont="1" applyFill="1" applyBorder="1" applyAlignment="1" applyProtection="1">
      <alignment wrapText="1"/>
    </xf>
    <xf numFmtId="0" fontId="6" fillId="0" borderId="0" xfId="0" applyFont="1" applyAlignment="1" applyProtection="1">
      <alignment horizontal="center" vertical="center"/>
      <protection hidden="1"/>
    </xf>
    <xf numFmtId="3" fontId="6" fillId="0" borderId="0" xfId="0" applyNumberFormat="1" applyFont="1" applyFill="1" applyBorder="1" applyProtection="1">
      <protection hidden="1"/>
    </xf>
    <xf numFmtId="2" fontId="6" fillId="0" borderId="68" xfId="0" applyNumberFormat="1" applyFont="1" applyFill="1" applyBorder="1" applyAlignment="1" applyProtection="1">
      <alignment horizontal="center" vertical="center" wrapText="1"/>
    </xf>
    <xf numFmtId="0" fontId="8" fillId="8" borderId="26" xfId="0" applyNumberFormat="1" applyFont="1" applyFill="1" applyBorder="1" applyAlignment="1" applyProtection="1">
      <alignment horizontal="center" vertical="center"/>
      <protection hidden="1"/>
    </xf>
    <xf numFmtId="164" fontId="8" fillId="6" borderId="5" xfId="3" applyFont="1" applyFill="1" applyBorder="1" applyAlignment="1" applyProtection="1">
      <alignment vertical="center"/>
    </xf>
    <xf numFmtId="3" fontId="30" fillId="0" borderId="0" xfId="0" applyNumberFormat="1" applyFont="1" applyFill="1" applyBorder="1" applyAlignment="1" applyProtection="1">
      <alignment wrapText="1"/>
      <protection hidden="1"/>
    </xf>
    <xf numFmtId="2" fontId="6" fillId="0" borderId="4" xfId="0" applyNumberFormat="1" applyFont="1" applyBorder="1" applyAlignment="1" applyProtection="1">
      <alignment horizontal="center"/>
      <protection hidden="1"/>
    </xf>
    <xf numFmtId="164" fontId="8" fillId="6" borderId="9" xfId="3" applyFont="1" applyFill="1" applyBorder="1" applyAlignment="1" applyProtection="1">
      <alignment vertical="center"/>
    </xf>
    <xf numFmtId="4" fontId="8" fillId="6" borderId="9" xfId="0" applyNumberFormat="1" applyFont="1" applyFill="1" applyBorder="1" applyProtection="1"/>
    <xf numFmtId="2" fontId="6" fillId="0" borderId="28" xfId="0" applyNumberFormat="1" applyFont="1" applyBorder="1" applyAlignment="1" applyProtection="1">
      <alignment horizontal="center"/>
      <protection hidden="1"/>
    </xf>
    <xf numFmtId="0" fontId="6" fillId="8" borderId="53"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8" fillId="0" borderId="0" xfId="0" applyFont="1" applyAlignment="1" applyProtection="1">
      <alignment vertical="center" wrapText="1"/>
    </xf>
    <xf numFmtId="164" fontId="8" fillId="8" borderId="8" xfId="3" applyFont="1" applyFill="1" applyBorder="1" applyAlignment="1" applyProtection="1">
      <alignment vertical="center"/>
      <protection hidden="1"/>
    </xf>
    <xf numFmtId="0" fontId="33" fillId="0" borderId="0" xfId="0" applyFont="1" applyAlignment="1" applyProtection="1">
      <alignment wrapText="1"/>
      <protection hidden="1"/>
    </xf>
    <xf numFmtId="0" fontId="8" fillId="8" borderId="8" xfId="0" applyFont="1" applyFill="1" applyBorder="1" applyAlignment="1" applyProtection="1">
      <alignment vertical="center"/>
      <protection hidden="1"/>
    </xf>
    <xf numFmtId="0" fontId="8" fillId="0" borderId="76" xfId="0" applyFont="1" applyBorder="1" applyProtection="1"/>
    <xf numFmtId="0" fontId="5" fillId="0" borderId="0" xfId="0" applyFont="1" applyFill="1" applyBorder="1" applyAlignment="1" applyProtection="1">
      <alignment horizontal="center" vertical="center"/>
    </xf>
    <xf numFmtId="0" fontId="16" fillId="19" borderId="58" xfId="0" applyFont="1" applyFill="1" applyBorder="1" applyAlignment="1" applyProtection="1">
      <alignment horizontal="center" vertical="center"/>
      <protection hidden="1"/>
    </xf>
    <xf numFmtId="0" fontId="16" fillId="19" borderId="52" xfId="0" applyFont="1" applyFill="1" applyBorder="1" applyAlignment="1" applyProtection="1">
      <alignment horizontal="center" vertical="center"/>
      <protection hidden="1"/>
    </xf>
    <xf numFmtId="0" fontId="6" fillId="0" borderId="52" xfId="0" applyFont="1" applyFill="1" applyBorder="1" applyProtection="1">
      <protection hidden="1"/>
    </xf>
    <xf numFmtId="0" fontId="6" fillId="8" borderId="64" xfId="0" applyFont="1" applyFill="1" applyBorder="1" applyAlignment="1" applyProtection="1">
      <alignment vertical="center"/>
      <protection hidden="1"/>
    </xf>
    <xf numFmtId="0" fontId="6" fillId="8" borderId="35" xfId="0" applyFont="1" applyFill="1" applyBorder="1" applyAlignment="1" applyProtection="1">
      <alignment vertical="center" wrapText="1"/>
      <protection hidden="1"/>
    </xf>
    <xf numFmtId="0" fontId="6" fillId="8" borderId="64" xfId="0" applyFont="1" applyFill="1" applyBorder="1" applyAlignment="1" applyProtection="1">
      <alignment vertical="center" wrapText="1"/>
      <protection hidden="1"/>
    </xf>
    <xf numFmtId="0" fontId="0" fillId="8" borderId="61" xfId="0" applyFill="1" applyBorder="1" applyAlignment="1" applyProtection="1">
      <alignment vertical="center" wrapText="1"/>
      <protection hidden="1"/>
    </xf>
    <xf numFmtId="0" fontId="6" fillId="0" borderId="77" xfId="0" applyFont="1" applyFill="1" applyBorder="1" applyProtection="1">
      <protection hidden="1"/>
    </xf>
    <xf numFmtId="0" fontId="6" fillId="8" borderId="50" xfId="0" applyFont="1" applyFill="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6" fillId="8" borderId="19"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6" fillId="8" borderId="24" xfId="0" applyFont="1" applyFill="1" applyBorder="1" applyAlignment="1" applyProtection="1">
      <alignment horizontal="center" vertical="center" wrapText="1"/>
      <protection hidden="1"/>
    </xf>
    <xf numFmtId="0" fontId="6" fillId="8" borderId="65" xfId="0" applyFont="1" applyFill="1" applyBorder="1" applyAlignment="1" applyProtection="1">
      <alignment vertical="center" wrapText="1"/>
      <protection hidden="1"/>
    </xf>
    <xf numFmtId="0" fontId="8" fillId="8" borderId="28" xfId="0" applyFont="1" applyFill="1" applyBorder="1" applyAlignment="1" applyProtection="1">
      <alignment horizontal="center" vertical="center" wrapText="1"/>
      <protection hidden="1"/>
    </xf>
    <xf numFmtId="0" fontId="8" fillId="8" borderId="2" xfId="0" applyFont="1" applyFill="1" applyBorder="1" applyAlignment="1" applyProtection="1">
      <alignment horizontal="center" vertical="center" wrapText="1"/>
      <protection hidden="1"/>
    </xf>
    <xf numFmtId="0" fontId="6" fillId="8" borderId="3" xfId="0" applyFont="1" applyFill="1" applyBorder="1" applyAlignment="1" applyProtection="1">
      <alignment horizontal="center" vertical="center" wrapText="1"/>
      <protection hidden="1"/>
    </xf>
    <xf numFmtId="0" fontId="6" fillId="8" borderId="32" xfId="0" applyFont="1" applyFill="1" applyBorder="1" applyAlignment="1" applyProtection="1">
      <alignment horizontal="center" vertical="center" wrapText="1"/>
      <protection hidden="1"/>
    </xf>
    <xf numFmtId="0" fontId="6" fillId="8" borderId="60" xfId="0" applyFont="1" applyFill="1" applyBorder="1" applyAlignment="1" applyProtection="1">
      <alignment horizontal="center" vertical="center" wrapText="1"/>
      <protection hidden="1"/>
    </xf>
    <xf numFmtId="0" fontId="6" fillId="8" borderId="54"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protection hidden="1"/>
    </xf>
    <xf numFmtId="0" fontId="8" fillId="8" borderId="3"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4" fontId="6" fillId="3" borderId="6" xfId="0" applyNumberFormat="1" applyFont="1" applyFill="1" applyBorder="1" applyAlignment="1" applyProtection="1">
      <alignment horizontal="right" vertical="center" wrapText="1"/>
      <protection hidden="1"/>
    </xf>
    <xf numFmtId="166" fontId="8" fillId="20" borderId="25" xfId="0" applyNumberFormat="1" applyFont="1" applyFill="1" applyBorder="1" applyAlignment="1" applyProtection="1">
      <alignment vertical="center"/>
      <protection hidden="1"/>
    </xf>
    <xf numFmtId="4" fontId="6" fillId="3" borderId="10" xfId="0" applyNumberFormat="1" applyFont="1" applyFill="1" applyBorder="1" applyAlignment="1" applyProtection="1">
      <alignment horizontal="right" vertical="center" wrapText="1"/>
      <protection hidden="1"/>
    </xf>
    <xf numFmtId="4" fontId="8" fillId="21" borderId="73" xfId="0" applyNumberFormat="1" applyFont="1" applyFill="1" applyBorder="1" applyAlignment="1" applyProtection="1">
      <alignment horizontal="right" vertical="center"/>
      <protection hidden="1"/>
    </xf>
    <xf numFmtId="4" fontId="9" fillId="3" borderId="6" xfId="0" applyNumberFormat="1" applyFont="1" applyFill="1" applyBorder="1" applyAlignment="1" applyProtection="1">
      <alignment horizontal="right" vertical="center" wrapText="1"/>
      <protection hidden="1"/>
    </xf>
    <xf numFmtId="10" fontId="8" fillId="2" borderId="5" xfId="0" applyNumberFormat="1" applyFont="1" applyFill="1" applyBorder="1" applyAlignment="1" applyProtection="1">
      <alignment vertical="center"/>
      <protection hidden="1"/>
    </xf>
    <xf numFmtId="166" fontId="8" fillId="18" borderId="10" xfId="0" applyNumberFormat="1" applyFont="1" applyFill="1" applyBorder="1" applyAlignment="1" applyProtection="1">
      <alignment vertical="center"/>
      <protection locked="0" hidden="1"/>
    </xf>
    <xf numFmtId="166" fontId="8" fillId="18" borderId="66" xfId="0" applyNumberFormat="1" applyFont="1" applyFill="1" applyBorder="1" applyAlignment="1" applyProtection="1">
      <alignment vertical="center"/>
      <protection locked="0" hidden="1"/>
    </xf>
    <xf numFmtId="0" fontId="8" fillId="18" borderId="5" xfId="0" applyFont="1" applyFill="1" applyBorder="1" applyAlignment="1" applyProtection="1">
      <alignment vertical="center" wrapText="1"/>
      <protection locked="0" hidden="1"/>
    </xf>
    <xf numFmtId="166" fontId="9" fillId="22" borderId="6" xfId="0" applyNumberFormat="1" applyFont="1" applyFill="1" applyBorder="1" applyAlignment="1" applyProtection="1">
      <alignment vertical="center"/>
      <protection hidden="1"/>
    </xf>
    <xf numFmtId="0" fontId="8" fillId="0" borderId="0" xfId="0" applyFont="1" applyBorder="1" applyProtection="1">
      <protection hidden="1"/>
    </xf>
    <xf numFmtId="0" fontId="16" fillId="20" borderId="54" xfId="0" applyFont="1" applyFill="1" applyBorder="1" applyAlignment="1" applyProtection="1">
      <alignment horizontal="center" vertical="center"/>
      <protection hidden="1"/>
    </xf>
    <xf numFmtId="0" fontId="16" fillId="20" borderId="33" xfId="0" applyFont="1" applyFill="1" applyBorder="1" applyAlignment="1" applyProtection="1">
      <alignment horizontal="center" vertical="center"/>
      <protection hidden="1"/>
    </xf>
    <xf numFmtId="4" fontId="6" fillId="20" borderId="49" xfId="0" applyNumberFormat="1" applyFont="1" applyFill="1" applyBorder="1" applyAlignment="1" applyProtection="1">
      <alignment vertical="center" wrapText="1"/>
      <protection hidden="1"/>
    </xf>
    <xf numFmtId="166" fontId="8" fillId="20" borderId="37" xfId="0" applyNumberFormat="1" applyFont="1" applyFill="1" applyBorder="1" applyAlignment="1" applyProtection="1">
      <alignment vertical="center" wrapText="1"/>
      <protection hidden="1"/>
    </xf>
    <xf numFmtId="166" fontId="8" fillId="20" borderId="47" xfId="0" applyNumberFormat="1" applyFont="1" applyFill="1" applyBorder="1" applyAlignment="1" applyProtection="1">
      <alignment vertical="center" wrapText="1"/>
      <protection hidden="1"/>
    </xf>
    <xf numFmtId="166" fontId="8" fillId="20" borderId="48" xfId="0" applyNumberFormat="1" applyFont="1" applyFill="1" applyBorder="1" applyAlignment="1" applyProtection="1">
      <alignment vertical="center" wrapText="1"/>
      <protection hidden="1"/>
    </xf>
    <xf numFmtId="4" fontId="6" fillId="20" borderId="54" xfId="0" applyNumberFormat="1" applyFont="1" applyFill="1" applyBorder="1" applyAlignment="1" applyProtection="1">
      <alignment vertical="center" wrapText="1"/>
      <protection hidden="1"/>
    </xf>
    <xf numFmtId="4" fontId="8" fillId="20" borderId="49" xfId="0" applyNumberFormat="1" applyFont="1" applyFill="1" applyBorder="1" applyAlignment="1" applyProtection="1">
      <alignment vertical="center" wrapText="1"/>
      <protection hidden="1"/>
    </xf>
    <xf numFmtId="4" fontId="9" fillId="20" borderId="54" xfId="0" applyNumberFormat="1" applyFont="1" applyFill="1" applyBorder="1" applyAlignment="1" applyProtection="1">
      <alignment vertical="center" wrapText="1"/>
      <protection hidden="1"/>
    </xf>
    <xf numFmtId="9" fontId="14" fillId="23" borderId="79" xfId="0" applyNumberFormat="1" applyFont="1" applyFill="1" applyBorder="1" applyAlignment="1" applyProtection="1">
      <alignment vertical="center"/>
      <protection hidden="1"/>
    </xf>
    <xf numFmtId="166" fontId="9" fillId="20" borderId="80" xfId="0" applyNumberFormat="1" applyFont="1" applyFill="1" applyBorder="1" applyAlignment="1" applyProtection="1">
      <alignment vertical="center"/>
      <protection hidden="1"/>
    </xf>
    <xf numFmtId="9" fontId="14" fillId="23" borderId="33" xfId="0" applyNumberFormat="1" applyFont="1" applyFill="1" applyBorder="1" applyAlignment="1" applyProtection="1">
      <alignment vertical="center"/>
      <protection hidden="1"/>
    </xf>
    <xf numFmtId="166" fontId="9" fillId="20" borderId="81" xfId="0" applyNumberFormat="1" applyFont="1" applyFill="1" applyBorder="1" applyAlignment="1" applyProtection="1">
      <alignment vertical="center"/>
      <protection hidden="1"/>
    </xf>
    <xf numFmtId="9" fontId="14" fillId="23" borderId="54" xfId="0" applyNumberFormat="1" applyFont="1" applyFill="1" applyBorder="1" applyAlignment="1" applyProtection="1">
      <alignment vertical="center"/>
      <protection hidden="1"/>
    </xf>
    <xf numFmtId="0" fontId="34" fillId="0" borderId="0" xfId="0" applyFont="1" applyAlignment="1" applyProtection="1">
      <alignment vertical="center"/>
      <protection hidden="1"/>
    </xf>
    <xf numFmtId="4" fontId="8" fillId="0" borderId="0" xfId="0" applyNumberFormat="1" applyFont="1" applyProtection="1"/>
    <xf numFmtId="0" fontId="34" fillId="0" borderId="0" xfId="0" applyFont="1" applyProtection="1"/>
    <xf numFmtId="0" fontId="16" fillId="19" borderId="0" xfId="0" applyFont="1" applyFill="1" applyBorder="1" applyAlignment="1" applyProtection="1">
      <alignment horizontal="center" vertical="center"/>
      <protection hidden="1"/>
    </xf>
    <xf numFmtId="0" fontId="6" fillId="8" borderId="8" xfId="0" applyFont="1" applyFill="1" applyBorder="1" applyAlignment="1" applyProtection="1">
      <alignment horizontal="left"/>
      <protection hidden="1"/>
    </xf>
    <xf numFmtId="0" fontId="8" fillId="8" borderId="8" xfId="0" applyFont="1" applyFill="1" applyBorder="1" applyAlignment="1" applyProtection="1">
      <alignment vertical="top" wrapText="1"/>
      <protection hidden="1"/>
    </xf>
    <xf numFmtId="4" fontId="6" fillId="3" borderId="36" xfId="0" applyNumberFormat="1" applyFont="1" applyFill="1" applyBorder="1" applyAlignment="1" applyProtection="1">
      <alignment horizontal="right" vertical="center" wrapText="1"/>
      <protection hidden="1"/>
    </xf>
    <xf numFmtId="166" fontId="8" fillId="20" borderId="13" xfId="0" applyNumberFormat="1" applyFont="1" applyFill="1" applyBorder="1" applyAlignment="1" applyProtection="1">
      <alignment vertical="center"/>
      <protection hidden="1"/>
    </xf>
    <xf numFmtId="4" fontId="6" fillId="3" borderId="63" xfId="0" applyNumberFormat="1" applyFont="1" applyFill="1" applyBorder="1" applyAlignment="1" applyProtection="1">
      <alignment horizontal="right" vertical="center" wrapText="1"/>
      <protection hidden="1"/>
    </xf>
    <xf numFmtId="4" fontId="8" fillId="21" borderId="75" xfId="0" applyNumberFormat="1" applyFont="1" applyFill="1" applyBorder="1" applyAlignment="1" applyProtection="1">
      <alignment horizontal="right" vertical="center"/>
      <protection hidden="1"/>
    </xf>
    <xf numFmtId="4" fontId="9" fillId="3" borderId="36" xfId="0" applyNumberFormat="1" applyFont="1" applyFill="1" applyBorder="1" applyAlignment="1" applyProtection="1">
      <alignment horizontal="right" vertical="center" wrapText="1"/>
      <protection hidden="1"/>
    </xf>
    <xf numFmtId="10" fontId="8" fillId="2" borderId="31" xfId="0" applyNumberFormat="1" applyFont="1" applyFill="1" applyBorder="1" applyAlignment="1" applyProtection="1">
      <alignment vertical="center"/>
      <protection hidden="1"/>
    </xf>
    <xf numFmtId="166" fontId="8" fillId="18" borderId="63" xfId="0" applyNumberFormat="1" applyFont="1" applyFill="1" applyBorder="1" applyAlignment="1" applyProtection="1">
      <alignment vertical="center"/>
      <protection locked="0" hidden="1"/>
    </xf>
    <xf numFmtId="166" fontId="8" fillId="18" borderId="42" xfId="0" applyNumberFormat="1" applyFont="1" applyFill="1" applyBorder="1" applyAlignment="1" applyProtection="1">
      <alignment vertical="center"/>
      <protection locked="0" hidden="1"/>
    </xf>
    <xf numFmtId="0" fontId="8" fillId="18" borderId="31" xfId="0" applyFont="1" applyFill="1" applyBorder="1" applyAlignment="1" applyProtection="1">
      <alignment vertical="center" wrapText="1"/>
      <protection locked="0" hidden="1"/>
    </xf>
    <xf numFmtId="166" fontId="9" fillId="22" borderId="36" xfId="0" applyNumberFormat="1" applyFont="1" applyFill="1" applyBorder="1" applyAlignment="1" applyProtection="1">
      <alignment vertical="center"/>
      <protection hidden="1"/>
    </xf>
    <xf numFmtId="0" fontId="15" fillId="7" borderId="0" xfId="0" applyFont="1" applyFill="1" applyProtection="1"/>
    <xf numFmtId="0" fontId="35" fillId="0" borderId="0" xfId="0" applyFont="1" applyProtection="1"/>
    <xf numFmtId="9" fontId="15" fillId="0" borderId="0" xfId="0" applyNumberFormat="1" applyFont="1" applyProtection="1"/>
    <xf numFmtId="0" fontId="15" fillId="17" borderId="44" xfId="0" applyFont="1" applyFill="1" applyBorder="1" applyProtection="1"/>
    <xf numFmtId="0" fontId="15" fillId="17" borderId="0" xfId="0" applyFont="1" applyFill="1" applyBorder="1" applyProtection="1"/>
    <xf numFmtId="0" fontId="15" fillId="17" borderId="62" xfId="0" applyFont="1" applyFill="1" applyBorder="1" applyProtection="1"/>
    <xf numFmtId="4" fontId="15" fillId="26" borderId="50" xfId="0" applyNumberFormat="1" applyFont="1" applyFill="1" applyBorder="1" applyProtection="1"/>
    <xf numFmtId="4" fontId="15" fillId="26" borderId="78" xfId="0" applyNumberFormat="1" applyFont="1" applyFill="1" applyBorder="1" applyProtection="1"/>
    <xf numFmtId="4" fontId="15" fillId="26" borderId="46" xfId="0" applyNumberFormat="1" applyFont="1" applyFill="1" applyBorder="1" applyProtection="1"/>
    <xf numFmtId="4" fontId="20" fillId="25" borderId="50" xfId="0" applyNumberFormat="1" applyFont="1" applyFill="1" applyBorder="1" applyAlignment="1" applyProtection="1">
      <alignment wrapText="1"/>
    </xf>
    <xf numFmtId="4" fontId="15" fillId="25" borderId="46" xfId="0" applyNumberFormat="1" applyFont="1" applyFill="1" applyBorder="1" applyProtection="1"/>
    <xf numFmtId="4" fontId="15" fillId="0" borderId="0" xfId="0" applyNumberFormat="1" applyFont="1" applyProtection="1"/>
    <xf numFmtId="4" fontId="15" fillId="26" borderId="26" xfId="0" applyNumberFormat="1" applyFont="1" applyFill="1" applyBorder="1" applyProtection="1"/>
    <xf numFmtId="4" fontId="15" fillId="26" borderId="27" xfId="0" applyNumberFormat="1" applyFont="1" applyFill="1" applyBorder="1" applyProtection="1"/>
    <xf numFmtId="4" fontId="15" fillId="26" borderId="5" xfId="0" applyNumberFormat="1" applyFont="1" applyFill="1" applyBorder="1" applyProtection="1"/>
    <xf numFmtId="0" fontId="15" fillId="17" borderId="58" xfId="0" applyFont="1" applyFill="1" applyBorder="1" applyProtection="1"/>
    <xf numFmtId="0" fontId="15" fillId="17" borderId="52" xfId="0" applyFont="1" applyFill="1" applyBorder="1" applyProtection="1"/>
    <xf numFmtId="4" fontId="15" fillId="26" borderId="4" xfId="0" applyNumberFormat="1" applyFont="1" applyFill="1" applyBorder="1" applyProtection="1"/>
    <xf numFmtId="4" fontId="15" fillId="26" borderId="15" xfId="0" applyNumberFormat="1" applyFont="1" applyFill="1" applyBorder="1" applyProtection="1"/>
    <xf numFmtId="4" fontId="15" fillId="26" borderId="9" xfId="0" applyNumberFormat="1" applyFont="1" applyFill="1" applyBorder="1" applyProtection="1"/>
    <xf numFmtId="4" fontId="15" fillId="13" borderId="15" xfId="0" applyNumberFormat="1" applyFont="1" applyFill="1" applyBorder="1" applyProtection="1"/>
    <xf numFmtId="4" fontId="15" fillId="13" borderId="9" xfId="0" applyNumberFormat="1" applyFont="1" applyFill="1" applyBorder="1" applyProtection="1"/>
    <xf numFmtId="4" fontId="15" fillId="26" borderId="28" xfId="0" applyNumberFormat="1" applyFont="1" applyFill="1" applyBorder="1" applyProtection="1"/>
    <xf numFmtId="4" fontId="15" fillId="26" borderId="72" xfId="0" applyNumberFormat="1" applyFont="1" applyFill="1" applyBorder="1" applyProtection="1"/>
    <xf numFmtId="0" fontId="15" fillId="17" borderId="49" xfId="0" applyFont="1" applyFill="1" applyBorder="1" applyProtection="1"/>
    <xf numFmtId="0" fontId="15" fillId="17" borderId="33" xfId="0" applyFont="1" applyFill="1" applyBorder="1" applyProtection="1"/>
    <xf numFmtId="4" fontId="5" fillId="26" borderId="28" xfId="0" applyNumberFormat="1" applyFont="1" applyFill="1" applyBorder="1" applyProtection="1"/>
    <xf numFmtId="4" fontId="5" fillId="26" borderId="3" xfId="0" applyNumberFormat="1" applyFont="1" applyFill="1" applyBorder="1" applyProtection="1"/>
    <xf numFmtId="0" fontId="15" fillId="0" borderId="44" xfId="0" applyFont="1" applyBorder="1" applyProtection="1"/>
    <xf numFmtId="0" fontId="15" fillId="0" borderId="62" xfId="0" applyFont="1" applyBorder="1" applyProtection="1"/>
    <xf numFmtId="0" fontId="15" fillId="0" borderId="49" xfId="0" applyFont="1" applyBorder="1" applyProtection="1"/>
    <xf numFmtId="0" fontId="15" fillId="0" borderId="33" xfId="0" applyFont="1" applyBorder="1" applyProtection="1"/>
    <xf numFmtId="4" fontId="5" fillId="25" borderId="46" xfId="0" applyNumberFormat="1" applyFont="1" applyFill="1" applyBorder="1" applyProtection="1"/>
    <xf numFmtId="0" fontId="10" fillId="0" borderId="0" xfId="0" applyFont="1" applyAlignment="1" applyProtection="1">
      <alignment horizontal="right"/>
    </xf>
    <xf numFmtId="4" fontId="5" fillId="8" borderId="32" xfId="0" applyNumberFormat="1" applyFont="1" applyFill="1" applyBorder="1" applyProtection="1"/>
    <xf numFmtId="0" fontId="15" fillId="0" borderId="0" xfId="0" applyFont="1" applyProtection="1">
      <protection locked="0"/>
    </xf>
    <xf numFmtId="0" fontId="6" fillId="0" borderId="0" xfId="0" applyFont="1" applyFill="1" applyBorder="1" applyAlignment="1" applyProtection="1">
      <alignment horizontal="center" vertical="center"/>
    </xf>
    <xf numFmtId="0" fontId="0" fillId="0" borderId="0" xfId="0"/>
    <xf numFmtId="0" fontId="15" fillId="10" borderId="0" xfId="0" applyFont="1" applyFill="1" applyBorder="1" applyAlignment="1" applyProtection="1">
      <protection hidden="1"/>
    </xf>
    <xf numFmtId="0" fontId="15" fillId="10" borderId="0" xfId="0" applyFont="1" applyFill="1" applyBorder="1" applyProtection="1">
      <protection hidden="1"/>
    </xf>
    <xf numFmtId="0" fontId="0" fillId="0" borderId="0" xfId="0"/>
    <xf numFmtId="0" fontId="8" fillId="0" borderId="0" xfId="0" applyFont="1" applyFill="1" applyProtection="1"/>
    <xf numFmtId="0" fontId="8" fillId="0" borderId="0" xfId="0" applyFont="1" applyProtection="1"/>
    <xf numFmtId="0" fontId="15" fillId="10" borderId="0" xfId="0" applyFont="1" applyFill="1" applyBorder="1" applyAlignment="1" applyProtection="1">
      <protection hidden="1"/>
    </xf>
    <xf numFmtId="0" fontId="15" fillId="10" borderId="0" xfId="0" applyFont="1" applyFill="1" applyBorder="1" applyProtection="1">
      <protection hidden="1"/>
    </xf>
    <xf numFmtId="0" fontId="15" fillId="10" borderId="0" xfId="0" applyFont="1" applyFill="1" applyBorder="1" applyAlignment="1" applyProtection="1">
      <alignment horizontal="center"/>
      <protection hidden="1"/>
    </xf>
    <xf numFmtId="0" fontId="15" fillId="0" borderId="0" xfId="0" applyFont="1" applyProtection="1">
      <protection hidden="1"/>
    </xf>
    <xf numFmtId="164" fontId="7" fillId="10" borderId="0" xfId="9" applyFont="1" applyFill="1" applyBorder="1" applyAlignment="1" applyProtection="1">
      <alignment vertical="center" wrapText="1"/>
      <protection hidden="1"/>
    </xf>
    <xf numFmtId="0" fontId="6" fillId="10" borderId="0" xfId="0" applyFont="1" applyFill="1" applyBorder="1" applyAlignment="1" applyProtection="1">
      <alignment horizontal="right"/>
      <protection hidden="1"/>
    </xf>
    <xf numFmtId="0" fontId="7" fillId="3" borderId="40" xfId="0" applyNumberFormat="1" applyFont="1" applyFill="1" applyBorder="1" applyAlignment="1" applyProtection="1">
      <alignment vertical="center" wrapText="1"/>
      <protection hidden="1"/>
    </xf>
    <xf numFmtId="0" fontId="15" fillId="0" borderId="0" xfId="0" applyFont="1" applyFill="1" applyProtection="1">
      <protection hidden="1"/>
    </xf>
    <xf numFmtId="0" fontId="15" fillId="0" borderId="0" xfId="0" applyFont="1" applyBorder="1" applyAlignment="1" applyProtection="1">
      <protection hidden="1"/>
    </xf>
    <xf numFmtId="166" fontId="8" fillId="20" borderId="25" xfId="0" applyNumberFormat="1" applyFont="1" applyFill="1" applyBorder="1" applyAlignment="1" applyProtection="1">
      <alignment vertical="center"/>
      <protection hidden="1"/>
    </xf>
    <xf numFmtId="0" fontId="8" fillId="0" borderId="0" xfId="0" applyFont="1" applyBorder="1" applyProtection="1">
      <protection hidden="1"/>
    </xf>
    <xf numFmtId="166" fontId="8" fillId="20" borderId="8" xfId="0" applyNumberFormat="1" applyFont="1" applyFill="1" applyBorder="1" applyAlignment="1" applyProtection="1">
      <alignment vertical="center"/>
      <protection hidden="1"/>
    </xf>
    <xf numFmtId="0" fontId="7" fillId="0" borderId="0" xfId="0" applyFont="1" applyFill="1" applyBorder="1" applyProtection="1">
      <protection hidden="1"/>
    </xf>
    <xf numFmtId="0" fontId="0" fillId="0" borderId="0" xfId="0" applyBorder="1" applyProtection="1">
      <protection hidden="1"/>
    </xf>
    <xf numFmtId="166" fontId="8" fillId="20" borderId="2" xfId="0" applyNumberFormat="1" applyFont="1" applyFill="1" applyBorder="1" applyAlignment="1" applyProtection="1">
      <alignment vertical="center"/>
      <protection hidden="1"/>
    </xf>
    <xf numFmtId="0" fontId="8" fillId="8" borderId="8" xfId="0" applyFont="1" applyFill="1" applyBorder="1" applyProtection="1">
      <protection hidden="1"/>
    </xf>
    <xf numFmtId="166" fontId="9" fillId="20" borderId="80" xfId="0" applyNumberFormat="1" applyFont="1" applyFill="1" applyBorder="1" applyAlignment="1" applyProtection="1">
      <alignment vertical="center"/>
      <protection hidden="1"/>
    </xf>
    <xf numFmtId="166" fontId="9" fillId="20" borderId="81" xfId="0" applyNumberFormat="1" applyFont="1" applyFill="1" applyBorder="1" applyAlignment="1" applyProtection="1">
      <alignment vertical="center"/>
      <protection hidden="1"/>
    </xf>
    <xf numFmtId="0" fontId="8" fillId="8" borderId="26" xfId="0" applyFont="1" applyFill="1" applyBorder="1" applyAlignment="1" applyProtection="1">
      <alignment vertical="center"/>
      <protection hidden="1"/>
    </xf>
    <xf numFmtId="0" fontId="8" fillId="8" borderId="4" xfId="0" applyFont="1" applyFill="1" applyBorder="1" applyAlignment="1" applyProtection="1">
      <alignment vertical="center"/>
      <protection hidden="1"/>
    </xf>
    <xf numFmtId="0" fontId="15" fillId="0" borderId="0" xfId="0" applyFont="1" applyBorder="1" applyAlignment="1" applyProtection="1">
      <alignment horizontal="center"/>
      <protection hidden="1"/>
    </xf>
    <xf numFmtId="14" fontId="5" fillId="6" borderId="9" xfId="0" applyNumberFormat="1" applyFont="1" applyFill="1" applyBorder="1" applyAlignment="1" applyProtection="1">
      <alignment horizontal="center"/>
      <protection hidden="1"/>
    </xf>
    <xf numFmtId="0" fontId="8" fillId="9" borderId="8" xfId="0" applyFont="1" applyFill="1" applyBorder="1" applyProtection="1">
      <protection locked="0" hidden="1"/>
    </xf>
    <xf numFmtId="0" fontId="15" fillId="0" borderId="0" xfId="0" applyFont="1" applyAlignment="1" applyProtection="1">
      <alignment horizontal="center"/>
      <protection hidden="1"/>
    </xf>
    <xf numFmtId="0" fontId="40" fillId="0" borderId="0" xfId="0" applyFont="1" applyFill="1" applyBorder="1" applyAlignment="1" applyProtection="1">
      <alignment horizontal="left" wrapText="1"/>
      <protection hidden="1"/>
    </xf>
    <xf numFmtId="0" fontId="40" fillId="0" borderId="0"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protection hidden="1"/>
    </xf>
    <xf numFmtId="0" fontId="6" fillId="8" borderId="53" xfId="0" applyFont="1" applyFill="1" applyBorder="1" applyAlignment="1" applyProtection="1">
      <alignment horizontal="center" vertical="center" wrapText="1"/>
      <protection hidden="1"/>
    </xf>
    <xf numFmtId="0" fontId="6" fillId="8" borderId="65" xfId="0" applyFont="1" applyFill="1" applyBorder="1" applyAlignment="1" applyProtection="1">
      <alignment horizontal="center" vertical="center" wrapText="1"/>
      <protection hidden="1"/>
    </xf>
    <xf numFmtId="0" fontId="6" fillId="8" borderId="62" xfId="0" applyFont="1" applyFill="1" applyBorder="1" applyAlignment="1" applyProtection="1">
      <alignment horizontal="center" vertical="center" wrapText="1"/>
      <protection hidden="1"/>
    </xf>
    <xf numFmtId="10" fontId="21" fillId="6" borderId="46" xfId="2" applyNumberFormat="1" applyFont="1" applyFill="1" applyBorder="1" applyAlignment="1" applyProtection="1">
      <alignment horizontal="center"/>
      <protection hidden="1"/>
    </xf>
    <xf numFmtId="10" fontId="21" fillId="6" borderId="24" xfId="2" applyNumberFormat="1" applyFont="1" applyFill="1" applyBorder="1" applyAlignment="1" applyProtection="1">
      <alignment horizontal="center"/>
      <protection hidden="1"/>
    </xf>
    <xf numFmtId="0" fontId="15" fillId="0" borderId="22" xfId="0" applyFont="1" applyBorder="1" applyAlignment="1" applyProtection="1">
      <alignment horizontal="center"/>
      <protection hidden="1"/>
    </xf>
    <xf numFmtId="10" fontId="21" fillId="6" borderId="5" xfId="2" applyNumberFormat="1" applyFont="1" applyFill="1" applyBorder="1" applyAlignment="1" applyProtection="1">
      <alignment horizontal="center"/>
      <protection hidden="1"/>
    </xf>
    <xf numFmtId="10" fontId="21" fillId="6" borderId="9" xfId="2" applyNumberFormat="1" applyFont="1" applyFill="1" applyBorder="1" applyAlignment="1" applyProtection="1">
      <alignment horizontal="center"/>
      <protection hidden="1"/>
    </xf>
    <xf numFmtId="10" fontId="21" fillId="6" borderId="3" xfId="2" applyNumberFormat="1" applyFont="1" applyFill="1" applyBorder="1" applyAlignment="1" applyProtection="1">
      <alignment horizontal="center"/>
      <protection hidden="1"/>
    </xf>
    <xf numFmtId="0" fontId="4" fillId="0" borderId="0" xfId="5"/>
    <xf numFmtId="0" fontId="31" fillId="10" borderId="0" xfId="5" applyFont="1" applyFill="1" applyBorder="1" applyAlignment="1" applyProtection="1">
      <alignment horizontal="left" vertical="center" wrapText="1"/>
      <protection hidden="1"/>
    </xf>
    <xf numFmtId="0" fontId="31" fillId="10" borderId="0" xfId="5" applyFont="1" applyFill="1" applyBorder="1" applyAlignment="1" applyProtection="1">
      <alignment horizontal="left" vertical="center"/>
      <protection hidden="1"/>
    </xf>
    <xf numFmtId="0" fontId="8" fillId="9" borderId="8" xfId="0" applyNumberFormat="1" applyFont="1" applyFill="1" applyBorder="1" applyAlignment="1" applyProtection="1">
      <protection locked="0" hidden="1"/>
    </xf>
    <xf numFmtId="14" fontId="8" fillId="9" borderId="8" xfId="0" applyNumberFormat="1" applyFont="1" applyFill="1" applyBorder="1" applyAlignment="1" applyProtection="1">
      <protection locked="0" hidden="1"/>
    </xf>
    <xf numFmtId="164" fontId="8" fillId="9" borderId="8" xfId="3" applyFont="1" applyFill="1" applyBorder="1" applyAlignment="1" applyProtection="1">
      <protection locked="0" hidden="1"/>
    </xf>
    <xf numFmtId="0" fontId="16" fillId="6" borderId="32" xfId="0" applyFont="1" applyFill="1" applyBorder="1" applyAlignment="1" applyProtection="1">
      <alignment horizontal="center" vertical="center"/>
    </xf>
    <xf numFmtId="0" fontId="5" fillId="6" borderId="35" xfId="0" applyFont="1" applyFill="1" applyBorder="1" applyAlignment="1" applyProtection="1">
      <alignment horizontal="center" vertical="center" wrapText="1"/>
    </xf>
    <xf numFmtId="0" fontId="20" fillId="6" borderId="45" xfId="0" applyFont="1" applyFill="1" applyBorder="1" applyAlignment="1" applyProtection="1">
      <alignment horizontal="center" vertical="center" wrapText="1"/>
    </xf>
    <xf numFmtId="0" fontId="20" fillId="6" borderId="16" xfId="0" applyFont="1" applyFill="1" applyBorder="1" applyAlignment="1" applyProtection="1">
      <alignment horizontal="center" vertical="center" wrapText="1"/>
    </xf>
    <xf numFmtId="10" fontId="8" fillId="3" borderId="0" xfId="0" applyNumberFormat="1" applyFont="1" applyFill="1" applyBorder="1" applyAlignment="1" applyProtection="1">
      <alignment horizontal="center" vertical="center"/>
    </xf>
    <xf numFmtId="0" fontId="6" fillId="6" borderId="32" xfId="0" applyFont="1" applyFill="1" applyBorder="1" applyAlignment="1" applyProtection="1">
      <alignment horizontal="center" vertical="center"/>
    </xf>
    <xf numFmtId="164" fontId="6" fillId="3" borderId="33" xfId="3" applyFont="1" applyFill="1" applyBorder="1" applyAlignment="1" applyProtection="1">
      <alignment vertical="center"/>
    </xf>
    <xf numFmtId="0" fontId="8" fillId="9" borderId="25" xfId="0" applyNumberFormat="1" applyFont="1" applyFill="1" applyBorder="1" applyAlignment="1" applyProtection="1">
      <protection locked="0" hidden="1"/>
    </xf>
    <xf numFmtId="0" fontId="8" fillId="9" borderId="2" xfId="0" applyNumberFormat="1" applyFont="1" applyFill="1" applyBorder="1" applyAlignment="1" applyProtection="1">
      <protection locked="0" hidden="1"/>
    </xf>
    <xf numFmtId="0" fontId="6" fillId="0" borderId="26" xfId="0" applyFont="1" applyBorder="1" applyAlignment="1" applyProtection="1">
      <alignment horizontal="center"/>
    </xf>
    <xf numFmtId="0" fontId="8" fillId="9" borderId="25" xfId="0" applyFont="1" applyFill="1" applyBorder="1" applyProtection="1">
      <protection locked="0" hidden="1"/>
    </xf>
    <xf numFmtId="164" fontId="8" fillId="3" borderId="25" xfId="3" applyFont="1" applyFill="1" applyBorder="1" applyProtection="1"/>
    <xf numFmtId="0" fontId="8" fillId="9" borderId="2" xfId="0" applyFont="1" applyFill="1" applyBorder="1" applyProtection="1">
      <protection locked="0" hidden="1"/>
    </xf>
    <xf numFmtId="4" fontId="6" fillId="8" borderId="53" xfId="0" applyNumberFormat="1" applyFont="1" applyFill="1" applyBorder="1" applyAlignment="1" applyProtection="1">
      <alignment vertical="center"/>
      <protection hidden="1"/>
    </xf>
    <xf numFmtId="166" fontId="6" fillId="8" borderId="53" xfId="0" applyNumberFormat="1" applyFont="1" applyFill="1" applyBorder="1" applyAlignment="1" applyProtection="1">
      <alignment horizontal="center" vertical="center" wrapText="1"/>
      <protection hidden="1"/>
    </xf>
    <xf numFmtId="164" fontId="8" fillId="8" borderId="25" xfId="3" applyFont="1" applyFill="1" applyBorder="1" applyAlignment="1" applyProtection="1">
      <alignment vertical="center"/>
      <protection hidden="1"/>
    </xf>
    <xf numFmtId="166" fontId="8" fillId="8" borderId="5" xfId="0" applyNumberFormat="1" applyFont="1" applyFill="1" applyBorder="1" applyAlignment="1" applyProtection="1">
      <alignment vertical="center"/>
      <protection hidden="1"/>
    </xf>
    <xf numFmtId="166" fontId="8" fillId="8" borderId="9" xfId="0" applyNumberFormat="1" applyFont="1" applyFill="1" applyBorder="1" applyAlignment="1" applyProtection="1">
      <alignment vertical="center"/>
      <protection hidden="1"/>
    </xf>
    <xf numFmtId="0" fontId="8" fillId="8" borderId="45" xfId="0" applyFont="1" applyFill="1" applyBorder="1" applyAlignment="1" applyProtection="1">
      <alignment horizontal="center" vertical="center" wrapText="1"/>
      <protection hidden="1"/>
    </xf>
    <xf numFmtId="0" fontId="8" fillId="8" borderId="16" xfId="0" applyFont="1" applyFill="1" applyBorder="1" applyAlignment="1" applyProtection="1">
      <alignment horizontal="center" vertical="center" wrapText="1"/>
      <protection hidden="1"/>
    </xf>
    <xf numFmtId="0" fontId="6" fillId="8" borderId="56" xfId="0" applyFont="1" applyFill="1" applyBorder="1" applyAlignment="1" applyProtection="1">
      <alignment horizontal="center" vertical="center" wrapText="1"/>
      <protection hidden="1"/>
    </xf>
    <xf numFmtId="0" fontId="8" fillId="8" borderId="14" xfId="0" applyFont="1" applyFill="1" applyBorder="1" applyAlignment="1" applyProtection="1">
      <alignment horizontal="center" vertical="center"/>
      <protection hidden="1"/>
    </xf>
    <xf numFmtId="0" fontId="8" fillId="8" borderId="56" xfId="0" applyFont="1" applyFill="1" applyBorder="1" applyAlignment="1" applyProtection="1">
      <alignment horizontal="center" vertical="center"/>
      <protection hidden="1"/>
    </xf>
    <xf numFmtId="4" fontId="6" fillId="3" borderId="8" xfId="0" applyNumberFormat="1" applyFont="1" applyFill="1" applyBorder="1" applyAlignment="1" applyProtection="1">
      <alignment horizontal="right" vertical="center" wrapText="1"/>
      <protection hidden="1"/>
    </xf>
    <xf numFmtId="4" fontId="8" fillId="21" borderId="8" xfId="0" applyNumberFormat="1" applyFont="1" applyFill="1" applyBorder="1" applyAlignment="1" applyProtection="1">
      <alignment horizontal="right" vertical="center"/>
      <protection hidden="1"/>
    </xf>
    <xf numFmtId="4" fontId="9" fillId="3" borderId="8" xfId="0" applyNumberFormat="1" applyFont="1" applyFill="1" applyBorder="1" applyAlignment="1" applyProtection="1">
      <alignment horizontal="right" vertical="center" wrapText="1"/>
      <protection hidden="1"/>
    </xf>
    <xf numFmtId="10" fontId="8" fillId="2" borderId="8" xfId="0" applyNumberFormat="1" applyFont="1" applyFill="1" applyBorder="1" applyAlignment="1" applyProtection="1">
      <alignment vertical="center"/>
      <protection hidden="1"/>
    </xf>
    <xf numFmtId="166" fontId="8" fillId="18" borderId="8" xfId="0" applyNumberFormat="1" applyFont="1" applyFill="1" applyBorder="1" applyAlignment="1" applyProtection="1">
      <alignment vertical="center"/>
      <protection locked="0" hidden="1"/>
    </xf>
    <xf numFmtId="0" fontId="8" fillId="18" borderId="8" xfId="0" applyFont="1" applyFill="1" applyBorder="1" applyAlignment="1" applyProtection="1">
      <alignment vertical="center" wrapText="1"/>
      <protection locked="0" hidden="1"/>
    </xf>
    <xf numFmtId="4" fontId="6" fillId="3" borderId="25" xfId="0" applyNumberFormat="1" applyFont="1" applyFill="1" applyBorder="1" applyAlignment="1" applyProtection="1">
      <alignment horizontal="right" vertical="center" wrapText="1"/>
      <protection hidden="1"/>
    </xf>
    <xf numFmtId="4" fontId="8" fillId="21" borderId="25" xfId="0" applyNumberFormat="1" applyFont="1" applyFill="1" applyBorder="1" applyAlignment="1" applyProtection="1">
      <alignment horizontal="right" vertical="center"/>
      <protection hidden="1"/>
    </xf>
    <xf numFmtId="4" fontId="9" fillId="3" borderId="25" xfId="0" applyNumberFormat="1" applyFont="1" applyFill="1" applyBorder="1" applyAlignment="1" applyProtection="1">
      <alignment horizontal="right" vertical="center" wrapText="1"/>
      <protection hidden="1"/>
    </xf>
    <xf numFmtId="10" fontId="8" fillId="2" borderId="25" xfId="0" applyNumberFormat="1" applyFont="1" applyFill="1" applyBorder="1" applyAlignment="1" applyProtection="1">
      <alignment vertical="center"/>
      <protection hidden="1"/>
    </xf>
    <xf numFmtId="166" fontId="8" fillId="18" borderId="25" xfId="0" applyNumberFormat="1" applyFont="1" applyFill="1" applyBorder="1" applyAlignment="1" applyProtection="1">
      <alignment vertical="center"/>
      <protection locked="0" hidden="1"/>
    </xf>
    <xf numFmtId="0" fontId="8" fillId="18" borderId="25" xfId="0" applyFont="1" applyFill="1" applyBorder="1" applyAlignment="1" applyProtection="1">
      <alignment vertical="center" wrapText="1"/>
      <protection locked="0" hidden="1"/>
    </xf>
    <xf numFmtId="166" fontId="9" fillId="22" borderId="5" xfId="0" applyNumberFormat="1" applyFont="1" applyFill="1" applyBorder="1" applyAlignment="1" applyProtection="1">
      <alignment vertical="center"/>
      <protection hidden="1"/>
    </xf>
    <xf numFmtId="166" fontId="9" fillId="22" borderId="9" xfId="0" applyNumberFormat="1" applyFont="1" applyFill="1" applyBorder="1" applyAlignment="1" applyProtection="1">
      <alignment vertical="center"/>
      <protection hidden="1"/>
    </xf>
    <xf numFmtId="4" fontId="6" fillId="3" borderId="2" xfId="0" applyNumberFormat="1" applyFont="1" applyFill="1" applyBorder="1" applyAlignment="1" applyProtection="1">
      <alignment horizontal="right" vertical="center" wrapText="1"/>
      <protection hidden="1"/>
    </xf>
    <xf numFmtId="4" fontId="8" fillId="21" borderId="2" xfId="0" applyNumberFormat="1" applyFont="1" applyFill="1" applyBorder="1" applyAlignment="1" applyProtection="1">
      <alignment horizontal="right" vertical="center"/>
      <protection hidden="1"/>
    </xf>
    <xf numFmtId="166" fontId="8" fillId="18" borderId="2" xfId="0" applyNumberFormat="1" applyFont="1" applyFill="1" applyBorder="1" applyAlignment="1" applyProtection="1">
      <alignment vertical="center"/>
      <protection locked="0" hidden="1"/>
    </xf>
    <xf numFmtId="0" fontId="8" fillId="18" borderId="2" xfId="0" applyFont="1" applyFill="1" applyBorder="1" applyAlignment="1" applyProtection="1">
      <alignment vertical="center" wrapText="1"/>
      <protection locked="0" hidden="1"/>
    </xf>
    <xf numFmtId="0" fontId="8" fillId="8" borderId="25" xfId="0" applyNumberFormat="1" applyFont="1" applyFill="1" applyBorder="1" applyAlignment="1" applyProtection="1">
      <alignment horizontal="left" vertical="center" wrapText="1"/>
      <protection hidden="1"/>
    </xf>
    <xf numFmtId="0" fontId="8" fillId="8" borderId="8" xfId="0" applyNumberFormat="1" applyFont="1" applyFill="1" applyBorder="1" applyAlignment="1" applyProtection="1">
      <alignment horizontal="left" vertical="center" wrapText="1"/>
      <protection hidden="1"/>
    </xf>
    <xf numFmtId="49" fontId="8" fillId="8" borderId="8" xfId="0" applyNumberFormat="1" applyFont="1" applyFill="1" applyBorder="1" applyAlignment="1" applyProtection="1">
      <alignment horizontal="left" vertical="center" wrapText="1"/>
      <protection hidden="1"/>
    </xf>
    <xf numFmtId="0" fontId="8" fillId="8" borderId="2" xfId="0" applyNumberFormat="1" applyFont="1" applyFill="1" applyBorder="1" applyAlignment="1" applyProtection="1">
      <alignment horizontal="left" vertical="center" wrapText="1"/>
      <protection hidden="1"/>
    </xf>
    <xf numFmtId="14" fontId="8" fillId="9" borderId="8" xfId="0" applyNumberFormat="1" applyFont="1" applyFill="1" applyBorder="1" applyAlignment="1" applyProtection="1">
      <alignment horizontal="right"/>
      <protection locked="0" hidden="1"/>
    </xf>
    <xf numFmtId="9" fontId="8" fillId="9" borderId="8" xfId="0" applyNumberFormat="1" applyFont="1" applyFill="1" applyBorder="1" applyAlignment="1" applyProtection="1">
      <protection locked="0" hidden="1"/>
    </xf>
    <xf numFmtId="0" fontId="33" fillId="0" borderId="0" xfId="0" applyFont="1" applyAlignment="1" applyProtection="1">
      <alignment horizontal="center"/>
      <protection hidden="1"/>
    </xf>
    <xf numFmtId="2" fontId="33" fillId="8" borderId="8" xfId="0" applyNumberFormat="1" applyFont="1" applyFill="1" applyBorder="1" applyProtection="1"/>
    <xf numFmtId="0" fontId="33" fillId="0" borderId="8" xfId="0" applyFont="1" applyBorder="1" applyAlignment="1" applyProtection="1">
      <alignment vertical="center"/>
    </xf>
    <xf numFmtId="0" fontId="33" fillId="0" borderId="15" xfId="0" applyFont="1" applyBorder="1" applyAlignment="1" applyProtection="1">
      <alignment vertical="center"/>
    </xf>
    <xf numFmtId="0" fontId="33" fillId="0" borderId="0" xfId="0" applyFont="1" applyBorder="1" applyAlignment="1" applyProtection="1">
      <alignment vertical="center"/>
    </xf>
    <xf numFmtId="14" fontId="8" fillId="9" borderId="25" xfId="0" applyNumberFormat="1" applyFont="1" applyFill="1" applyBorder="1" applyAlignment="1" applyProtection="1">
      <protection locked="0" hidden="1"/>
    </xf>
    <xf numFmtId="164" fontId="20" fillId="3" borderId="26" xfId="3" applyFont="1" applyFill="1" applyBorder="1" applyAlignment="1" applyProtection="1">
      <alignment horizontal="right" vertical="center" wrapText="1"/>
    </xf>
    <xf numFmtId="164" fontId="8" fillId="0" borderId="0" xfId="3" applyFont="1" applyProtection="1"/>
    <xf numFmtId="164" fontId="10" fillId="3" borderId="28" xfId="3" applyFont="1" applyFill="1" applyBorder="1" applyAlignment="1" applyProtection="1">
      <alignment horizontal="right" vertical="center" wrapText="1"/>
    </xf>
    <xf numFmtId="164" fontId="10" fillId="3" borderId="2" xfId="3" applyFont="1" applyFill="1" applyBorder="1" applyAlignment="1" applyProtection="1">
      <alignment horizontal="right" vertical="center" wrapText="1"/>
    </xf>
    <xf numFmtId="164" fontId="10" fillId="3" borderId="2" xfId="3" applyFont="1" applyFill="1" applyBorder="1" applyAlignment="1" applyProtection="1">
      <alignment horizontal="right" vertical="center"/>
    </xf>
    <xf numFmtId="164" fontId="41" fillId="3" borderId="25" xfId="3" applyFont="1" applyFill="1" applyBorder="1" applyAlignment="1" applyProtection="1">
      <alignment horizontal="right" vertical="center"/>
    </xf>
    <xf numFmtId="164" fontId="10" fillId="3" borderId="25" xfId="3" applyFont="1" applyFill="1" applyBorder="1" applyAlignment="1" applyProtection="1">
      <alignment horizontal="right" vertical="center"/>
    </xf>
    <xf numFmtId="164" fontId="20" fillId="3" borderId="4" xfId="3" applyFont="1" applyFill="1" applyBorder="1" applyAlignment="1" applyProtection="1">
      <alignment horizontal="right" vertical="center" wrapText="1"/>
    </xf>
    <xf numFmtId="164" fontId="41" fillId="3" borderId="8" xfId="3" applyFont="1" applyFill="1" applyBorder="1" applyAlignment="1" applyProtection="1">
      <alignment horizontal="right" vertical="center"/>
    </xf>
    <xf numFmtId="164" fontId="10" fillId="3" borderId="8" xfId="3" applyFont="1" applyFill="1" applyBorder="1" applyAlignment="1" applyProtection="1">
      <alignment horizontal="right" vertical="center"/>
    </xf>
    <xf numFmtId="164" fontId="20" fillId="3" borderId="28" xfId="3" applyFont="1" applyFill="1" applyBorder="1" applyAlignment="1" applyProtection="1">
      <alignment horizontal="right" vertical="center" wrapText="1"/>
    </xf>
    <xf numFmtId="164" fontId="41" fillId="3" borderId="2" xfId="3" applyFont="1" applyFill="1" applyBorder="1" applyAlignment="1" applyProtection="1">
      <alignment horizontal="right" vertical="center"/>
    </xf>
    <xf numFmtId="10" fontId="20" fillId="3" borderId="4" xfId="0" applyNumberFormat="1" applyFont="1" applyFill="1" applyBorder="1" applyAlignment="1" applyProtection="1">
      <alignment horizontal="right" vertical="center"/>
    </xf>
    <xf numFmtId="10" fontId="20" fillId="3" borderId="8" xfId="0" applyNumberFormat="1" applyFont="1" applyFill="1" applyBorder="1" applyAlignment="1" applyProtection="1">
      <alignment horizontal="right" vertical="center"/>
    </xf>
    <xf numFmtId="9" fontId="20" fillId="3" borderId="9" xfId="2" applyFont="1" applyFill="1" applyBorder="1" applyAlignment="1" applyProtection="1">
      <alignment horizontal="right" vertical="center"/>
    </xf>
    <xf numFmtId="9" fontId="10" fillId="3" borderId="3" xfId="2" applyFont="1" applyFill="1" applyBorder="1" applyAlignment="1" applyProtection="1">
      <alignment vertical="center"/>
    </xf>
    <xf numFmtId="9" fontId="20" fillId="2" borderId="5" xfId="2" applyFont="1" applyFill="1" applyBorder="1" applyAlignment="1" applyProtection="1">
      <alignment vertical="center"/>
    </xf>
    <xf numFmtId="9" fontId="20" fillId="2" borderId="9" xfId="2" applyFont="1" applyFill="1" applyBorder="1" applyAlignment="1" applyProtection="1">
      <alignment vertical="center"/>
    </xf>
    <xf numFmtId="164" fontId="6" fillId="6" borderId="54" xfId="3" applyFont="1" applyFill="1" applyBorder="1" applyAlignment="1" applyProtection="1">
      <alignment horizontal="center"/>
    </xf>
    <xf numFmtId="164" fontId="6" fillId="6" borderId="33" xfId="3" applyFont="1" applyFill="1" applyBorder="1" applyAlignment="1" applyProtection="1">
      <alignment horizontal="center"/>
    </xf>
    <xf numFmtId="164" fontId="6" fillId="6" borderId="43" xfId="3" applyFont="1" applyFill="1" applyBorder="1" applyAlignment="1" applyProtection="1">
      <alignment horizontal="center"/>
    </xf>
    <xf numFmtId="164" fontId="6" fillId="6" borderId="48" xfId="3" applyFont="1" applyFill="1" applyBorder="1" applyAlignment="1" applyProtection="1">
      <alignment horizontal="center"/>
    </xf>
    <xf numFmtId="164" fontId="6" fillId="6" borderId="13" xfId="3" applyFont="1" applyFill="1" applyBorder="1" applyAlignment="1" applyProtection="1">
      <alignment horizontal="center"/>
    </xf>
    <xf numFmtId="14" fontId="8" fillId="9" borderId="8" xfId="3" applyNumberFormat="1" applyFont="1" applyFill="1" applyBorder="1" applyAlignment="1" applyProtection="1">
      <protection locked="0" hidden="1"/>
    </xf>
    <xf numFmtId="164" fontId="8" fillId="9" borderId="25" xfId="3" applyFont="1" applyFill="1" applyBorder="1" applyAlignment="1" applyProtection="1">
      <protection locked="0" hidden="1"/>
    </xf>
    <xf numFmtId="0" fontId="8" fillId="6" borderId="8" xfId="0" applyNumberFormat="1" applyFont="1" applyFill="1" applyBorder="1" applyAlignment="1" applyProtection="1">
      <protection locked="0" hidden="1"/>
    </xf>
    <xf numFmtId="164" fontId="8" fillId="9" borderId="2" xfId="3" applyFont="1" applyFill="1" applyBorder="1" applyAlignment="1" applyProtection="1">
      <protection locked="0" hidden="1"/>
    </xf>
    <xf numFmtId="164" fontId="21" fillId="9" borderId="8" xfId="3" applyFont="1" applyFill="1" applyBorder="1" applyAlignment="1" applyProtection="1">
      <protection locked="0" hidden="1"/>
    </xf>
    <xf numFmtId="10" fontId="21" fillId="6" borderId="8" xfId="2" applyNumberFormat="1" applyFont="1" applyFill="1" applyBorder="1" applyAlignment="1" applyProtection="1">
      <protection locked="0" hidden="1"/>
    </xf>
    <xf numFmtId="10" fontId="8" fillId="3" borderId="53" xfId="0" applyNumberFormat="1" applyFont="1" applyFill="1" applyBorder="1" applyAlignment="1" applyProtection="1">
      <alignment horizontal="center" vertical="center"/>
    </xf>
    <xf numFmtId="10" fontId="6" fillId="3" borderId="54" xfId="2" applyNumberFormat="1" applyFont="1" applyFill="1" applyBorder="1" applyAlignment="1" applyProtection="1">
      <alignment vertical="center"/>
    </xf>
    <xf numFmtId="10" fontId="29" fillId="7" borderId="32" xfId="0" applyNumberFormat="1" applyFont="1" applyFill="1" applyBorder="1" applyAlignment="1" applyProtection="1">
      <alignment vertical="center" wrapText="1"/>
      <protection hidden="1"/>
    </xf>
    <xf numFmtId="4" fontId="5" fillId="13" borderId="15" xfId="0" applyNumberFormat="1" applyFont="1" applyFill="1" applyBorder="1" applyProtection="1"/>
    <xf numFmtId="4" fontId="5" fillId="13" borderId="8" xfId="0" applyNumberFormat="1" applyFont="1" applyFill="1" applyBorder="1" applyProtection="1"/>
    <xf numFmtId="164" fontId="21" fillId="25" borderId="35" xfId="0" applyNumberFormat="1" applyFont="1" applyFill="1" applyBorder="1" applyProtection="1"/>
    <xf numFmtId="164" fontId="20" fillId="25" borderId="78" xfId="3" applyFont="1" applyFill="1" applyBorder="1" applyAlignment="1" applyProtection="1">
      <alignment wrapText="1"/>
    </xf>
    <xf numFmtId="164" fontId="15" fillId="25" borderId="46" xfId="3" applyFont="1" applyFill="1" applyBorder="1" applyProtection="1"/>
    <xf numFmtId="4" fontId="15" fillId="13" borderId="5" xfId="0" applyNumberFormat="1" applyFont="1" applyFill="1" applyBorder="1" applyProtection="1"/>
    <xf numFmtId="4" fontId="15" fillId="13" borderId="3" xfId="0" applyNumberFormat="1" applyFont="1" applyFill="1" applyBorder="1" applyProtection="1"/>
    <xf numFmtId="0" fontId="5" fillId="0" borderId="61" xfId="0" applyFont="1" applyBorder="1" applyAlignment="1" applyProtection="1">
      <alignment horizontal="center"/>
    </xf>
    <xf numFmtId="0" fontId="5" fillId="0" borderId="32" xfId="0" applyFont="1" applyBorder="1" applyAlignment="1" applyProtection="1">
      <alignment horizontal="center"/>
    </xf>
    <xf numFmtId="164" fontId="8" fillId="8" borderId="8" xfId="3" applyFont="1" applyFill="1" applyBorder="1" applyProtection="1"/>
    <xf numFmtId="164" fontId="33" fillId="8" borderId="8" xfId="3" applyFont="1" applyFill="1" applyBorder="1" applyProtection="1"/>
    <xf numFmtId="164" fontId="8" fillId="18" borderId="8" xfId="3" applyFont="1" applyFill="1" applyBorder="1" applyProtection="1"/>
    <xf numFmtId="164" fontId="8" fillId="18" borderId="2" xfId="3" applyFont="1" applyFill="1" applyBorder="1" applyProtection="1"/>
    <xf numFmtId="10" fontId="21" fillId="6" borderId="24" xfId="2" applyNumberFormat="1" applyFont="1" applyFill="1" applyBorder="1" applyAlignment="1" applyProtection="1">
      <alignment horizontal="center"/>
      <protection hidden="1"/>
    </xf>
    <xf numFmtId="10" fontId="21" fillId="6" borderId="48" xfId="2" applyNumberFormat="1" applyFont="1" applyFill="1" applyBorder="1" applyAlignment="1" applyProtection="1">
      <alignment horizontal="center"/>
      <protection hidden="1"/>
    </xf>
    <xf numFmtId="0" fontId="8" fillId="0" borderId="0" xfId="0" applyFont="1" applyAlignment="1" applyProtection="1">
      <alignment horizontal="left"/>
    </xf>
    <xf numFmtId="0" fontId="5" fillId="6" borderId="44" xfId="0" applyFont="1" applyFill="1" applyBorder="1" applyAlignment="1" applyProtection="1">
      <alignment horizontal="left"/>
      <protection hidden="1"/>
    </xf>
    <xf numFmtId="0" fontId="5" fillId="6" borderId="0" xfId="0" applyFont="1" applyFill="1" applyBorder="1" applyAlignment="1" applyProtection="1">
      <alignment horizontal="left"/>
      <protection hidden="1"/>
    </xf>
    <xf numFmtId="0" fontId="5" fillId="6" borderId="62" xfId="0" applyFont="1" applyFill="1" applyBorder="1" applyAlignment="1" applyProtection="1">
      <alignment horizontal="left"/>
      <protection hidden="1"/>
    </xf>
    <xf numFmtId="1" fontId="8" fillId="8" borderId="8" xfId="0" applyNumberFormat="1" applyFont="1" applyFill="1" applyBorder="1" applyProtection="1"/>
    <xf numFmtId="10" fontId="8" fillId="8" borderId="8" xfId="2" applyNumberFormat="1" applyFont="1" applyFill="1" applyBorder="1" applyProtection="1"/>
    <xf numFmtId="164" fontId="6" fillId="0" borderId="3" xfId="3" applyFont="1" applyFill="1" applyBorder="1" applyProtection="1"/>
    <xf numFmtId="164" fontId="6" fillId="0" borderId="5" xfId="3" applyFont="1" applyFill="1" applyBorder="1" applyProtection="1"/>
    <xf numFmtId="164" fontId="15" fillId="0" borderId="0" xfId="0" applyNumberFormat="1" applyFont="1" applyProtection="1"/>
    <xf numFmtId="9" fontId="15" fillId="8" borderId="38" xfId="2" applyFont="1" applyFill="1" applyBorder="1" applyProtection="1"/>
    <xf numFmtId="10" fontId="15" fillId="8" borderId="38" xfId="2" applyNumberFormat="1" applyFont="1" applyFill="1" applyBorder="1" applyProtection="1"/>
    <xf numFmtId="0" fontId="10" fillId="6" borderId="13" xfId="0" applyFont="1" applyFill="1" applyBorder="1" applyAlignment="1" applyProtection="1">
      <alignment horizontal="left" wrapText="1"/>
    </xf>
    <xf numFmtId="0" fontId="10" fillId="6" borderId="8" xfId="0" applyFont="1" applyFill="1" applyBorder="1" applyAlignment="1" applyProtection="1">
      <alignment horizontal="left" wrapText="1"/>
    </xf>
    <xf numFmtId="0" fontId="10" fillId="6" borderId="8" xfId="0" applyFont="1" applyFill="1" applyBorder="1" applyAlignment="1" applyProtection="1">
      <alignment horizontal="left" vertical="top" wrapText="1"/>
    </xf>
    <xf numFmtId="166" fontId="8" fillId="6" borderId="25" xfId="0" applyNumberFormat="1" applyFont="1" applyFill="1" applyBorder="1" applyAlignment="1" applyProtection="1">
      <alignment vertical="center"/>
    </xf>
    <xf numFmtId="166" fontId="8" fillId="6" borderId="8" xfId="0" applyNumberFormat="1" applyFont="1" applyFill="1" applyBorder="1" applyAlignment="1" applyProtection="1">
      <alignment vertical="center"/>
    </xf>
    <xf numFmtId="0" fontId="5" fillId="6" borderId="58" xfId="0" applyFont="1" applyFill="1" applyBorder="1" applyAlignment="1" applyProtection="1">
      <alignment horizontal="left"/>
      <protection hidden="1"/>
    </xf>
    <xf numFmtId="0" fontId="5" fillId="6" borderId="52" xfId="0" applyFont="1" applyFill="1" applyBorder="1" applyAlignment="1" applyProtection="1">
      <alignment horizontal="left"/>
      <protection hidden="1"/>
    </xf>
    <xf numFmtId="0" fontId="5" fillId="6" borderId="59" xfId="0" applyFont="1" applyFill="1" applyBorder="1" applyAlignment="1" applyProtection="1">
      <alignment horizontal="left"/>
      <protection hidden="1"/>
    </xf>
    <xf numFmtId="0" fontId="15" fillId="0" borderId="8" xfId="0" applyFont="1" applyBorder="1" applyProtection="1"/>
    <xf numFmtId="0" fontId="5" fillId="0" borderId="0" xfId="0" applyFont="1" applyBorder="1" applyAlignment="1" applyProtection="1"/>
    <xf numFmtId="0" fontId="16" fillId="0" borderId="0" xfId="0" applyFont="1" applyBorder="1" applyAlignment="1" applyProtection="1">
      <alignment vertical="center"/>
    </xf>
    <xf numFmtId="0" fontId="20" fillId="8" borderId="4" xfId="0" applyFont="1" applyFill="1" applyBorder="1" applyAlignment="1" applyProtection="1">
      <alignment horizontal="center" vertical="center"/>
    </xf>
    <xf numFmtId="0" fontId="20" fillId="30" borderId="4" xfId="0" applyFont="1" applyFill="1" applyBorder="1" applyAlignment="1" applyProtection="1">
      <alignment horizontal="left" vertical="center"/>
      <protection locked="0"/>
    </xf>
    <xf numFmtId="0" fontId="20" fillId="30" borderId="28" xfId="0" applyFont="1" applyFill="1" applyBorder="1" applyAlignment="1" applyProtection="1">
      <alignment horizontal="left" vertical="center"/>
      <protection locked="0"/>
    </xf>
    <xf numFmtId="0" fontId="20" fillId="8" borderId="29" xfId="0" applyFont="1" applyFill="1" applyBorder="1" applyAlignment="1" applyProtection="1">
      <alignment horizontal="center" vertical="center"/>
    </xf>
    <xf numFmtId="0" fontId="20" fillId="8" borderId="13" xfId="0" applyFont="1" applyFill="1" applyBorder="1" applyAlignment="1" applyProtection="1">
      <alignment horizontal="center" vertical="center"/>
    </xf>
    <xf numFmtId="0" fontId="5" fillId="8" borderId="37" xfId="0" applyFont="1" applyFill="1" applyBorder="1" applyAlignment="1" applyProtection="1">
      <alignment horizontal="center" vertical="center"/>
    </xf>
    <xf numFmtId="0" fontId="5" fillId="8" borderId="47" xfId="0" applyFont="1" applyFill="1" applyBorder="1" applyAlignment="1" applyProtection="1">
      <alignment horizontal="center" vertical="center" wrapText="1"/>
    </xf>
    <xf numFmtId="10" fontId="6" fillId="31" borderId="32" xfId="2" applyNumberFormat="1" applyFont="1" applyFill="1" applyBorder="1" applyAlignment="1" applyProtection="1">
      <alignment vertical="center"/>
      <protection hidden="1"/>
    </xf>
    <xf numFmtId="10" fontId="49" fillId="6" borderId="46" xfId="2" applyNumberFormat="1" applyFont="1" applyFill="1" applyBorder="1" applyAlignment="1" applyProtection="1">
      <alignment horizontal="center"/>
      <protection hidden="1"/>
    </xf>
    <xf numFmtId="0" fontId="9" fillId="0" borderId="0" xfId="5" applyFont="1" applyFill="1" applyAlignment="1" applyProtection="1">
      <alignment horizontal="left" vertical="top"/>
    </xf>
    <xf numFmtId="0" fontId="9" fillId="0" borderId="50" xfId="5" applyFont="1" applyBorder="1" applyAlignment="1" applyProtection="1">
      <alignment horizontal="center" vertical="center"/>
    </xf>
    <xf numFmtId="0" fontId="9" fillId="0" borderId="61" xfId="5" applyFont="1" applyBorder="1" applyAlignment="1" applyProtection="1">
      <alignment horizontal="center" vertical="center"/>
    </xf>
    <xf numFmtId="0" fontId="7" fillId="0" borderId="26" xfId="5" applyFont="1" applyBorder="1" applyAlignment="1" applyProtection="1">
      <alignment horizontal="left"/>
    </xf>
    <xf numFmtId="0" fontId="7" fillId="0" borderId="5" xfId="5" applyFont="1" applyBorder="1" applyAlignment="1" applyProtection="1">
      <alignment horizontal="left"/>
    </xf>
    <xf numFmtId="0" fontId="7" fillId="0" borderId="4" xfId="5" applyFont="1" applyBorder="1" applyAlignment="1" applyProtection="1">
      <alignment horizontal="left"/>
    </xf>
    <xf numFmtId="0" fontId="7" fillId="0" borderId="9" xfId="5" applyFont="1" applyBorder="1" applyAlignment="1" applyProtection="1">
      <alignment horizontal="left"/>
    </xf>
    <xf numFmtId="0" fontId="7" fillId="0" borderId="28" xfId="5" applyFont="1" applyBorder="1" applyAlignment="1" applyProtection="1">
      <alignment horizontal="left"/>
    </xf>
    <xf numFmtId="0" fontId="7" fillId="0" borderId="3" xfId="5" applyFont="1" applyBorder="1" applyAlignment="1" applyProtection="1">
      <alignment horizontal="left"/>
    </xf>
    <xf numFmtId="0" fontId="4" fillId="0" borderId="0" xfId="5" applyProtection="1"/>
    <xf numFmtId="0" fontId="51" fillId="0" borderId="32" xfId="0" applyFont="1" applyBorder="1" applyAlignment="1">
      <alignment horizontal="center" vertical="top" wrapText="1"/>
    </xf>
    <xf numFmtId="0" fontId="51" fillId="0" borderId="65" xfId="0" applyFont="1" applyBorder="1" applyAlignment="1">
      <alignment horizontal="left" vertical="top" wrapText="1"/>
    </xf>
    <xf numFmtId="0" fontId="51" fillId="0" borderId="65" xfId="0" applyFont="1" applyBorder="1" applyAlignment="1">
      <alignment horizontal="center" vertical="top" wrapText="1"/>
    </xf>
    <xf numFmtId="0" fontId="0" fillId="0" borderId="52" xfId="0" applyBorder="1"/>
    <xf numFmtId="0" fontId="51" fillId="0" borderId="44" xfId="0" applyFont="1" applyBorder="1" applyAlignment="1">
      <alignment horizontal="right" vertical="top" wrapText="1"/>
    </xf>
    <xf numFmtId="0" fontId="0" fillId="32" borderId="8" xfId="0" applyFill="1" applyBorder="1"/>
    <xf numFmtId="0" fontId="6" fillId="0" borderId="0" xfId="0" applyFont="1" applyFill="1" applyBorder="1" applyAlignment="1" applyProtection="1">
      <alignment horizontal="center" vertical="center"/>
    </xf>
    <xf numFmtId="10" fontId="21" fillId="6" borderId="8" xfId="2" applyNumberFormat="1" applyFont="1" applyFill="1" applyBorder="1" applyAlignment="1" applyProtection="1">
      <alignment horizontal="center"/>
      <protection hidden="1"/>
    </xf>
    <xf numFmtId="0" fontId="8" fillId="0" borderId="11"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57" xfId="0" applyFont="1" applyFill="1" applyBorder="1" applyAlignment="1" applyProtection="1">
      <alignment horizontal="center"/>
    </xf>
    <xf numFmtId="0" fontId="8" fillId="0" borderId="8" xfId="0" applyFont="1" applyFill="1" applyBorder="1" applyAlignment="1" applyProtection="1">
      <alignment horizontal="center"/>
    </xf>
    <xf numFmtId="0" fontId="8" fillId="0" borderId="9" xfId="0" applyFont="1" applyFill="1" applyBorder="1" applyAlignment="1" applyProtection="1">
      <alignment horizontal="center"/>
    </xf>
    <xf numFmtId="0" fontId="5" fillId="0" borderId="0" xfId="0" applyFont="1" applyBorder="1" applyAlignment="1" applyProtection="1">
      <alignment horizontal="left"/>
      <protection hidden="1"/>
    </xf>
    <xf numFmtId="0" fontId="20" fillId="14" borderId="8" xfId="0" applyFont="1" applyFill="1" applyBorder="1" applyAlignment="1" applyProtection="1">
      <alignment horizontal="center" vertical="center"/>
      <protection locked="0"/>
    </xf>
    <xf numFmtId="0" fontId="5" fillId="8" borderId="35" xfId="0" applyFont="1" applyFill="1" applyBorder="1" applyAlignment="1" applyProtection="1">
      <alignment horizontal="center"/>
    </xf>
    <xf numFmtId="0" fontId="5" fillId="8" borderId="64" xfId="0" applyFont="1" applyFill="1" applyBorder="1" applyAlignment="1" applyProtection="1">
      <alignment horizontal="center"/>
    </xf>
    <xf numFmtId="0" fontId="5" fillId="8" borderId="61" xfId="0" applyFont="1" applyFill="1" applyBorder="1" applyAlignment="1" applyProtection="1">
      <alignment horizontal="center"/>
    </xf>
    <xf numFmtId="0" fontId="37" fillId="0" borderId="26" xfId="0" applyFont="1" applyBorder="1" applyAlignment="1" applyProtection="1">
      <alignment horizontal="center" vertical="center"/>
    </xf>
    <xf numFmtId="0" fontId="37" fillId="0" borderId="25"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8" xfId="0" applyFont="1" applyBorder="1" applyAlignment="1" applyProtection="1">
      <alignment horizontal="center" vertical="center"/>
    </xf>
    <xf numFmtId="0" fontId="45" fillId="0" borderId="25" xfId="0" applyFont="1" applyBorder="1" applyAlignment="1" applyProtection="1">
      <alignment horizontal="left" vertical="center" wrapText="1"/>
    </xf>
    <xf numFmtId="0" fontId="45" fillId="0" borderId="8" xfId="0" applyFont="1" applyBorder="1" applyAlignment="1" applyProtection="1">
      <alignment horizontal="left" vertical="center" wrapText="1"/>
    </xf>
    <xf numFmtId="4" fontId="38" fillId="0" borderId="25" xfId="0" applyNumberFormat="1" applyFont="1" applyBorder="1" applyAlignment="1" applyProtection="1">
      <alignment horizontal="right"/>
    </xf>
    <xf numFmtId="4" fontId="38" fillId="0" borderId="8" xfId="0" applyNumberFormat="1" applyFont="1" applyBorder="1" applyAlignment="1" applyProtection="1">
      <alignment horizontal="right"/>
    </xf>
    <xf numFmtId="10" fontId="15" fillId="0" borderId="25" xfId="2" applyNumberFormat="1" applyFont="1" applyBorder="1" applyAlignment="1" applyProtection="1">
      <alignment horizontal="center"/>
    </xf>
    <xf numFmtId="10" fontId="15" fillId="0" borderId="5" xfId="2" applyNumberFormat="1" applyFont="1" applyBorder="1" applyAlignment="1" applyProtection="1">
      <alignment horizontal="center"/>
    </xf>
    <xf numFmtId="10" fontId="15" fillId="0" borderId="8" xfId="2" applyNumberFormat="1" applyFont="1" applyBorder="1" applyAlignment="1" applyProtection="1">
      <alignment horizontal="center"/>
    </xf>
    <xf numFmtId="10" fontId="15" fillId="0" borderId="9" xfId="2" applyNumberFormat="1" applyFont="1" applyBorder="1" applyAlignment="1" applyProtection="1">
      <alignment horizontal="center"/>
    </xf>
    <xf numFmtId="3" fontId="9" fillId="3" borderId="35" xfId="0" applyNumberFormat="1" applyFont="1" applyFill="1" applyBorder="1" applyAlignment="1" applyProtection="1">
      <alignment horizontal="left" vertical="center" wrapText="1"/>
      <protection hidden="1"/>
    </xf>
    <xf numFmtId="3" fontId="9" fillId="3" borderId="64" xfId="0" applyNumberFormat="1" applyFont="1" applyFill="1" applyBorder="1" applyAlignment="1" applyProtection="1">
      <alignment horizontal="left" vertical="center" wrapText="1"/>
      <protection hidden="1"/>
    </xf>
    <xf numFmtId="3" fontId="9" fillId="3" borderId="61" xfId="0" applyNumberFormat="1" applyFont="1" applyFill="1" applyBorder="1" applyAlignment="1" applyProtection="1">
      <alignment horizontal="left" vertical="center" wrapText="1"/>
      <protection hidden="1"/>
    </xf>
    <xf numFmtId="0" fontId="5" fillId="8" borderId="11" xfId="0" applyFont="1" applyFill="1" applyBorder="1" applyAlignment="1" applyProtection="1">
      <alignment horizontal="left" wrapText="1"/>
    </xf>
    <xf numFmtId="0" fontId="5" fillId="8" borderId="40" xfId="0" applyFont="1" applyFill="1" applyBorder="1" applyAlignment="1" applyProtection="1">
      <alignment horizontal="left" wrapText="1"/>
    </xf>
    <xf numFmtId="0" fontId="5" fillId="8" borderId="57" xfId="0" applyFont="1" applyFill="1" applyBorder="1" applyAlignment="1" applyProtection="1">
      <alignment horizontal="left" wrapText="1"/>
    </xf>
    <xf numFmtId="0" fontId="5" fillId="8" borderId="10" xfId="0" applyFont="1" applyFill="1" applyBorder="1" applyAlignment="1" applyProtection="1">
      <alignment horizontal="left" vertical="center" wrapText="1"/>
    </xf>
    <xf numFmtId="0" fontId="5" fillId="8" borderId="66" xfId="0" applyFont="1" applyFill="1" applyBorder="1" applyAlignment="1" applyProtection="1">
      <alignment horizontal="left" vertical="center" wrapText="1"/>
    </xf>
    <xf numFmtId="0" fontId="5" fillId="8" borderId="73" xfId="0" applyFont="1" applyFill="1" applyBorder="1" applyAlignment="1" applyProtection="1">
      <alignment horizontal="left" vertical="center" wrapText="1"/>
    </xf>
    <xf numFmtId="0" fontId="5" fillId="8" borderId="28" xfId="0" applyFont="1" applyFill="1" applyBorder="1" applyAlignment="1" applyProtection="1">
      <alignment horizontal="center" wrapText="1"/>
    </xf>
    <xf numFmtId="0" fontId="5" fillId="8" borderId="2" xfId="0" applyFont="1" applyFill="1" applyBorder="1" applyAlignment="1" applyProtection="1">
      <alignment horizontal="center" wrapText="1"/>
    </xf>
    <xf numFmtId="0" fontId="5" fillId="8" borderId="3" xfId="0" applyFont="1" applyFill="1" applyBorder="1" applyAlignment="1" applyProtection="1">
      <alignment horizontal="center" wrapText="1"/>
    </xf>
    <xf numFmtId="0" fontId="5" fillId="8" borderId="58" xfId="0" applyFont="1" applyFill="1" applyBorder="1" applyAlignment="1" applyProtection="1">
      <alignment horizontal="center"/>
    </xf>
    <xf numFmtId="0" fontId="5" fillId="8" borderId="52" xfId="0" applyFont="1" applyFill="1" applyBorder="1" applyAlignment="1" applyProtection="1">
      <alignment horizontal="center"/>
    </xf>
    <xf numFmtId="0" fontId="5" fillId="8" borderId="59" xfId="0" applyFont="1" applyFill="1" applyBorder="1" applyAlignment="1" applyProtection="1">
      <alignment horizontal="center"/>
    </xf>
    <xf numFmtId="0" fontId="5" fillId="8" borderId="49" xfId="0" applyFont="1" applyFill="1" applyBorder="1" applyAlignment="1" applyProtection="1">
      <alignment horizontal="center"/>
    </xf>
    <xf numFmtId="0" fontId="5" fillId="8" borderId="33" xfId="0" applyFont="1" applyFill="1" applyBorder="1" applyAlignment="1" applyProtection="1">
      <alignment horizontal="center"/>
    </xf>
    <xf numFmtId="0" fontId="5" fillId="8" borderId="60" xfId="0" applyFont="1" applyFill="1" applyBorder="1" applyAlignment="1" applyProtection="1">
      <alignment horizontal="center"/>
    </xf>
    <xf numFmtId="4" fontId="5" fillId="8" borderId="53" xfId="0" applyNumberFormat="1" applyFont="1" applyFill="1" applyBorder="1" applyAlignment="1" applyProtection="1">
      <alignment horizontal="right"/>
    </xf>
    <xf numFmtId="4" fontId="5" fillId="8" borderId="54" xfId="0" applyNumberFormat="1" applyFont="1" applyFill="1" applyBorder="1" applyAlignment="1" applyProtection="1">
      <alignment horizontal="right"/>
    </xf>
    <xf numFmtId="0" fontId="10" fillId="0" borderId="58" xfId="0" applyFont="1" applyBorder="1" applyAlignment="1" applyProtection="1">
      <alignment horizontal="center"/>
    </xf>
    <xf numFmtId="0" fontId="10" fillId="0" borderId="52" xfId="0" applyFont="1" applyBorder="1" applyAlignment="1" applyProtection="1">
      <alignment horizontal="center"/>
    </xf>
    <xf numFmtId="0" fontId="10" fillId="0" borderId="59" xfId="0" applyFont="1" applyBorder="1" applyAlignment="1" applyProtection="1">
      <alignment horizontal="center"/>
    </xf>
    <xf numFmtId="0" fontId="10" fillId="0" borderId="44" xfId="0" applyFont="1" applyBorder="1" applyAlignment="1" applyProtection="1">
      <alignment horizontal="center"/>
    </xf>
    <xf numFmtId="0" fontId="10" fillId="0" borderId="0" xfId="0" applyFont="1" applyBorder="1" applyAlignment="1" applyProtection="1">
      <alignment horizontal="center"/>
    </xf>
    <xf numFmtId="0" fontId="10" fillId="0" borderId="62" xfId="0" applyFont="1" applyBorder="1" applyAlignment="1" applyProtection="1">
      <alignment horizontal="center"/>
    </xf>
    <xf numFmtId="0" fontId="36" fillId="8" borderId="58" xfId="0" applyFont="1" applyFill="1" applyBorder="1" applyAlignment="1" applyProtection="1">
      <alignment horizontal="center"/>
    </xf>
    <xf numFmtId="0" fontId="36" fillId="8" borderId="59" xfId="0" applyFont="1" applyFill="1" applyBorder="1" applyAlignment="1" applyProtection="1">
      <alignment horizontal="center"/>
    </xf>
    <xf numFmtId="0" fontId="36" fillId="8" borderId="44" xfId="0" applyFont="1" applyFill="1" applyBorder="1" applyAlignment="1" applyProtection="1">
      <alignment horizontal="center"/>
    </xf>
    <xf numFmtId="0" fontId="36" fillId="8" borderId="62" xfId="0" applyFont="1" applyFill="1" applyBorder="1" applyAlignment="1" applyProtection="1">
      <alignment horizontal="center"/>
    </xf>
    <xf numFmtId="2" fontId="5" fillId="29" borderId="35" xfId="0" applyNumberFormat="1" applyFont="1" applyFill="1" applyBorder="1" applyAlignment="1" applyProtection="1">
      <alignment horizontal="center" vertical="center" wrapText="1"/>
    </xf>
    <xf numFmtId="2" fontId="5" fillId="29" borderId="64" xfId="0" applyNumberFormat="1" applyFont="1" applyFill="1" applyBorder="1" applyAlignment="1" applyProtection="1">
      <alignment horizontal="center" vertical="center" wrapText="1"/>
    </xf>
    <xf numFmtId="2" fontId="5" fillId="29" borderId="61" xfId="0" applyNumberFormat="1" applyFont="1" applyFill="1" applyBorder="1" applyAlignment="1" applyProtection="1">
      <alignment horizontal="center" vertical="center" wrapText="1"/>
    </xf>
    <xf numFmtId="0" fontId="36" fillId="8" borderId="52" xfId="0" applyFont="1" applyFill="1" applyBorder="1" applyAlignment="1" applyProtection="1">
      <alignment horizontal="center"/>
    </xf>
    <xf numFmtId="0" fontId="36" fillId="8" borderId="0" xfId="0" applyFont="1" applyFill="1" applyBorder="1" applyAlignment="1" applyProtection="1">
      <alignment horizontal="center"/>
    </xf>
    <xf numFmtId="4" fontId="36" fillId="8" borderId="53" xfId="0" applyNumberFormat="1" applyFont="1" applyFill="1" applyBorder="1" applyAlignment="1" applyProtection="1">
      <alignment horizontal="right"/>
    </xf>
    <xf numFmtId="4" fontId="36" fillId="8" borderId="65" xfId="0" applyNumberFormat="1" applyFont="1" applyFill="1" applyBorder="1" applyAlignment="1" applyProtection="1">
      <alignment horizontal="right"/>
    </xf>
    <xf numFmtId="0" fontId="5" fillId="8" borderId="23" xfId="0" applyFont="1" applyFill="1" applyBorder="1" applyAlignment="1" applyProtection="1">
      <alignment horizontal="center" vertical="center" wrapText="1"/>
    </xf>
    <xf numFmtId="0" fontId="5" fillId="8" borderId="43" xfId="0" applyFont="1" applyFill="1" applyBorder="1" applyAlignment="1" applyProtection="1">
      <alignment horizontal="center" vertical="center" wrapText="1"/>
    </xf>
    <xf numFmtId="0" fontId="9" fillId="29" borderId="19" xfId="0" applyFont="1" applyFill="1" applyBorder="1" applyAlignment="1" applyProtection="1">
      <alignment horizontal="center" vertical="center" wrapText="1"/>
    </xf>
    <xf numFmtId="0" fontId="9" fillId="29" borderId="37" xfId="0" applyFont="1" applyFill="1" applyBorder="1" applyAlignment="1" applyProtection="1">
      <alignment horizontal="center" vertical="center" wrapText="1"/>
    </xf>
    <xf numFmtId="0" fontId="5" fillId="14" borderId="23" xfId="0" applyFont="1" applyFill="1" applyBorder="1" applyAlignment="1" applyProtection="1">
      <alignment horizontal="center" vertical="center" wrapText="1"/>
      <protection locked="0"/>
    </xf>
    <xf numFmtId="0" fontId="5" fillId="14" borderId="43" xfId="0" applyFont="1" applyFill="1" applyBorder="1" applyAlignment="1" applyProtection="1">
      <alignment horizontal="center" vertical="center" wrapText="1"/>
      <protection locked="0"/>
    </xf>
    <xf numFmtId="0" fontId="5" fillId="8" borderId="58" xfId="0" applyFont="1" applyFill="1" applyBorder="1" applyAlignment="1" applyProtection="1">
      <alignment horizontal="left" vertical="center" wrapText="1"/>
    </xf>
    <xf numFmtId="0" fontId="5" fillId="8" borderId="52" xfId="0" applyFont="1" applyFill="1" applyBorder="1" applyAlignment="1" applyProtection="1">
      <alignment horizontal="left" vertical="center" wrapText="1"/>
    </xf>
    <xf numFmtId="0" fontId="5" fillId="8" borderId="59" xfId="0" applyFont="1" applyFill="1" applyBorder="1" applyAlignment="1" applyProtection="1">
      <alignment horizontal="left" vertical="center" wrapText="1"/>
    </xf>
    <xf numFmtId="0" fontId="5" fillId="8" borderId="44"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5" fillId="8" borderId="62" xfId="0" applyFont="1" applyFill="1" applyBorder="1" applyAlignment="1" applyProtection="1">
      <alignment horizontal="left" vertical="center" wrapText="1"/>
    </xf>
    <xf numFmtId="0" fontId="5" fillId="8" borderId="49" xfId="0" applyFont="1" applyFill="1" applyBorder="1" applyAlignment="1" applyProtection="1">
      <alignment horizontal="left" vertical="center" wrapText="1"/>
    </xf>
    <xf numFmtId="0" fontId="5" fillId="8" borderId="33" xfId="0" applyFont="1" applyFill="1" applyBorder="1" applyAlignment="1" applyProtection="1">
      <alignment horizontal="left" vertical="center" wrapText="1"/>
    </xf>
    <xf numFmtId="0" fontId="5" fillId="8" borderId="60" xfId="0" applyFont="1" applyFill="1" applyBorder="1" applyAlignment="1" applyProtection="1">
      <alignment horizontal="left" vertical="center" wrapText="1"/>
    </xf>
    <xf numFmtId="164" fontId="5" fillId="30" borderId="35" xfId="3" applyFont="1" applyFill="1" applyBorder="1" applyAlignment="1" applyProtection="1">
      <alignment horizontal="right"/>
      <protection locked="0"/>
    </xf>
    <xf numFmtId="164" fontId="5" fillId="30" borderId="61" xfId="3" applyFont="1" applyFill="1" applyBorder="1" applyAlignment="1" applyProtection="1">
      <alignment horizontal="right"/>
      <protection locked="0"/>
    </xf>
    <xf numFmtId="164" fontId="5" fillId="3" borderId="35" xfId="3" applyFont="1" applyFill="1" applyBorder="1" applyAlignment="1" applyProtection="1">
      <alignment horizontal="right" vertical="center"/>
    </xf>
    <xf numFmtId="164" fontId="5" fillId="3" borderId="61" xfId="3" applyFont="1" applyFill="1" applyBorder="1" applyAlignment="1" applyProtection="1">
      <alignment horizontal="right" vertical="center"/>
    </xf>
    <xf numFmtId="0" fontId="5" fillId="8" borderId="35" xfId="0" applyFont="1" applyFill="1" applyBorder="1" applyAlignment="1" applyProtection="1">
      <alignment horizontal="left" vertical="top" wrapText="1"/>
    </xf>
    <xf numFmtId="0" fontId="5" fillId="8" borderId="64" xfId="0" applyFont="1" applyFill="1" applyBorder="1" applyAlignment="1" applyProtection="1">
      <alignment horizontal="left" vertical="top" wrapText="1"/>
    </xf>
    <xf numFmtId="0" fontId="5" fillId="8" borderId="61" xfId="0" applyFont="1" applyFill="1" applyBorder="1" applyAlignment="1" applyProtection="1">
      <alignment horizontal="left" vertical="top" wrapText="1"/>
    </xf>
    <xf numFmtId="0" fontId="20" fillId="8" borderId="15" xfId="0" applyFont="1" applyFill="1" applyBorder="1" applyAlignment="1" applyProtection="1">
      <alignment horizontal="center" vertical="center"/>
    </xf>
    <xf numFmtId="0" fontId="20" fillId="8" borderId="18" xfId="0" applyFont="1" applyFill="1" applyBorder="1" applyAlignment="1" applyProtection="1">
      <alignment horizontal="center" vertical="center"/>
    </xf>
    <xf numFmtId="0" fontId="44" fillId="7" borderId="55" xfId="0" applyFont="1" applyFill="1" applyBorder="1" applyAlignment="1" applyProtection="1">
      <alignment horizontal="center" vertical="top" wrapText="1"/>
    </xf>
    <xf numFmtId="0" fontId="44" fillId="7" borderId="52" xfId="0" applyFont="1" applyFill="1" applyBorder="1" applyAlignment="1" applyProtection="1">
      <alignment horizontal="center" vertical="top" wrapText="1"/>
    </xf>
    <xf numFmtId="0" fontId="44" fillId="7" borderId="59" xfId="0" applyFont="1" applyFill="1" applyBorder="1" applyAlignment="1" applyProtection="1">
      <alignment horizontal="center" vertical="top" wrapText="1"/>
    </xf>
    <xf numFmtId="0" fontId="44" fillId="7" borderId="23" xfId="0" applyFont="1" applyFill="1" applyBorder="1" applyAlignment="1" applyProtection="1">
      <alignment horizontal="center" vertical="top" wrapText="1"/>
    </xf>
    <xf numFmtId="0" fontId="44" fillId="7" borderId="0" xfId="0" applyFont="1" applyFill="1" applyBorder="1" applyAlignment="1" applyProtection="1">
      <alignment horizontal="center" vertical="top" wrapText="1"/>
    </xf>
    <xf numFmtId="0" fontId="44" fillId="7" borderId="62" xfId="0" applyFont="1" applyFill="1" applyBorder="1" applyAlignment="1" applyProtection="1">
      <alignment horizontal="center" vertical="top" wrapText="1"/>
    </xf>
    <xf numFmtId="0" fontId="44" fillId="7" borderId="23" xfId="0" applyFont="1" applyFill="1" applyBorder="1" applyAlignment="1" applyProtection="1">
      <alignment horizontal="center" vertical="center" wrapText="1"/>
      <protection locked="0"/>
    </xf>
    <xf numFmtId="0" fontId="44" fillId="7" borderId="0" xfId="0" applyFont="1" applyFill="1" applyBorder="1" applyAlignment="1" applyProtection="1">
      <alignment horizontal="center" vertical="center" wrapText="1"/>
      <protection locked="0"/>
    </xf>
    <xf numFmtId="0" fontId="44" fillId="7" borderId="62" xfId="0" applyFont="1" applyFill="1" applyBorder="1" applyAlignment="1" applyProtection="1">
      <alignment horizontal="center" vertical="center" wrapText="1"/>
      <protection locked="0"/>
    </xf>
    <xf numFmtId="0" fontId="44" fillId="7" borderId="43" xfId="0" applyFont="1" applyFill="1" applyBorder="1" applyAlignment="1" applyProtection="1">
      <alignment horizontal="center" vertical="center" wrapText="1"/>
      <protection locked="0"/>
    </xf>
    <xf numFmtId="0" fontId="44" fillId="7" borderId="33" xfId="0" applyFont="1" applyFill="1" applyBorder="1" applyAlignment="1" applyProtection="1">
      <alignment horizontal="center" vertical="center" wrapText="1"/>
      <protection locked="0"/>
    </xf>
    <xf numFmtId="0" fontId="44" fillId="7" borderId="60" xfId="0" applyFont="1" applyFill="1" applyBorder="1" applyAlignment="1" applyProtection="1">
      <alignment horizontal="center" vertical="center" wrapText="1"/>
      <protection locked="0"/>
    </xf>
    <xf numFmtId="0" fontId="37" fillId="0" borderId="28" xfId="0" applyFont="1" applyBorder="1" applyAlignment="1" applyProtection="1">
      <alignment horizontal="center" vertical="center"/>
    </xf>
    <xf numFmtId="0" fontId="37" fillId="0" borderId="2" xfId="0" applyFont="1" applyBorder="1" applyAlignment="1" applyProtection="1">
      <alignment horizontal="center" vertical="center"/>
    </xf>
    <xf numFmtId="0" fontId="6" fillId="0" borderId="35" xfId="0" applyFont="1" applyBorder="1" applyAlignment="1" applyProtection="1">
      <alignment horizontal="left" vertical="center"/>
    </xf>
    <xf numFmtId="0" fontId="6" fillId="0" borderId="64" xfId="0" applyFont="1" applyBorder="1" applyAlignment="1" applyProtection="1">
      <alignment horizontal="left" vertical="center"/>
    </xf>
    <xf numFmtId="0" fontId="6" fillId="0" borderId="61" xfId="0" applyFont="1" applyBorder="1" applyAlignment="1" applyProtection="1">
      <alignment horizontal="left" vertical="center"/>
    </xf>
    <xf numFmtId="0" fontId="42" fillId="0" borderId="58" xfId="0" applyFont="1" applyBorder="1" applyAlignment="1" applyProtection="1">
      <alignment horizontal="left" vertical="center"/>
    </xf>
    <xf numFmtId="0" fontId="42" fillId="0" borderId="52" xfId="0" applyFont="1" applyBorder="1" applyAlignment="1" applyProtection="1">
      <alignment horizontal="left" vertical="center"/>
    </xf>
    <xf numFmtId="0" fontId="42" fillId="0" borderId="59" xfId="0" applyFont="1" applyBorder="1" applyAlignment="1" applyProtection="1">
      <alignment horizontal="left" vertical="center"/>
    </xf>
    <xf numFmtId="0" fontId="42" fillId="0" borderId="49" xfId="0" applyFont="1" applyBorder="1" applyAlignment="1" applyProtection="1">
      <alignment horizontal="left" vertical="center"/>
    </xf>
    <xf numFmtId="0" fontId="42" fillId="0" borderId="33" xfId="0" applyFont="1" applyBorder="1" applyAlignment="1" applyProtection="1">
      <alignment horizontal="left" vertical="center"/>
    </xf>
    <xf numFmtId="0" fontId="42" fillId="0" borderId="60" xfId="0" applyFont="1" applyBorder="1" applyAlignment="1" applyProtection="1">
      <alignment horizontal="left" vertical="center"/>
    </xf>
    <xf numFmtId="164" fontId="43" fillId="3" borderId="58" xfId="3" applyFont="1" applyFill="1" applyBorder="1" applyAlignment="1" applyProtection="1">
      <alignment horizontal="right" vertical="center"/>
    </xf>
    <xf numFmtId="164" fontId="43" fillId="3" borderId="59" xfId="3" applyFont="1" applyFill="1" applyBorder="1" applyAlignment="1" applyProtection="1">
      <alignment horizontal="right" vertical="center"/>
    </xf>
    <xf numFmtId="164" fontId="43" fillId="3" borderId="49" xfId="3" applyFont="1" applyFill="1" applyBorder="1" applyAlignment="1" applyProtection="1">
      <alignment horizontal="right" vertical="center"/>
    </xf>
    <xf numFmtId="164" fontId="43" fillId="3" borderId="60" xfId="3" applyFont="1" applyFill="1" applyBorder="1" applyAlignment="1" applyProtection="1">
      <alignment horizontal="right" vertical="center"/>
    </xf>
    <xf numFmtId="0" fontId="5" fillId="29" borderId="35" xfId="0" applyFont="1" applyFill="1" applyBorder="1" applyAlignment="1" applyProtection="1">
      <alignment horizontal="center" vertical="center"/>
    </xf>
    <xf numFmtId="0" fontId="5" fillId="29" borderId="64" xfId="0" applyFont="1" applyFill="1" applyBorder="1" applyAlignment="1" applyProtection="1">
      <alignment horizontal="center" vertical="center"/>
    </xf>
    <xf numFmtId="0" fontId="5" fillId="29" borderId="61" xfId="0" applyFont="1" applyFill="1" applyBorder="1" applyAlignment="1" applyProtection="1">
      <alignment horizontal="center" vertical="center"/>
    </xf>
    <xf numFmtId="0" fontId="5" fillId="8" borderId="78" xfId="0" applyFont="1" applyFill="1" applyBorder="1" applyAlignment="1" applyProtection="1">
      <alignment horizontal="center" vertical="center"/>
    </xf>
    <xf numFmtId="0" fontId="5" fillId="8" borderId="82" xfId="0" applyFont="1" applyFill="1" applyBorder="1" applyAlignment="1" applyProtection="1">
      <alignment horizontal="center" vertical="center"/>
    </xf>
    <xf numFmtId="0" fontId="5" fillId="8" borderId="64" xfId="0" applyFont="1" applyFill="1" applyBorder="1" applyAlignment="1" applyProtection="1">
      <alignment horizontal="center" vertical="center"/>
    </xf>
    <xf numFmtId="0" fontId="5" fillId="8" borderId="61" xfId="0" applyFont="1" applyFill="1" applyBorder="1" applyAlignment="1" applyProtection="1">
      <alignment horizontal="center" vertical="center"/>
    </xf>
    <xf numFmtId="0" fontId="20" fillId="8" borderId="30" xfId="0" applyFont="1" applyFill="1" applyBorder="1" applyAlignment="1" applyProtection="1">
      <alignment horizontal="center" vertical="center"/>
    </xf>
    <xf numFmtId="0" fontId="20" fillId="8" borderId="34" xfId="0" applyFont="1" applyFill="1" applyBorder="1" applyAlignment="1" applyProtection="1">
      <alignment horizontal="center" vertical="center"/>
    </xf>
    <xf numFmtId="3" fontId="16" fillId="3" borderId="35" xfId="0" applyNumberFormat="1" applyFont="1" applyFill="1" applyBorder="1" applyAlignment="1" applyProtection="1">
      <alignment horizontal="center" vertical="center" wrapText="1"/>
      <protection hidden="1"/>
    </xf>
    <xf numFmtId="3" fontId="16" fillId="3" borderId="64" xfId="0" applyNumberFormat="1" applyFont="1" applyFill="1" applyBorder="1" applyAlignment="1" applyProtection="1">
      <alignment horizontal="center" vertical="center" wrapText="1"/>
      <protection hidden="1"/>
    </xf>
    <xf numFmtId="3" fontId="16" fillId="3" borderId="83" xfId="0" applyNumberFormat="1" applyFont="1" applyFill="1" applyBorder="1" applyAlignment="1" applyProtection="1">
      <alignment horizontal="center" vertical="center" wrapText="1"/>
      <protection hidden="1"/>
    </xf>
    <xf numFmtId="164" fontId="5" fillId="6" borderId="50" xfId="3" applyFont="1" applyFill="1" applyBorder="1" applyAlignment="1" applyProtection="1">
      <alignment horizontal="center"/>
      <protection locked="0" hidden="1"/>
    </xf>
    <xf numFmtId="164" fontId="5" fillId="6" borderId="51" xfId="3" applyFont="1" applyFill="1" applyBorder="1" applyAlignment="1" applyProtection="1">
      <alignment horizontal="center"/>
      <protection locked="0" hidden="1"/>
    </xf>
    <xf numFmtId="166" fontId="16" fillId="3" borderId="44" xfId="0" applyNumberFormat="1" applyFont="1" applyFill="1" applyBorder="1" applyAlignment="1" applyProtection="1">
      <alignment horizontal="right" vertical="center"/>
      <protection hidden="1"/>
    </xf>
    <xf numFmtId="166" fontId="16" fillId="3" borderId="62" xfId="0" applyNumberFormat="1" applyFont="1" applyFill="1" applyBorder="1" applyAlignment="1" applyProtection="1">
      <alignment horizontal="right" vertical="center"/>
      <protection hidden="1"/>
    </xf>
    <xf numFmtId="164" fontId="5" fillId="9" borderId="50" xfId="3" applyFont="1" applyFill="1" applyBorder="1" applyAlignment="1" applyProtection="1">
      <alignment horizontal="center"/>
      <protection locked="0" hidden="1"/>
    </xf>
    <xf numFmtId="164" fontId="5" fillId="9" borderId="51" xfId="3" applyFont="1" applyFill="1" applyBorder="1" applyAlignment="1" applyProtection="1">
      <alignment horizontal="center"/>
      <protection locked="0" hidden="1"/>
    </xf>
    <xf numFmtId="4" fontId="16" fillId="3" borderId="49" xfId="0" applyNumberFormat="1" applyFont="1" applyFill="1" applyBorder="1" applyAlignment="1" applyProtection="1">
      <alignment horizontal="right" vertical="center"/>
      <protection hidden="1"/>
    </xf>
    <xf numFmtId="4" fontId="16" fillId="3" borderId="60" xfId="0" applyNumberFormat="1" applyFont="1" applyFill="1" applyBorder="1" applyAlignment="1" applyProtection="1">
      <alignment horizontal="right" vertical="center"/>
      <protection hidden="1"/>
    </xf>
    <xf numFmtId="3" fontId="9" fillId="3" borderId="78" xfId="0" applyNumberFormat="1" applyFont="1" applyFill="1" applyBorder="1" applyAlignment="1" applyProtection="1">
      <alignment horizontal="left" vertical="center" wrapText="1"/>
      <protection hidden="1"/>
    </xf>
    <xf numFmtId="3" fontId="20" fillId="3" borderId="4" xfId="0" applyNumberFormat="1" applyFont="1" applyFill="1" applyBorder="1" applyAlignment="1" applyProtection="1">
      <alignment horizontal="left" vertical="center" wrapText="1"/>
      <protection hidden="1"/>
    </xf>
    <xf numFmtId="3" fontId="20" fillId="3" borderId="8" xfId="0" applyNumberFormat="1" applyFont="1" applyFill="1" applyBorder="1" applyAlignment="1" applyProtection="1">
      <alignment horizontal="left" vertical="center" wrapText="1"/>
      <protection hidden="1"/>
    </xf>
    <xf numFmtId="3" fontId="20" fillId="3" borderId="15" xfId="0" applyNumberFormat="1" applyFont="1" applyFill="1" applyBorder="1" applyAlignment="1" applyProtection="1">
      <alignment horizontal="left" vertical="center" wrapText="1"/>
      <protection hidden="1"/>
    </xf>
    <xf numFmtId="164" fontId="15" fillId="0" borderId="8" xfId="3" applyFont="1" applyBorder="1" applyAlignment="1" applyProtection="1">
      <alignment horizontal="center"/>
    </xf>
    <xf numFmtId="0" fontId="9" fillId="6" borderId="44" xfId="0" applyFont="1" applyFill="1" applyBorder="1" applyAlignment="1" applyProtection="1">
      <alignment horizontal="left" vertical="center"/>
      <protection hidden="1"/>
    </xf>
    <xf numFmtId="0" fontId="9" fillId="6" borderId="0" xfId="0" applyFont="1" applyFill="1" applyBorder="1" applyAlignment="1" applyProtection="1">
      <alignment horizontal="left" vertical="center"/>
      <protection hidden="1"/>
    </xf>
    <xf numFmtId="0" fontId="9" fillId="6" borderId="62" xfId="0" applyFont="1" applyFill="1" applyBorder="1" applyAlignment="1" applyProtection="1">
      <alignment horizontal="left" vertical="center"/>
      <protection hidden="1"/>
    </xf>
    <xf numFmtId="0" fontId="5" fillId="9" borderId="11" xfId="0" applyFont="1" applyFill="1" applyBorder="1" applyAlignment="1" applyProtection="1">
      <alignment horizontal="center" vertical="center"/>
      <protection locked="0"/>
    </xf>
    <xf numFmtId="0" fontId="5" fillId="9" borderId="18"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wrapText="1"/>
      <protection hidden="1"/>
    </xf>
    <xf numFmtId="0" fontId="7" fillId="6" borderId="40" xfId="0" applyFont="1" applyFill="1" applyBorder="1" applyAlignment="1" applyProtection="1">
      <alignment horizontal="center" vertical="center" wrapText="1"/>
      <protection hidden="1"/>
    </xf>
    <xf numFmtId="0" fontId="7" fillId="6" borderId="57" xfId="0" applyFont="1" applyFill="1" applyBorder="1" applyAlignment="1" applyProtection="1">
      <alignment horizontal="center" vertical="center" wrapText="1"/>
      <protection hidden="1"/>
    </xf>
    <xf numFmtId="0" fontId="0" fillId="0" borderId="8" xfId="0" quotePrefix="1"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5" fillId="0" borderId="8" xfId="0" applyFont="1" applyBorder="1" applyAlignment="1" applyProtection="1">
      <alignment horizontal="left" vertical="center"/>
    </xf>
    <xf numFmtId="0" fontId="16" fillId="3" borderId="10" xfId="0" applyNumberFormat="1" applyFont="1" applyFill="1" applyBorder="1" applyAlignment="1" applyProtection="1">
      <alignment horizontal="center" vertical="center" wrapText="1"/>
      <protection hidden="1"/>
    </xf>
    <xf numFmtId="0" fontId="16" fillId="3" borderId="66" xfId="0" applyNumberFormat="1" applyFont="1" applyFill="1" applyBorder="1" applyAlignment="1" applyProtection="1">
      <alignment horizontal="center" vertical="center" wrapText="1"/>
      <protection hidden="1"/>
    </xf>
    <xf numFmtId="0" fontId="16" fillId="3" borderId="73" xfId="0" applyNumberFormat="1" applyFont="1" applyFill="1" applyBorder="1" applyAlignment="1" applyProtection="1">
      <alignment horizontal="center" vertical="center" wrapText="1"/>
      <protection hidden="1"/>
    </xf>
    <xf numFmtId="0" fontId="7" fillId="3" borderId="58" xfId="0" applyFont="1" applyFill="1" applyBorder="1" applyAlignment="1" applyProtection="1">
      <alignment horizontal="center" vertical="center" wrapText="1"/>
      <protection hidden="1"/>
    </xf>
    <xf numFmtId="0" fontId="7" fillId="3" borderId="52" xfId="0" applyFont="1" applyFill="1" applyBorder="1" applyAlignment="1" applyProtection="1">
      <alignment horizontal="center" vertical="center" wrapText="1"/>
      <protection hidden="1"/>
    </xf>
    <xf numFmtId="0" fontId="7" fillId="3" borderId="59" xfId="0" applyFont="1" applyFill="1" applyBorder="1" applyAlignment="1" applyProtection="1">
      <alignment horizontal="center" vertical="center" wrapText="1"/>
      <protection hidden="1"/>
    </xf>
    <xf numFmtId="0" fontId="7" fillId="3" borderId="49" xfId="1" applyFont="1" applyFill="1" applyBorder="1" applyAlignment="1" applyProtection="1">
      <alignment horizontal="center" vertical="center" wrapText="1"/>
      <protection hidden="1"/>
    </xf>
    <xf numFmtId="0" fontId="7" fillId="3" borderId="33" xfId="1" applyFont="1" applyFill="1" applyBorder="1" applyAlignment="1" applyProtection="1">
      <alignment horizontal="center" vertical="center" wrapText="1"/>
      <protection hidden="1"/>
    </xf>
    <xf numFmtId="0" fontId="7" fillId="3" borderId="60" xfId="1" applyFont="1" applyFill="1" applyBorder="1" applyAlignment="1" applyProtection="1">
      <alignment horizontal="center" vertical="center" wrapText="1"/>
      <protection hidden="1"/>
    </xf>
    <xf numFmtId="0" fontId="11" fillId="3" borderId="44" xfId="1" applyFill="1" applyBorder="1" applyAlignment="1" applyProtection="1">
      <alignment horizontal="center" vertical="center" wrapText="1"/>
      <protection hidden="1"/>
    </xf>
    <xf numFmtId="0" fontId="11" fillId="3" borderId="0" xfId="1" applyFill="1" applyBorder="1" applyAlignment="1" applyProtection="1">
      <alignment horizontal="center" vertical="center" wrapText="1"/>
      <protection hidden="1"/>
    </xf>
    <xf numFmtId="0" fontId="11" fillId="3" borderId="62" xfId="1" applyFill="1" applyBorder="1" applyAlignment="1" applyProtection="1">
      <alignment horizontal="center" vertical="center" wrapText="1"/>
      <protection hidden="1"/>
    </xf>
    <xf numFmtId="0" fontId="5" fillId="6" borderId="44" xfId="0" applyFont="1" applyFill="1" applyBorder="1" applyAlignment="1" applyProtection="1">
      <alignment horizontal="left"/>
      <protection hidden="1"/>
    </xf>
    <xf numFmtId="0" fontId="5" fillId="6" borderId="0" xfId="0" applyFont="1" applyFill="1" applyBorder="1" applyAlignment="1" applyProtection="1">
      <alignment horizontal="left"/>
      <protection hidden="1"/>
    </xf>
    <xf numFmtId="0" fontId="5" fillId="6" borderId="62" xfId="0" applyFont="1" applyFill="1" applyBorder="1" applyAlignment="1" applyProtection="1">
      <alignment horizontal="left"/>
      <protection hidden="1"/>
    </xf>
    <xf numFmtId="0" fontId="15" fillId="0" borderId="58" xfId="0" applyFont="1" applyBorder="1" applyAlignment="1" applyProtection="1">
      <alignment horizontal="center"/>
    </xf>
    <xf numFmtId="0" fontId="15" fillId="0" borderId="52" xfId="0" applyFont="1" applyBorder="1" applyAlignment="1" applyProtection="1">
      <alignment horizontal="center"/>
    </xf>
    <xf numFmtId="0" fontId="15" fillId="0" borderId="59" xfId="0" applyFont="1" applyBorder="1" applyAlignment="1" applyProtection="1">
      <alignment horizontal="center"/>
    </xf>
    <xf numFmtId="0" fontId="15" fillId="0" borderId="49" xfId="0" applyFont="1" applyBorder="1" applyAlignment="1" applyProtection="1">
      <alignment horizontal="center"/>
    </xf>
    <xf numFmtId="0" fontId="15" fillId="0" borderId="33" xfId="0" applyFont="1" applyBorder="1" applyAlignment="1" applyProtection="1">
      <alignment horizontal="center"/>
    </xf>
    <xf numFmtId="0" fontId="15" fillId="0" borderId="60" xfId="0" applyFont="1" applyBorder="1" applyAlignment="1" applyProtection="1">
      <alignment horizontal="center"/>
    </xf>
    <xf numFmtId="0" fontId="7" fillId="3" borderId="63" xfId="0" applyNumberFormat="1" applyFont="1" applyFill="1" applyBorder="1" applyAlignment="1" applyProtection="1">
      <alignment horizontal="center" vertical="center" wrapText="1"/>
      <protection hidden="1"/>
    </xf>
    <xf numFmtId="0" fontId="7" fillId="3" borderId="42" xfId="0" applyNumberFormat="1" applyFont="1" applyFill="1" applyBorder="1" applyAlignment="1" applyProtection="1">
      <alignment horizontal="center" vertical="center" wrapText="1"/>
      <protection hidden="1"/>
    </xf>
    <xf numFmtId="0" fontId="7" fillId="3" borderId="75" xfId="0" applyNumberFormat="1" applyFont="1" applyFill="1" applyBorder="1" applyAlignment="1" applyProtection="1">
      <alignment horizontal="center" vertical="center" wrapText="1"/>
      <protection hidden="1"/>
    </xf>
    <xf numFmtId="3" fontId="20" fillId="3" borderId="28" xfId="0" applyNumberFormat="1" applyFont="1" applyFill="1" applyBorder="1" applyAlignment="1" applyProtection="1">
      <alignment horizontal="left" vertical="center" wrapText="1"/>
      <protection hidden="1"/>
    </xf>
    <xf numFmtId="3" fontId="20" fillId="3" borderId="2" xfId="0" applyNumberFormat="1" applyFont="1" applyFill="1" applyBorder="1" applyAlignment="1" applyProtection="1">
      <alignment horizontal="left" vertical="center" wrapText="1"/>
      <protection hidden="1"/>
    </xf>
    <xf numFmtId="3" fontId="20" fillId="3" borderId="72" xfId="0" applyNumberFormat="1" applyFont="1" applyFill="1" applyBorder="1" applyAlignment="1" applyProtection="1">
      <alignment horizontal="left" vertical="center" wrapText="1"/>
      <protection hidden="1"/>
    </xf>
    <xf numFmtId="166" fontId="7" fillId="3" borderId="4" xfId="0" applyNumberFormat="1" applyFont="1" applyFill="1" applyBorder="1" applyAlignment="1" applyProtection="1">
      <alignment horizontal="right" vertical="center"/>
      <protection hidden="1"/>
    </xf>
    <xf numFmtId="166" fontId="7" fillId="3" borderId="8" xfId="0" applyNumberFormat="1" applyFont="1" applyFill="1" applyBorder="1" applyAlignment="1" applyProtection="1">
      <alignment horizontal="right" vertical="center"/>
      <protection hidden="1"/>
    </xf>
    <xf numFmtId="3" fontId="20" fillId="3" borderId="26" xfId="0" applyNumberFormat="1" applyFont="1" applyFill="1" applyBorder="1" applyAlignment="1" applyProtection="1">
      <alignment horizontal="left" vertical="center" wrapText="1"/>
      <protection hidden="1"/>
    </xf>
    <xf numFmtId="3" fontId="20" fillId="3" borderId="25" xfId="0" applyNumberFormat="1" applyFont="1" applyFill="1" applyBorder="1" applyAlignment="1" applyProtection="1">
      <alignment horizontal="left" vertical="center" wrapText="1"/>
      <protection hidden="1"/>
    </xf>
    <xf numFmtId="3" fontId="20" fillId="3" borderId="27" xfId="0" applyNumberFormat="1" applyFont="1" applyFill="1" applyBorder="1" applyAlignment="1" applyProtection="1">
      <alignment horizontal="left" vertical="center" wrapText="1"/>
      <protection hidden="1"/>
    </xf>
    <xf numFmtId="164" fontId="5" fillId="9" borderId="26" xfId="3" applyFont="1" applyFill="1" applyBorder="1" applyAlignment="1" applyProtection="1">
      <alignment horizontal="center"/>
      <protection locked="0" hidden="1"/>
    </xf>
    <xf numFmtId="164" fontId="5" fillId="9" borderId="25" xfId="3" applyFont="1" applyFill="1" applyBorder="1" applyAlignment="1" applyProtection="1">
      <alignment horizontal="center"/>
      <protection locked="0" hidden="1"/>
    </xf>
    <xf numFmtId="49" fontId="39" fillId="27" borderId="58" xfId="0" applyNumberFormat="1" applyFont="1" applyFill="1" applyBorder="1" applyAlignment="1" applyProtection="1">
      <alignment horizontal="left" vertical="center" wrapText="1"/>
      <protection hidden="1"/>
    </xf>
    <xf numFmtId="49" fontId="39" fillId="27" borderId="52" xfId="0" applyNumberFormat="1" applyFont="1" applyFill="1" applyBorder="1" applyAlignment="1" applyProtection="1">
      <alignment horizontal="left" vertical="center" wrapText="1"/>
      <protection hidden="1"/>
    </xf>
    <xf numFmtId="49" fontId="39" fillId="27" borderId="64" xfId="0" applyNumberFormat="1" applyFont="1" applyFill="1" applyBorder="1" applyAlignment="1" applyProtection="1">
      <alignment horizontal="left" vertical="center" wrapText="1"/>
      <protection hidden="1"/>
    </xf>
    <xf numFmtId="49" fontId="39" fillId="27" borderId="61" xfId="0" applyNumberFormat="1" applyFont="1" applyFill="1" applyBorder="1" applyAlignment="1" applyProtection="1">
      <alignment horizontal="left" vertical="center" wrapText="1"/>
      <protection hidden="1"/>
    </xf>
    <xf numFmtId="0" fontId="5" fillId="9" borderId="11" xfId="0" applyFont="1" applyFill="1" applyBorder="1" applyAlignment="1" applyProtection="1">
      <alignment horizontal="left"/>
      <protection locked="0" hidden="1"/>
    </xf>
    <xf numFmtId="0" fontId="5" fillId="9" borderId="40" xfId="0" applyFont="1" applyFill="1" applyBorder="1" applyAlignment="1" applyProtection="1">
      <alignment horizontal="left"/>
      <protection locked="0" hidden="1"/>
    </xf>
    <xf numFmtId="0" fontId="5" fillId="9" borderId="57" xfId="0" applyFont="1" applyFill="1" applyBorder="1" applyAlignment="1" applyProtection="1">
      <alignment horizontal="left"/>
      <protection locked="0" hidden="1"/>
    </xf>
    <xf numFmtId="0" fontId="7" fillId="3" borderId="15" xfId="0" applyNumberFormat="1" applyFont="1" applyFill="1" applyBorder="1" applyAlignment="1" applyProtection="1">
      <alignment horizontal="right" vertical="center" wrapText="1"/>
      <protection hidden="1"/>
    </xf>
    <xf numFmtId="0" fontId="7" fillId="3" borderId="18" xfId="0" applyNumberFormat="1" applyFont="1" applyFill="1" applyBorder="1" applyAlignment="1" applyProtection="1">
      <alignment horizontal="right" vertical="center" wrapText="1"/>
      <protection hidden="1"/>
    </xf>
    <xf numFmtId="168" fontId="5" fillId="9" borderId="15" xfId="0" applyNumberFormat="1" applyFont="1" applyFill="1" applyBorder="1" applyAlignment="1" applyProtection="1">
      <alignment horizontal="center"/>
      <protection locked="0" hidden="1"/>
    </xf>
    <xf numFmtId="168" fontId="5" fillId="9" borderId="40" xfId="0" applyNumberFormat="1" applyFont="1" applyFill="1" applyBorder="1" applyAlignment="1" applyProtection="1">
      <alignment horizontal="center"/>
      <protection locked="0" hidden="1"/>
    </xf>
    <xf numFmtId="168" fontId="5" fillId="9" borderId="18" xfId="0" applyNumberFormat="1" applyFont="1" applyFill="1" applyBorder="1" applyAlignment="1" applyProtection="1">
      <alignment horizontal="center"/>
      <protection locked="0" hidden="1"/>
    </xf>
    <xf numFmtId="4" fontId="38" fillId="17" borderId="55" xfId="0" applyNumberFormat="1" applyFont="1" applyFill="1" applyBorder="1" applyAlignment="1" applyProtection="1">
      <alignment horizontal="right"/>
    </xf>
    <xf numFmtId="4" fontId="38" fillId="17" borderId="59" xfId="0" applyNumberFormat="1" applyFont="1" applyFill="1" applyBorder="1" applyAlignment="1" applyProtection="1">
      <alignment horizontal="right"/>
    </xf>
    <xf numFmtId="4" fontId="38" fillId="17" borderId="30" xfId="0" applyNumberFormat="1" applyFont="1" applyFill="1" applyBorder="1" applyAlignment="1" applyProtection="1">
      <alignment horizontal="right"/>
    </xf>
    <xf numFmtId="4" fontId="38" fillId="17" borderId="75" xfId="0" applyNumberFormat="1" applyFont="1" applyFill="1" applyBorder="1" applyAlignment="1" applyProtection="1">
      <alignment horizontal="right"/>
    </xf>
    <xf numFmtId="0" fontId="37" fillId="0" borderId="58" xfId="0" applyFont="1" applyBorder="1" applyAlignment="1" applyProtection="1">
      <alignment horizontal="right" vertical="center"/>
    </xf>
    <xf numFmtId="0" fontId="37" fillId="0" borderId="52" xfId="0" applyFont="1" applyBorder="1" applyAlignment="1" applyProtection="1">
      <alignment horizontal="right" vertical="center"/>
    </xf>
    <xf numFmtId="0" fontId="37" fillId="0" borderId="70" xfId="0" applyFont="1" applyBorder="1" applyAlignment="1" applyProtection="1">
      <alignment horizontal="right" vertical="center"/>
    </xf>
    <xf numFmtId="0" fontId="37" fillId="0" borderId="63" xfId="0" applyFont="1" applyBorder="1" applyAlignment="1" applyProtection="1">
      <alignment horizontal="right" vertical="center"/>
    </xf>
    <xf numFmtId="0" fontId="37" fillId="0" borderId="42" xfId="0" applyFont="1" applyBorder="1" applyAlignment="1" applyProtection="1">
      <alignment horizontal="right" vertical="center"/>
    </xf>
    <xf numFmtId="0" fontId="37" fillId="0" borderId="34" xfId="0" applyFont="1" applyBorder="1" applyAlignment="1" applyProtection="1">
      <alignment horizontal="right" vertical="center"/>
    </xf>
    <xf numFmtId="0" fontId="15" fillId="0" borderId="8" xfId="0" applyFont="1" applyBorder="1" applyAlignment="1" applyProtection="1">
      <alignment horizontal="center"/>
    </xf>
    <xf numFmtId="0" fontId="15" fillId="0" borderId="9" xfId="0" applyFont="1" applyBorder="1" applyAlignment="1" applyProtection="1">
      <alignment horizontal="center"/>
    </xf>
    <xf numFmtId="4" fontId="5" fillId="0" borderId="4" xfId="0" applyNumberFormat="1" applyFont="1" applyBorder="1" applyAlignment="1" applyProtection="1">
      <alignment horizontal="center" wrapText="1"/>
    </xf>
    <xf numFmtId="4" fontId="5" fillId="0" borderId="8" xfId="0" applyNumberFormat="1" applyFont="1" applyBorder="1" applyAlignment="1" applyProtection="1">
      <alignment horizontal="center" wrapText="1"/>
    </xf>
    <xf numFmtId="4" fontId="38" fillId="0" borderId="9" xfId="0" applyNumberFormat="1" applyFont="1" applyBorder="1" applyAlignment="1" applyProtection="1">
      <alignment horizontal="right"/>
    </xf>
    <xf numFmtId="0" fontId="35" fillId="24" borderId="0" xfId="0" applyFont="1" applyFill="1" applyAlignment="1" applyProtection="1">
      <alignment horizontal="center"/>
    </xf>
    <xf numFmtId="0" fontId="5" fillId="0" borderId="0" xfId="0" applyFont="1" applyAlignment="1" applyProtection="1">
      <alignment horizontal="left"/>
    </xf>
    <xf numFmtId="167" fontId="20" fillId="25" borderId="53" xfId="3" applyNumberFormat="1" applyFont="1" applyFill="1" applyBorder="1" applyAlignment="1" applyProtection="1">
      <alignment horizontal="center" vertical="center" wrapText="1"/>
    </xf>
    <xf numFmtId="167" fontId="20" fillId="25" borderId="65" xfId="3" applyNumberFormat="1" applyFont="1" applyFill="1" applyBorder="1" applyAlignment="1" applyProtection="1">
      <alignment horizontal="center" vertical="center" wrapText="1"/>
    </xf>
    <xf numFmtId="167" fontId="20" fillId="25" borderId="54" xfId="3" applyNumberFormat="1" applyFont="1" applyFill="1" applyBorder="1" applyAlignment="1" applyProtection="1">
      <alignment horizontal="center" vertical="center" wrapText="1"/>
    </xf>
    <xf numFmtId="0" fontId="5" fillId="13" borderId="21" xfId="0" applyFont="1" applyFill="1" applyBorder="1" applyAlignment="1" applyProtection="1">
      <alignment horizontal="center" vertical="center" wrapText="1"/>
    </xf>
    <xf numFmtId="0" fontId="5" fillId="13" borderId="24" xfId="0" applyFont="1" applyFill="1" applyBorder="1" applyAlignment="1" applyProtection="1">
      <alignment horizontal="center" vertical="center" wrapText="1"/>
    </xf>
    <xf numFmtId="0" fontId="5" fillId="13" borderId="48" xfId="0" applyFont="1" applyFill="1" applyBorder="1" applyAlignment="1" applyProtection="1">
      <alignment horizontal="center" vertical="center" wrapText="1"/>
    </xf>
    <xf numFmtId="0" fontId="5" fillId="25" borderId="68" xfId="0" applyFont="1" applyFill="1" applyBorder="1" applyAlignment="1" applyProtection="1">
      <alignment horizontal="center" vertical="center" wrapText="1"/>
    </xf>
    <xf numFmtId="0" fontId="5" fillId="25" borderId="19" xfId="0" applyFont="1" applyFill="1" applyBorder="1" applyAlignment="1" applyProtection="1">
      <alignment horizontal="center" vertical="center" wrapText="1"/>
    </xf>
    <xf numFmtId="0" fontId="5" fillId="25" borderId="37" xfId="0" applyFont="1" applyFill="1" applyBorder="1" applyAlignment="1" applyProtection="1">
      <alignment horizontal="center" vertical="center" wrapText="1"/>
    </xf>
    <xf numFmtId="0" fontId="5" fillId="25" borderId="67"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5" fillId="25" borderId="47" xfId="0" applyFont="1" applyFill="1" applyBorder="1" applyAlignment="1" applyProtection="1">
      <alignment horizontal="center" vertical="center" wrapText="1"/>
    </xf>
    <xf numFmtId="0" fontId="5" fillId="25" borderId="21" xfId="0" applyFont="1" applyFill="1" applyBorder="1" applyAlignment="1" applyProtection="1">
      <alignment horizontal="center" vertical="center" wrapText="1"/>
    </xf>
    <xf numFmtId="0" fontId="5" fillId="25" borderId="24" xfId="0" applyFont="1" applyFill="1" applyBorder="1" applyAlignment="1" applyProtection="1">
      <alignment horizontal="center" vertical="center" wrapText="1"/>
    </xf>
    <xf numFmtId="0" fontId="5" fillId="25" borderId="48" xfId="0" applyFont="1" applyFill="1" applyBorder="1" applyAlignment="1" applyProtection="1">
      <alignment horizontal="center" vertical="center" wrapText="1"/>
    </xf>
    <xf numFmtId="0" fontId="5" fillId="26" borderId="68" xfId="0" applyFont="1" applyFill="1" applyBorder="1" applyAlignment="1" applyProtection="1">
      <alignment horizontal="center" vertical="center" wrapText="1"/>
    </xf>
    <xf numFmtId="0" fontId="5" fillId="26" borderId="19" xfId="0" applyFont="1" applyFill="1" applyBorder="1" applyAlignment="1" applyProtection="1">
      <alignment horizontal="center" vertical="center" wrapText="1"/>
    </xf>
    <xf numFmtId="0" fontId="5" fillId="26" borderId="37" xfId="0" applyFont="1" applyFill="1" applyBorder="1" applyAlignment="1" applyProtection="1">
      <alignment horizontal="center" vertical="center" wrapText="1"/>
    </xf>
    <xf numFmtId="0" fontId="5" fillId="26" borderId="67" xfId="0" applyFont="1" applyFill="1" applyBorder="1" applyAlignment="1" applyProtection="1">
      <alignment horizontal="center" vertical="center" wrapText="1"/>
    </xf>
    <xf numFmtId="0" fontId="5" fillId="26" borderId="20" xfId="0" applyFont="1" applyFill="1" applyBorder="1" applyAlignment="1" applyProtection="1">
      <alignment horizontal="center" vertical="center" wrapText="1"/>
    </xf>
    <xf numFmtId="0" fontId="5" fillId="26" borderId="47" xfId="0" applyFont="1" applyFill="1" applyBorder="1" applyAlignment="1" applyProtection="1">
      <alignment horizontal="center" vertical="center" wrapText="1"/>
    </xf>
    <xf numFmtId="0" fontId="5" fillId="26" borderId="21" xfId="0" applyFont="1" applyFill="1" applyBorder="1" applyAlignment="1" applyProtection="1">
      <alignment horizontal="center" vertical="center" wrapText="1"/>
    </xf>
    <xf numFmtId="0" fontId="5" fillId="26" borderId="24" xfId="0" applyFont="1" applyFill="1" applyBorder="1" applyAlignment="1" applyProtection="1">
      <alignment horizontal="center" vertical="center" wrapText="1"/>
    </xf>
    <xf numFmtId="0" fontId="5" fillId="26" borderId="48" xfId="0" applyFont="1" applyFill="1" applyBorder="1" applyAlignment="1" applyProtection="1">
      <alignment horizontal="center" vertical="center" wrapText="1"/>
    </xf>
    <xf numFmtId="0" fontId="5" fillId="13" borderId="53" xfId="0" applyFont="1" applyFill="1" applyBorder="1" applyAlignment="1" applyProtection="1">
      <alignment horizontal="center" vertical="center" wrapText="1"/>
    </xf>
    <xf numFmtId="0" fontId="5" fillId="13" borderId="65" xfId="0" applyFont="1" applyFill="1" applyBorder="1" applyAlignment="1" applyProtection="1">
      <alignment horizontal="center" vertical="center" wrapText="1"/>
    </xf>
    <xf numFmtId="0" fontId="5" fillId="13" borderId="54" xfId="0" applyFont="1" applyFill="1" applyBorder="1" applyAlignment="1" applyProtection="1">
      <alignment horizontal="center" vertical="center" wrapText="1"/>
    </xf>
    <xf numFmtId="0" fontId="5" fillId="13" borderId="68" xfId="0" applyFont="1" applyFill="1" applyBorder="1" applyAlignment="1" applyProtection="1">
      <alignment horizontal="center" vertical="center" wrapText="1"/>
    </xf>
    <xf numFmtId="0" fontId="5" fillId="13" borderId="19" xfId="0" applyFont="1" applyFill="1" applyBorder="1" applyAlignment="1" applyProtection="1">
      <alignment horizontal="center" vertical="center" wrapText="1"/>
    </xf>
    <xf numFmtId="0" fontId="5" fillId="13" borderId="37" xfId="0" applyFont="1" applyFill="1" applyBorder="1" applyAlignment="1" applyProtection="1">
      <alignment horizontal="center" vertical="center" wrapText="1"/>
    </xf>
    <xf numFmtId="0" fontId="47" fillId="10" borderId="0" xfId="0" applyFont="1" applyFill="1" applyBorder="1" applyAlignment="1" applyProtection="1">
      <alignment horizontal="center" vertical="center" wrapText="1"/>
      <protection hidden="1"/>
    </xf>
    <xf numFmtId="10" fontId="29" fillId="28" borderId="35" xfId="0" applyNumberFormat="1" applyFont="1" applyFill="1" applyBorder="1" applyAlignment="1" applyProtection="1">
      <alignment horizontal="center" vertical="center" wrapText="1"/>
      <protection hidden="1"/>
    </xf>
    <xf numFmtId="10" fontId="29" fillId="28" borderId="64" xfId="0" applyNumberFormat="1" applyFont="1" applyFill="1" applyBorder="1" applyAlignment="1" applyProtection="1">
      <alignment horizontal="center" vertical="center" wrapText="1"/>
      <protection hidden="1"/>
    </xf>
    <xf numFmtId="10" fontId="29" fillId="28" borderId="61" xfId="0" applyNumberFormat="1" applyFont="1" applyFill="1" applyBorder="1" applyAlignment="1" applyProtection="1">
      <alignment horizontal="center" vertical="center" wrapText="1"/>
      <protection hidden="1"/>
    </xf>
    <xf numFmtId="3" fontId="16" fillId="3" borderId="35" xfId="0" applyNumberFormat="1" applyFont="1" applyFill="1" applyBorder="1" applyAlignment="1" applyProtection="1">
      <alignment horizontal="left" vertical="center" wrapText="1"/>
      <protection hidden="1"/>
    </xf>
    <xf numFmtId="3" fontId="16" fillId="3" borderId="64" xfId="0" applyNumberFormat="1" applyFont="1" applyFill="1" applyBorder="1" applyAlignment="1" applyProtection="1">
      <alignment horizontal="left" vertical="center" wrapText="1"/>
      <protection hidden="1"/>
    </xf>
    <xf numFmtId="3" fontId="16" fillId="3" borderId="61" xfId="0" applyNumberFormat="1" applyFont="1" applyFill="1" applyBorder="1" applyAlignment="1" applyProtection="1">
      <alignment horizontal="left" vertical="center" wrapText="1"/>
      <protection hidden="1"/>
    </xf>
    <xf numFmtId="0" fontId="5" fillId="6" borderId="49" xfId="0" applyFont="1" applyFill="1" applyBorder="1" applyAlignment="1" applyProtection="1">
      <alignment horizontal="left"/>
      <protection hidden="1"/>
    </xf>
    <xf numFmtId="0" fontId="5" fillId="6" borderId="33" xfId="0" applyFont="1" applyFill="1" applyBorder="1" applyAlignment="1" applyProtection="1">
      <alignment horizontal="left"/>
      <protection hidden="1"/>
    </xf>
    <xf numFmtId="0" fontId="5" fillId="6" borderId="60" xfId="0" applyFont="1" applyFill="1" applyBorder="1" applyAlignment="1" applyProtection="1">
      <alignment horizontal="left"/>
      <protection hidden="1"/>
    </xf>
    <xf numFmtId="0" fontId="5" fillId="9" borderId="28" xfId="0" applyFont="1" applyFill="1" applyBorder="1" applyAlignment="1" applyProtection="1">
      <alignment horizontal="left" vertical="top" wrapText="1"/>
      <protection locked="0" hidden="1"/>
    </xf>
    <xf numFmtId="0" fontId="5" fillId="9" borderId="2" xfId="0" applyFont="1" applyFill="1" applyBorder="1" applyAlignment="1" applyProtection="1">
      <alignment horizontal="left" vertical="top" wrapText="1"/>
      <protection locked="0" hidden="1"/>
    </xf>
    <xf numFmtId="0" fontId="5" fillId="9" borderId="3" xfId="0" applyFont="1" applyFill="1" applyBorder="1" applyAlignment="1" applyProtection="1">
      <alignment horizontal="left" vertical="top" wrapText="1"/>
      <protection locked="0" hidden="1"/>
    </xf>
    <xf numFmtId="164" fontId="5" fillId="9" borderId="4" xfId="3" applyFont="1" applyFill="1" applyBorder="1" applyAlignment="1" applyProtection="1">
      <alignment horizontal="center"/>
      <protection locked="0" hidden="1"/>
    </xf>
    <xf numFmtId="164" fontId="5" fillId="9" borderId="8" xfId="3" applyFont="1" applyFill="1" applyBorder="1" applyAlignment="1" applyProtection="1">
      <alignment horizontal="center"/>
      <protection locked="0" hidden="1"/>
    </xf>
    <xf numFmtId="0" fontId="27" fillId="0" borderId="53" xfId="0" applyFont="1" applyBorder="1" applyAlignment="1" applyProtection="1">
      <alignment horizontal="center" wrapText="1"/>
    </xf>
    <xf numFmtId="0" fontId="27" fillId="0" borderId="65" xfId="0" applyFont="1" applyBorder="1" applyAlignment="1" applyProtection="1">
      <alignment horizontal="center" wrapText="1"/>
    </xf>
    <xf numFmtId="0" fontId="27" fillId="0" borderId="54" xfId="0" applyFont="1" applyBorder="1" applyAlignment="1" applyProtection="1">
      <alignment horizontal="center" wrapText="1"/>
    </xf>
    <xf numFmtId="166" fontId="7" fillId="3" borderId="35" xfId="0" applyNumberFormat="1" applyFont="1" applyFill="1" applyBorder="1" applyAlignment="1" applyProtection="1">
      <alignment horizontal="center" vertical="center"/>
      <protection hidden="1"/>
    </xf>
    <xf numFmtId="166" fontId="7" fillId="3" borderId="82" xfId="0" applyNumberFormat="1" applyFont="1" applyFill="1" applyBorder="1" applyAlignment="1" applyProtection="1">
      <alignment horizontal="center" vertical="center"/>
      <protection hidden="1"/>
    </xf>
    <xf numFmtId="166" fontId="48" fillId="3" borderId="35" xfId="0" applyNumberFormat="1" applyFont="1" applyFill="1" applyBorder="1" applyAlignment="1" applyProtection="1">
      <alignment horizontal="center" vertical="center"/>
      <protection hidden="1"/>
    </xf>
    <xf numFmtId="166" fontId="48" fillId="3" borderId="61" xfId="0" applyNumberFormat="1" applyFont="1" applyFill="1" applyBorder="1" applyAlignment="1" applyProtection="1">
      <alignment horizontal="center" vertical="center"/>
      <protection hidden="1"/>
    </xf>
    <xf numFmtId="166" fontId="7" fillId="3" borderId="58" xfId="0" applyNumberFormat="1" applyFont="1" applyFill="1" applyBorder="1" applyAlignment="1" applyProtection="1">
      <alignment horizontal="center" vertical="center"/>
      <protection hidden="1"/>
    </xf>
    <xf numFmtId="166" fontId="7" fillId="3" borderId="70" xfId="0" applyNumberFormat="1" applyFont="1" applyFill="1" applyBorder="1" applyAlignment="1" applyProtection="1">
      <alignment horizontal="center" vertical="center"/>
      <protection hidden="1"/>
    </xf>
    <xf numFmtId="166" fontId="7" fillId="3" borderId="44" xfId="0" applyNumberFormat="1" applyFont="1" applyFill="1" applyBorder="1" applyAlignment="1" applyProtection="1">
      <alignment horizontal="center" vertical="center"/>
      <protection hidden="1"/>
    </xf>
    <xf numFmtId="166" fontId="7" fillId="3" borderId="22" xfId="0" applyNumberFormat="1" applyFont="1" applyFill="1" applyBorder="1" applyAlignment="1" applyProtection="1">
      <alignment horizontal="center" vertical="center"/>
      <protection hidden="1"/>
    </xf>
    <xf numFmtId="166" fontId="7" fillId="3" borderId="49" xfId="0" applyNumberFormat="1" applyFont="1" applyFill="1" applyBorder="1" applyAlignment="1" applyProtection="1">
      <alignment horizontal="center" vertical="center"/>
      <protection hidden="1"/>
    </xf>
    <xf numFmtId="166" fontId="7" fillId="3" borderId="71" xfId="0" applyNumberFormat="1" applyFont="1" applyFill="1" applyBorder="1" applyAlignment="1" applyProtection="1">
      <alignment horizontal="center" vertical="center"/>
      <protection hidden="1"/>
    </xf>
    <xf numFmtId="166" fontId="7" fillId="3" borderId="28" xfId="0" applyNumberFormat="1" applyFont="1" applyFill="1" applyBorder="1" applyAlignment="1" applyProtection="1">
      <alignment horizontal="right" vertical="center"/>
      <protection hidden="1"/>
    </xf>
    <xf numFmtId="166" fontId="7" fillId="3" borderId="2" xfId="0" applyNumberFormat="1" applyFont="1" applyFill="1" applyBorder="1" applyAlignment="1" applyProtection="1">
      <alignment horizontal="right" vertical="center"/>
      <protection hidden="1"/>
    </xf>
    <xf numFmtId="3" fontId="16" fillId="3" borderId="49" xfId="0" applyNumberFormat="1" applyFont="1" applyFill="1" applyBorder="1" applyAlignment="1" applyProtection="1">
      <alignment horizontal="left" vertical="center" wrapText="1"/>
      <protection hidden="1"/>
    </xf>
    <xf numFmtId="3" fontId="16" fillId="3" borderId="33" xfId="0" applyNumberFormat="1" applyFont="1" applyFill="1" applyBorder="1" applyAlignment="1" applyProtection="1">
      <alignment horizontal="left" vertical="center" wrapText="1"/>
      <protection hidden="1"/>
    </xf>
    <xf numFmtId="3" fontId="16" fillId="3" borderId="60" xfId="0" applyNumberFormat="1" applyFont="1" applyFill="1" applyBorder="1" applyAlignment="1" applyProtection="1">
      <alignment horizontal="left" vertical="center" wrapText="1"/>
      <protection hidden="1"/>
    </xf>
    <xf numFmtId="164" fontId="5" fillId="9" borderId="28" xfId="3" applyFont="1" applyFill="1" applyBorder="1" applyAlignment="1" applyProtection="1">
      <alignment horizontal="center"/>
      <protection locked="0" hidden="1"/>
    </xf>
    <xf numFmtId="164" fontId="5" fillId="9" borderId="2" xfId="3" applyFont="1" applyFill="1" applyBorder="1" applyAlignment="1" applyProtection="1">
      <alignment horizontal="center"/>
      <protection locked="0" hidden="1"/>
    </xf>
    <xf numFmtId="4" fontId="38" fillId="17" borderId="8" xfId="0" applyNumberFormat="1" applyFont="1" applyFill="1" applyBorder="1" applyAlignment="1" applyProtection="1">
      <alignment horizontal="right"/>
    </xf>
    <xf numFmtId="4" fontId="38" fillId="17" borderId="9" xfId="0" applyNumberFormat="1" applyFont="1" applyFill="1" applyBorder="1" applyAlignment="1" applyProtection="1">
      <alignment horizontal="right"/>
    </xf>
    <xf numFmtId="4" fontId="38" fillId="17" borderId="2" xfId="0" applyNumberFormat="1" applyFont="1" applyFill="1" applyBorder="1" applyAlignment="1" applyProtection="1">
      <alignment horizontal="right"/>
    </xf>
    <xf numFmtId="4" fontId="38" fillId="17" borderId="3" xfId="0" applyNumberFormat="1" applyFont="1" applyFill="1" applyBorder="1" applyAlignment="1" applyProtection="1">
      <alignment horizontal="right"/>
    </xf>
    <xf numFmtId="4" fontId="5" fillId="0" borderId="28" xfId="0" applyNumberFormat="1" applyFont="1" applyBorder="1" applyAlignment="1" applyProtection="1">
      <alignment horizontal="center" wrapText="1"/>
    </xf>
    <xf numFmtId="4" fontId="5" fillId="0" borderId="2" xfId="0" applyNumberFormat="1" applyFont="1" applyBorder="1" applyAlignment="1" applyProtection="1">
      <alignment horizontal="center" wrapText="1"/>
    </xf>
    <xf numFmtId="0" fontId="45" fillId="0" borderId="8" xfId="0" applyFont="1" applyBorder="1" applyAlignment="1" applyProtection="1">
      <alignment horizontal="center" vertical="center" wrapText="1"/>
    </xf>
    <xf numFmtId="0" fontId="45" fillId="0" borderId="2" xfId="0" applyFont="1" applyBorder="1" applyAlignment="1" applyProtection="1">
      <alignment horizontal="center" vertical="center" wrapText="1"/>
    </xf>
    <xf numFmtId="4" fontId="38" fillId="0" borderId="17" xfId="0" applyNumberFormat="1" applyFont="1" applyBorder="1" applyAlignment="1" applyProtection="1">
      <alignment horizontal="right"/>
    </xf>
    <xf numFmtId="4" fontId="38" fillId="0" borderId="41" xfId="0" applyNumberFormat="1" applyFont="1" applyBorder="1" applyAlignment="1" applyProtection="1">
      <alignment horizontal="right"/>
    </xf>
    <xf numFmtId="4" fontId="38" fillId="0" borderId="23" xfId="0" applyNumberFormat="1" applyFont="1" applyBorder="1" applyAlignment="1" applyProtection="1">
      <alignment horizontal="right"/>
    </xf>
    <xf numFmtId="4" fontId="38" fillId="0" borderId="22" xfId="0" applyNumberFormat="1" applyFont="1" applyBorder="1" applyAlignment="1" applyProtection="1">
      <alignment horizontal="right"/>
    </xf>
    <xf numFmtId="4" fontId="38" fillId="0" borderId="43" xfId="0" applyNumberFormat="1" applyFont="1" applyBorder="1" applyAlignment="1" applyProtection="1">
      <alignment horizontal="right"/>
    </xf>
    <xf numFmtId="4" fontId="38" fillId="0" borderId="71" xfId="0" applyNumberFormat="1" applyFont="1" applyBorder="1" applyAlignment="1" applyProtection="1">
      <alignment horizontal="right"/>
    </xf>
    <xf numFmtId="4" fontId="15" fillId="0" borderId="8" xfId="0" applyNumberFormat="1" applyFont="1" applyBorder="1" applyAlignment="1" applyProtection="1">
      <alignment horizontal="center"/>
    </xf>
    <xf numFmtId="4" fontId="15" fillId="0" borderId="9" xfId="0" applyNumberFormat="1" applyFont="1" applyBorder="1" applyAlignment="1" applyProtection="1">
      <alignment horizontal="center"/>
    </xf>
    <xf numFmtId="4" fontId="15" fillId="0" borderId="2" xfId="0" applyNumberFormat="1" applyFont="1" applyBorder="1" applyAlignment="1" applyProtection="1">
      <alignment horizontal="center"/>
    </xf>
    <xf numFmtId="4" fontId="15" fillId="0" borderId="3" xfId="0" applyNumberFormat="1" applyFont="1" applyBorder="1" applyAlignment="1" applyProtection="1">
      <alignment horizontal="center"/>
    </xf>
    <xf numFmtId="0" fontId="15" fillId="25" borderId="58" xfId="0" applyFont="1" applyFill="1" applyBorder="1" applyAlignment="1" applyProtection="1">
      <alignment horizontal="center"/>
    </xf>
    <xf numFmtId="0" fontId="15" fillId="25" borderId="52" xfId="0" applyFont="1" applyFill="1" applyBorder="1" applyAlignment="1" applyProtection="1">
      <alignment horizontal="center"/>
    </xf>
    <xf numFmtId="0" fontId="15" fillId="25" borderId="49" xfId="0" applyFont="1" applyFill="1" applyBorder="1" applyAlignment="1" applyProtection="1">
      <alignment horizontal="center"/>
    </xf>
    <xf numFmtId="0" fontId="15" fillId="25" borderId="33" xfId="0" applyFont="1" applyFill="1" applyBorder="1" applyAlignment="1" applyProtection="1">
      <alignment horizontal="center"/>
    </xf>
    <xf numFmtId="9" fontId="15" fillId="8" borderId="59" xfId="0" applyNumberFormat="1" applyFont="1" applyFill="1" applyBorder="1" applyAlignment="1" applyProtection="1">
      <alignment horizontal="center"/>
    </xf>
    <xf numFmtId="9" fontId="15" fillId="8" borderId="60" xfId="0" applyNumberFormat="1" applyFont="1" applyFill="1" applyBorder="1" applyAlignment="1" applyProtection="1">
      <alignment horizontal="center"/>
    </xf>
    <xf numFmtId="0" fontId="7" fillId="3" borderId="11" xfId="0" applyNumberFormat="1" applyFont="1" applyFill="1" applyBorder="1" applyAlignment="1" applyProtection="1">
      <alignment horizontal="right" vertical="center" wrapText="1"/>
      <protection hidden="1"/>
    </xf>
    <xf numFmtId="0" fontId="7" fillId="3" borderId="40" xfId="0" applyNumberFormat="1" applyFont="1" applyFill="1" applyBorder="1" applyAlignment="1" applyProtection="1">
      <alignment horizontal="right" vertical="center" wrapText="1"/>
      <protection hidden="1"/>
    </xf>
    <xf numFmtId="0" fontId="5" fillId="9" borderId="4" xfId="0" applyFont="1" applyFill="1" applyBorder="1" applyAlignment="1" applyProtection="1">
      <alignment horizontal="left"/>
      <protection locked="0" hidden="1"/>
    </xf>
    <xf numFmtId="0" fontId="5" fillId="9" borderId="8" xfId="0" applyFont="1" applyFill="1" applyBorder="1" applyAlignment="1" applyProtection="1">
      <alignment horizontal="left"/>
      <protection locked="0" hidden="1"/>
    </xf>
    <xf numFmtId="0" fontId="7" fillId="3" borderId="8" xfId="0" applyNumberFormat="1" applyFont="1" applyFill="1" applyBorder="1" applyAlignment="1" applyProtection="1">
      <alignment horizontal="left" vertical="center" wrapText="1"/>
      <protection hidden="1"/>
    </xf>
    <xf numFmtId="0" fontId="7" fillId="3" borderId="9" xfId="0" applyNumberFormat="1" applyFont="1" applyFill="1" applyBorder="1" applyAlignment="1" applyProtection="1">
      <alignment horizontal="left" vertical="center" wrapText="1"/>
      <protection hidden="1"/>
    </xf>
    <xf numFmtId="166" fontId="7" fillId="3" borderId="26" xfId="0" applyNumberFormat="1" applyFont="1" applyFill="1" applyBorder="1" applyAlignment="1" applyProtection="1">
      <alignment horizontal="right" vertical="center"/>
      <protection hidden="1"/>
    </xf>
    <xf numFmtId="166" fontId="7" fillId="3" borderId="25" xfId="0" applyNumberFormat="1" applyFont="1" applyFill="1" applyBorder="1" applyAlignment="1" applyProtection="1">
      <alignment horizontal="right" vertical="center"/>
      <protection hidden="1"/>
    </xf>
    <xf numFmtId="164" fontId="5" fillId="9" borderId="35" xfId="3" applyFont="1" applyFill="1" applyBorder="1" applyAlignment="1" applyProtection="1">
      <alignment horizontal="center"/>
      <protection locked="0" hidden="1"/>
    </xf>
    <xf numFmtId="164" fontId="5" fillId="9" borderId="82" xfId="3" applyFont="1" applyFill="1" applyBorder="1" applyAlignment="1" applyProtection="1">
      <alignment horizontal="center"/>
      <protection locked="0" hidden="1"/>
    </xf>
    <xf numFmtId="49" fontId="39" fillId="27" borderId="35" xfId="0" applyNumberFormat="1" applyFont="1" applyFill="1" applyBorder="1" applyAlignment="1" applyProtection="1">
      <alignment horizontal="left" vertical="center" wrapText="1"/>
      <protection hidden="1"/>
    </xf>
    <xf numFmtId="10" fontId="21" fillId="6" borderId="21" xfId="2" applyNumberFormat="1" applyFont="1" applyFill="1" applyBorder="1" applyAlignment="1" applyProtection="1">
      <alignment horizontal="center"/>
      <protection hidden="1"/>
    </xf>
    <xf numFmtId="10" fontId="21" fillId="6" borderId="24" xfId="2" applyNumberFormat="1" applyFont="1" applyFill="1" applyBorder="1" applyAlignment="1" applyProtection="1">
      <alignment horizontal="center"/>
      <protection hidden="1"/>
    </xf>
    <xf numFmtId="10" fontId="21" fillId="6" borderId="48" xfId="2" applyNumberFormat="1" applyFont="1" applyFill="1" applyBorder="1" applyAlignment="1" applyProtection="1">
      <alignment horizontal="center"/>
      <protection hidden="1"/>
    </xf>
    <xf numFmtId="0" fontId="8" fillId="0" borderId="0" xfId="0" applyFont="1" applyAlignment="1" applyProtection="1">
      <alignment horizontal="left"/>
    </xf>
    <xf numFmtId="3" fontId="13" fillId="3" borderId="58" xfId="0" applyNumberFormat="1" applyFont="1" applyFill="1" applyBorder="1" applyAlignment="1" applyProtection="1">
      <alignment horizontal="center" vertical="center" wrapText="1"/>
      <protection hidden="1"/>
    </xf>
    <xf numFmtId="3" fontId="13" fillId="3" borderId="59" xfId="0" applyNumberFormat="1" applyFont="1" applyFill="1" applyBorder="1" applyAlignment="1" applyProtection="1">
      <alignment horizontal="center" vertical="center" wrapText="1"/>
      <protection hidden="1"/>
    </xf>
    <xf numFmtId="3" fontId="13" fillId="3" borderId="44" xfId="0" applyNumberFormat="1" applyFont="1" applyFill="1" applyBorder="1" applyAlignment="1" applyProtection="1">
      <alignment horizontal="center" vertical="center" wrapText="1"/>
      <protection hidden="1"/>
    </xf>
    <xf numFmtId="3" fontId="13" fillId="3" borderId="62" xfId="0" applyNumberFormat="1" applyFont="1" applyFill="1" applyBorder="1" applyAlignment="1" applyProtection="1">
      <alignment horizontal="center" vertical="center" wrapText="1"/>
      <protection hidden="1"/>
    </xf>
    <xf numFmtId="3" fontId="13" fillId="3" borderId="49" xfId="0" applyNumberFormat="1" applyFont="1" applyFill="1" applyBorder="1" applyAlignment="1" applyProtection="1">
      <alignment horizontal="center" vertical="center" wrapText="1"/>
      <protection hidden="1"/>
    </xf>
    <xf numFmtId="3" fontId="13" fillId="3" borderId="60" xfId="0" applyNumberFormat="1" applyFont="1" applyFill="1" applyBorder="1" applyAlignment="1" applyProtection="1">
      <alignment horizontal="center" vertical="center" wrapText="1"/>
      <protection hidden="1"/>
    </xf>
    <xf numFmtId="3" fontId="26" fillId="3" borderId="58" xfId="0" applyNumberFormat="1" applyFont="1" applyFill="1" applyBorder="1" applyAlignment="1" applyProtection="1">
      <alignment horizontal="center" vertical="center" wrapText="1"/>
      <protection hidden="1"/>
    </xf>
    <xf numFmtId="3" fontId="26" fillId="3" borderId="59" xfId="0" applyNumberFormat="1" applyFont="1" applyFill="1" applyBorder="1" applyAlignment="1" applyProtection="1">
      <alignment horizontal="center" vertical="center" wrapText="1"/>
      <protection hidden="1"/>
    </xf>
    <xf numFmtId="3" fontId="26" fillId="3" borderId="44" xfId="0" applyNumberFormat="1" applyFont="1" applyFill="1" applyBorder="1" applyAlignment="1" applyProtection="1">
      <alignment horizontal="center" vertical="center" wrapText="1"/>
      <protection hidden="1"/>
    </xf>
    <xf numFmtId="3" fontId="26" fillId="3" borderId="62" xfId="0" applyNumberFormat="1" applyFont="1" applyFill="1" applyBorder="1" applyAlignment="1" applyProtection="1">
      <alignment horizontal="center" vertical="center" wrapText="1"/>
      <protection hidden="1"/>
    </xf>
    <xf numFmtId="3" fontId="26" fillId="3" borderId="49" xfId="0" applyNumberFormat="1" applyFont="1" applyFill="1" applyBorder="1" applyAlignment="1" applyProtection="1">
      <alignment horizontal="center" vertical="center" wrapText="1"/>
      <protection hidden="1"/>
    </xf>
    <xf numFmtId="3" fontId="26" fillId="3" borderId="60" xfId="0" applyNumberFormat="1" applyFont="1" applyFill="1" applyBorder="1" applyAlignment="1" applyProtection="1">
      <alignment horizontal="center" vertical="center" wrapText="1"/>
      <protection hidden="1"/>
    </xf>
    <xf numFmtId="3" fontId="13" fillId="3" borderId="53" xfId="0" applyNumberFormat="1" applyFont="1" applyFill="1" applyBorder="1" applyAlignment="1" applyProtection="1">
      <alignment horizontal="center" vertical="center" wrapText="1"/>
      <protection hidden="1"/>
    </xf>
    <xf numFmtId="3" fontId="13" fillId="3" borderId="65" xfId="0" applyNumberFormat="1" applyFont="1" applyFill="1" applyBorder="1" applyAlignment="1" applyProtection="1">
      <alignment horizontal="center" vertical="center" wrapText="1"/>
      <protection hidden="1"/>
    </xf>
    <xf numFmtId="3" fontId="13" fillId="3" borderId="54" xfId="0" applyNumberFormat="1" applyFont="1" applyFill="1" applyBorder="1" applyAlignment="1" applyProtection="1">
      <alignment horizontal="center" vertical="center" wrapText="1"/>
      <protection hidden="1"/>
    </xf>
    <xf numFmtId="3" fontId="20" fillId="3" borderId="44" xfId="0" applyNumberFormat="1" applyFont="1" applyFill="1" applyBorder="1" applyAlignment="1" applyProtection="1">
      <alignment horizontal="left" vertical="center" wrapText="1"/>
      <protection hidden="1"/>
    </xf>
    <xf numFmtId="3" fontId="20" fillId="3" borderId="0" xfId="0" applyNumberFormat="1" applyFont="1" applyFill="1" applyBorder="1" applyAlignment="1" applyProtection="1">
      <alignment horizontal="left" vertical="center" wrapText="1"/>
      <protection hidden="1"/>
    </xf>
    <xf numFmtId="3" fontId="20" fillId="3" borderId="62" xfId="0" applyNumberFormat="1" applyFont="1" applyFill="1" applyBorder="1" applyAlignment="1" applyProtection="1">
      <alignment horizontal="left" vertical="center" wrapText="1"/>
      <protection hidden="1"/>
    </xf>
    <xf numFmtId="166" fontId="7" fillId="3" borderId="19" xfId="0" applyNumberFormat="1" applyFont="1" applyFill="1" applyBorder="1" applyAlignment="1" applyProtection="1">
      <alignment horizontal="right" vertical="center"/>
      <protection hidden="1"/>
    </xf>
    <xf numFmtId="166" fontId="7" fillId="3" borderId="20" xfId="0" applyNumberFormat="1" applyFont="1" applyFill="1" applyBorder="1" applyAlignment="1" applyProtection="1">
      <alignment horizontal="right" vertical="center"/>
      <protection hidden="1"/>
    </xf>
    <xf numFmtId="3" fontId="20" fillId="3" borderId="9" xfId="0" applyNumberFormat="1" applyFont="1" applyFill="1" applyBorder="1" applyAlignment="1" applyProtection="1">
      <alignment horizontal="left" vertical="center" wrapText="1"/>
      <protection hidden="1"/>
    </xf>
    <xf numFmtId="164" fontId="5" fillId="6" borderId="35" xfId="3" applyFont="1" applyFill="1" applyBorder="1" applyAlignment="1" applyProtection="1">
      <alignment horizontal="center"/>
      <protection hidden="1"/>
    </xf>
    <xf numFmtId="164" fontId="5" fillId="6" borderId="82" xfId="3" applyFont="1" applyFill="1" applyBorder="1" applyAlignment="1" applyProtection="1">
      <alignment horizontal="center"/>
      <protection hidden="1"/>
    </xf>
    <xf numFmtId="166" fontId="7" fillId="3" borderId="50" xfId="0" applyNumberFormat="1" applyFont="1" applyFill="1" applyBorder="1" applyAlignment="1" applyProtection="1">
      <alignment horizontal="right" vertical="center"/>
      <protection hidden="1"/>
    </xf>
    <xf numFmtId="166" fontId="7" fillId="3" borderId="51" xfId="0" applyNumberFormat="1" applyFont="1" applyFill="1" applyBorder="1" applyAlignment="1" applyProtection="1">
      <alignment horizontal="right" vertical="center"/>
      <protection hidden="1"/>
    </xf>
    <xf numFmtId="3" fontId="20" fillId="3" borderId="3" xfId="0" applyNumberFormat="1" applyFont="1" applyFill="1" applyBorder="1" applyAlignment="1" applyProtection="1">
      <alignment horizontal="left" vertical="center" wrapText="1"/>
      <protection hidden="1"/>
    </xf>
    <xf numFmtId="164" fontId="5" fillId="6" borderId="28" xfId="3" applyFont="1" applyFill="1" applyBorder="1" applyAlignment="1" applyProtection="1">
      <alignment horizontal="center"/>
      <protection hidden="1"/>
    </xf>
    <xf numFmtId="164" fontId="5" fillId="6" borderId="2" xfId="3" applyFont="1" applyFill="1" applyBorder="1" applyAlignment="1" applyProtection="1">
      <alignment horizontal="center"/>
      <protection hidden="1"/>
    </xf>
    <xf numFmtId="49" fontId="39" fillId="27" borderId="11" xfId="0" applyNumberFormat="1" applyFont="1" applyFill="1" applyBorder="1" applyAlignment="1" applyProtection="1">
      <alignment horizontal="left" vertical="center" wrapText="1"/>
      <protection hidden="1"/>
    </xf>
    <xf numFmtId="49" fontId="39" fillId="27" borderId="40" xfId="0" applyNumberFormat="1" applyFont="1" applyFill="1" applyBorder="1" applyAlignment="1" applyProtection="1">
      <alignment horizontal="left" vertical="center" wrapText="1"/>
      <protection hidden="1"/>
    </xf>
    <xf numFmtId="49" fontId="39" fillId="27" borderId="57" xfId="0" applyNumberFormat="1" applyFont="1" applyFill="1" applyBorder="1" applyAlignment="1" applyProtection="1">
      <alignment horizontal="left" vertical="center" wrapText="1"/>
      <protection hidden="1"/>
    </xf>
    <xf numFmtId="3" fontId="20" fillId="3" borderId="29" xfId="0" applyNumberFormat="1" applyFont="1" applyFill="1" applyBorder="1" applyAlignment="1" applyProtection="1">
      <alignment horizontal="left" vertical="center" wrapText="1"/>
      <protection hidden="1"/>
    </xf>
    <xf numFmtId="3" fontId="20" fillId="3" borderId="13" xfId="0" applyNumberFormat="1" applyFont="1" applyFill="1" applyBorder="1" applyAlignment="1" applyProtection="1">
      <alignment horizontal="left" vertical="center" wrapText="1"/>
      <protection hidden="1"/>
    </xf>
    <xf numFmtId="3" fontId="20" fillId="3" borderId="31" xfId="0" applyNumberFormat="1" applyFont="1" applyFill="1" applyBorder="1" applyAlignment="1" applyProtection="1">
      <alignment horizontal="left" vertical="center" wrapText="1"/>
      <protection hidden="1"/>
    </xf>
    <xf numFmtId="164" fontId="5" fillId="6" borderId="63" xfId="3" applyFont="1" applyFill="1" applyBorder="1" applyAlignment="1" applyProtection="1">
      <alignment horizontal="right"/>
      <protection hidden="1"/>
    </xf>
    <xf numFmtId="164" fontId="5" fillId="6" borderId="34" xfId="3" applyFont="1" applyFill="1" applyBorder="1" applyAlignment="1" applyProtection="1">
      <alignment horizontal="right"/>
      <protection hidden="1"/>
    </xf>
    <xf numFmtId="164" fontId="5" fillId="6" borderId="11" xfId="3" applyFont="1" applyFill="1" applyBorder="1" applyAlignment="1" applyProtection="1">
      <alignment horizontal="right"/>
      <protection hidden="1"/>
    </xf>
    <xf numFmtId="164" fontId="5" fillId="6" borderId="18" xfId="3" applyFont="1" applyFill="1" applyBorder="1" applyAlignment="1" applyProtection="1">
      <alignment horizontal="right"/>
      <protection hidden="1"/>
    </xf>
    <xf numFmtId="166" fontId="16" fillId="3" borderId="35" xfId="0" applyNumberFormat="1" applyFont="1" applyFill="1" applyBorder="1" applyAlignment="1" applyProtection="1">
      <alignment horizontal="right" vertical="center"/>
      <protection hidden="1"/>
    </xf>
    <xf numFmtId="166" fontId="16" fillId="3" borderId="61" xfId="0" applyNumberFormat="1" applyFont="1" applyFill="1" applyBorder="1" applyAlignment="1" applyProtection="1">
      <alignment horizontal="right" vertical="center"/>
      <protection hidden="1"/>
    </xf>
    <xf numFmtId="3" fontId="20" fillId="3" borderId="5" xfId="0" applyNumberFormat="1" applyFont="1" applyFill="1" applyBorder="1" applyAlignment="1" applyProtection="1">
      <alignment horizontal="left" vertical="center" wrapText="1"/>
      <protection hidden="1"/>
    </xf>
    <xf numFmtId="166" fontId="7" fillId="3" borderId="37" xfId="0" applyNumberFormat="1" applyFont="1" applyFill="1" applyBorder="1" applyAlignment="1" applyProtection="1">
      <alignment horizontal="right" vertical="center"/>
      <protection hidden="1"/>
    </xf>
    <xf numFmtId="166" fontId="7" fillId="3" borderId="47" xfId="0" applyNumberFormat="1" applyFont="1" applyFill="1" applyBorder="1" applyAlignment="1" applyProtection="1">
      <alignment horizontal="right" vertical="center"/>
      <protection hidden="1"/>
    </xf>
    <xf numFmtId="0" fontId="7" fillId="3" borderId="58" xfId="0" applyNumberFormat="1" applyFont="1" applyFill="1" applyBorder="1" applyAlignment="1" applyProtection="1">
      <alignment horizontal="center" vertical="center"/>
      <protection hidden="1"/>
    </xf>
    <xf numFmtId="14" fontId="5" fillId="6" borderId="15" xfId="0" applyNumberFormat="1" applyFont="1" applyFill="1" applyBorder="1" applyAlignment="1" applyProtection="1">
      <alignment horizontal="center"/>
      <protection hidden="1"/>
    </xf>
    <xf numFmtId="14" fontId="5" fillId="6" borderId="40" xfId="0" applyNumberFormat="1" applyFont="1" applyFill="1" applyBorder="1" applyAlignment="1" applyProtection="1">
      <alignment horizontal="center"/>
      <protection hidden="1"/>
    </xf>
    <xf numFmtId="14" fontId="5" fillId="6" borderId="18" xfId="0" applyNumberFormat="1" applyFont="1" applyFill="1" applyBorder="1" applyAlignment="1" applyProtection="1">
      <alignment horizontal="center"/>
      <protection hidden="1"/>
    </xf>
    <xf numFmtId="0" fontId="7" fillId="3" borderId="44"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62" xfId="0" applyFont="1" applyFill="1" applyBorder="1" applyAlignment="1" applyProtection="1">
      <alignment horizontal="center" vertical="center" wrapText="1"/>
      <protection hidden="1"/>
    </xf>
    <xf numFmtId="0" fontId="9" fillId="3" borderId="63" xfId="0" applyNumberFormat="1" applyFont="1" applyFill="1" applyBorder="1" applyAlignment="1" applyProtection="1">
      <alignment horizontal="left" vertical="center" wrapText="1"/>
      <protection hidden="1"/>
    </xf>
    <xf numFmtId="0" fontId="9" fillId="3" borderId="42" xfId="0" applyNumberFormat="1" applyFont="1" applyFill="1" applyBorder="1" applyAlignment="1" applyProtection="1">
      <alignment horizontal="left" vertical="center" wrapText="1"/>
      <protection hidden="1"/>
    </xf>
    <xf numFmtId="0" fontId="9" fillId="3" borderId="75" xfId="0" applyNumberFormat="1" applyFont="1" applyFill="1" applyBorder="1" applyAlignment="1" applyProtection="1">
      <alignment horizontal="left" vertical="center" wrapText="1"/>
      <protection hidden="1"/>
    </xf>
    <xf numFmtId="4" fontId="16" fillId="3" borderId="35" xfId="0" applyNumberFormat="1" applyFont="1" applyFill="1" applyBorder="1" applyAlignment="1" applyProtection="1">
      <alignment horizontal="right" vertical="center"/>
      <protection hidden="1"/>
    </xf>
    <xf numFmtId="4" fontId="16" fillId="3" borderId="61" xfId="0" applyNumberFormat="1" applyFont="1" applyFill="1" applyBorder="1" applyAlignment="1" applyProtection="1">
      <alignment horizontal="right" vertical="center"/>
      <protection hidden="1"/>
    </xf>
    <xf numFmtId="0" fontId="20" fillId="6" borderId="53" xfId="0" applyFont="1" applyFill="1" applyBorder="1" applyAlignment="1" applyProtection="1">
      <alignment horizontal="center" vertical="center" wrapText="1"/>
    </xf>
    <xf numFmtId="0" fontId="20" fillId="6" borderId="36"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xf>
    <xf numFmtId="0" fontId="6" fillId="6" borderId="54"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10" fontId="29" fillId="6" borderId="35" xfId="0" applyNumberFormat="1" applyFont="1" applyFill="1" applyBorder="1" applyAlignment="1" applyProtection="1">
      <alignment horizontal="center" vertical="center" wrapText="1"/>
      <protection hidden="1"/>
    </xf>
    <xf numFmtId="10" fontId="29" fillId="6" borderId="64" xfId="0" applyNumberFormat="1" applyFont="1" applyFill="1" applyBorder="1" applyAlignment="1" applyProtection="1">
      <alignment horizontal="center" vertical="center" wrapText="1"/>
      <protection hidden="1"/>
    </xf>
    <xf numFmtId="10" fontId="29" fillId="6" borderId="61" xfId="0" applyNumberFormat="1" applyFont="1" applyFill="1" applyBorder="1" applyAlignment="1" applyProtection="1">
      <alignment horizontal="center" vertical="center" wrapText="1"/>
      <protection hidden="1"/>
    </xf>
    <xf numFmtId="0" fontId="20" fillId="6" borderId="58" xfId="0" applyFont="1" applyFill="1" applyBorder="1" applyAlignment="1" applyProtection="1">
      <alignment horizontal="center" vertical="center" wrapText="1"/>
    </xf>
    <xf numFmtId="0" fontId="20" fillId="6" borderId="59" xfId="0" applyFont="1" applyFill="1" applyBorder="1" applyAlignment="1" applyProtection="1">
      <alignment horizontal="center" vertical="center" wrapText="1"/>
    </xf>
    <xf numFmtId="0" fontId="20" fillId="6" borderId="63" xfId="0" applyFont="1" applyFill="1" applyBorder="1" applyAlignment="1" applyProtection="1">
      <alignment horizontal="center" vertical="center" wrapText="1"/>
    </xf>
    <xf numFmtId="0" fontId="20" fillId="6" borderId="7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6" borderId="35" xfId="0" applyFont="1" applyFill="1" applyBorder="1" applyAlignment="1" applyProtection="1">
      <alignment horizontal="center" vertical="center"/>
    </xf>
    <xf numFmtId="0" fontId="6" fillId="6" borderId="64" xfId="0" applyFont="1" applyFill="1" applyBorder="1" applyAlignment="1" applyProtection="1">
      <alignment horizontal="center" vertical="center"/>
    </xf>
    <xf numFmtId="0" fontId="6" fillId="6" borderId="61" xfId="0" applyFont="1" applyFill="1" applyBorder="1" applyAlignment="1" applyProtection="1">
      <alignment horizontal="center" vertical="center"/>
    </xf>
    <xf numFmtId="0" fontId="10" fillId="6" borderId="53" xfId="0"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66" xfId="0" applyFont="1" applyFill="1" applyBorder="1" applyAlignment="1" applyProtection="1">
      <alignment horizontal="center" vertical="center" wrapText="1"/>
    </xf>
    <xf numFmtId="0" fontId="10" fillId="6" borderId="69"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9" fillId="0" borderId="0" xfId="0" applyFont="1" applyFill="1" applyAlignment="1" applyProtection="1">
      <alignment horizontal="left"/>
    </xf>
    <xf numFmtId="0" fontId="9" fillId="0" borderId="0" xfId="0" applyFont="1" applyFill="1" applyBorder="1" applyAlignment="1" applyProtection="1">
      <alignment horizontal="left"/>
    </xf>
    <xf numFmtId="0" fontId="8" fillId="0" borderId="23" xfId="0" applyFont="1" applyBorder="1" applyAlignment="1" applyProtection="1">
      <alignment horizontal="center"/>
    </xf>
    <xf numFmtId="0" fontId="8" fillId="0" borderId="0" xfId="0" applyFont="1" applyBorder="1" applyAlignment="1" applyProtection="1">
      <alignment horizontal="center"/>
    </xf>
    <xf numFmtId="3" fontId="9" fillId="3" borderId="53" xfId="0" applyNumberFormat="1" applyFont="1" applyFill="1" applyBorder="1" applyAlignment="1" applyProtection="1">
      <alignment horizontal="center" vertical="center" wrapText="1"/>
      <protection hidden="1"/>
    </xf>
    <xf numFmtId="3" fontId="9" fillId="3" borderId="36" xfId="0" applyNumberFormat="1" applyFont="1" applyFill="1" applyBorder="1" applyAlignment="1" applyProtection="1">
      <alignment horizontal="center" vertical="center" wrapText="1"/>
      <protection hidden="1"/>
    </xf>
    <xf numFmtId="3" fontId="9" fillId="6" borderId="12" xfId="0" applyNumberFormat="1" applyFont="1" applyFill="1" applyBorder="1" applyAlignment="1" applyProtection="1">
      <alignment horizontal="center" vertical="center" wrapText="1"/>
      <protection hidden="1"/>
    </xf>
    <xf numFmtId="3" fontId="9" fillId="6" borderId="1" xfId="0" applyNumberFormat="1" applyFont="1" applyFill="1" applyBorder="1" applyAlignment="1" applyProtection="1">
      <alignment horizontal="center" vertical="center" wrapText="1"/>
      <protection hidden="1"/>
    </xf>
    <xf numFmtId="3" fontId="9" fillId="6" borderId="2" xfId="0" applyNumberFormat="1" applyFont="1" applyFill="1" applyBorder="1" applyAlignment="1" applyProtection="1">
      <alignment horizontal="center" vertical="center" wrapText="1"/>
      <protection hidden="1"/>
    </xf>
    <xf numFmtId="3" fontId="9" fillId="6" borderId="3" xfId="0" applyNumberFormat="1" applyFont="1" applyFill="1" applyBorder="1" applyAlignment="1" applyProtection="1">
      <alignment horizontal="center" vertical="center" wrapText="1"/>
      <protection hidden="1"/>
    </xf>
    <xf numFmtId="0" fontId="8" fillId="9" borderId="8" xfId="0" applyNumberFormat="1" applyFont="1" applyFill="1" applyBorder="1" applyAlignment="1" applyProtection="1">
      <alignment horizontal="center"/>
      <protection locked="0" hidden="1"/>
    </xf>
    <xf numFmtId="0" fontId="15" fillId="9" borderId="13" xfId="0" applyNumberFormat="1" applyFont="1" applyFill="1" applyBorder="1" applyAlignment="1" applyProtection="1">
      <alignment horizontal="left"/>
      <protection locked="0" hidden="1"/>
    </xf>
    <xf numFmtId="0" fontId="15" fillId="6" borderId="30" xfId="0" applyNumberFormat="1" applyFont="1" applyFill="1" applyBorder="1" applyAlignment="1" applyProtection="1">
      <alignment horizontal="center"/>
      <protection hidden="1"/>
    </xf>
    <xf numFmtId="0" fontId="15" fillId="6" borderId="34" xfId="0" applyNumberFormat="1" applyFont="1" applyFill="1" applyBorder="1" applyAlignment="1" applyProtection="1">
      <alignment horizontal="center"/>
      <protection hidden="1"/>
    </xf>
    <xf numFmtId="0" fontId="15" fillId="9" borderId="8" xfId="0" applyNumberFormat="1" applyFont="1" applyFill="1" applyBorder="1" applyAlignment="1" applyProtection="1">
      <alignment horizontal="left"/>
      <protection locked="0" hidden="1"/>
    </xf>
    <xf numFmtId="3" fontId="9" fillId="6" borderId="10" xfId="0" applyNumberFormat="1" applyFont="1" applyFill="1" applyBorder="1" applyAlignment="1" applyProtection="1">
      <alignment horizontal="center" vertical="center" wrapText="1"/>
      <protection hidden="1"/>
    </xf>
    <xf numFmtId="3" fontId="9" fillId="6" borderId="66" xfId="0" applyNumberFormat="1" applyFont="1" applyFill="1" applyBorder="1" applyAlignment="1" applyProtection="1">
      <alignment horizontal="center" vertical="center" wrapText="1"/>
      <protection hidden="1"/>
    </xf>
    <xf numFmtId="3" fontId="9" fillId="6" borderId="73" xfId="0" applyNumberFormat="1" applyFont="1" applyFill="1" applyBorder="1" applyAlignment="1" applyProtection="1">
      <alignment horizontal="center" vertical="center" wrapText="1"/>
      <protection hidden="1"/>
    </xf>
    <xf numFmtId="3" fontId="9" fillId="6" borderId="53" xfId="0" applyNumberFormat="1" applyFont="1" applyFill="1" applyBorder="1" applyAlignment="1" applyProtection="1">
      <alignment horizontal="center" vertical="center" wrapText="1"/>
      <protection hidden="1"/>
    </xf>
    <xf numFmtId="3" fontId="9" fillId="6" borderId="36" xfId="0" applyNumberFormat="1" applyFont="1" applyFill="1" applyBorder="1" applyAlignment="1" applyProtection="1">
      <alignment horizontal="center" vertical="center" wrapText="1"/>
      <protection hidden="1"/>
    </xf>
    <xf numFmtId="0" fontId="7" fillId="10" borderId="0" xfId="0" applyFont="1" applyFill="1" applyBorder="1" applyAlignment="1" applyProtection="1">
      <alignment horizontal="center" vertical="center"/>
      <protection hidden="1"/>
    </xf>
    <xf numFmtId="166" fontId="7" fillId="10" borderId="0" xfId="0" applyNumberFormat="1" applyFont="1" applyFill="1" applyBorder="1" applyAlignment="1" applyProtection="1">
      <alignment horizontal="center" vertical="center" wrapText="1"/>
      <protection hidden="1"/>
    </xf>
    <xf numFmtId="10" fontId="7" fillId="10" borderId="0" xfId="0" applyNumberFormat="1" applyFont="1" applyFill="1" applyBorder="1" applyAlignment="1" applyProtection="1">
      <alignment horizontal="center" vertical="center"/>
      <protection hidden="1"/>
    </xf>
    <xf numFmtId="0" fontId="30" fillId="8" borderId="15" xfId="0" applyFont="1" applyFill="1" applyBorder="1" applyAlignment="1" applyProtection="1">
      <alignment horizontal="center"/>
      <protection hidden="1"/>
    </xf>
    <xf numFmtId="0" fontId="30" fillId="8" borderId="18" xfId="0" applyFont="1" applyFill="1" applyBorder="1" applyAlignment="1" applyProtection="1">
      <alignment horizontal="center"/>
      <protection hidden="1"/>
    </xf>
    <xf numFmtId="0" fontId="6" fillId="0" borderId="12" xfId="0" applyFont="1" applyFill="1" applyBorder="1" applyAlignment="1" applyProtection="1">
      <alignment horizontal="right"/>
      <protection hidden="1"/>
    </xf>
    <xf numFmtId="0" fontId="6" fillId="0" borderId="74" xfId="0" applyFont="1" applyFill="1" applyBorder="1" applyAlignment="1" applyProtection="1">
      <alignment horizontal="right"/>
      <protection hidden="1"/>
    </xf>
    <xf numFmtId="0" fontId="6" fillId="0" borderId="1" xfId="0" applyFont="1" applyFill="1" applyBorder="1" applyAlignment="1" applyProtection="1">
      <alignment horizontal="right"/>
      <protection hidden="1"/>
    </xf>
    <xf numFmtId="0" fontId="8" fillId="4" borderId="8" xfId="0" applyFont="1" applyFill="1" applyBorder="1" applyAlignment="1" applyProtection="1">
      <alignment horizontal="center"/>
    </xf>
    <xf numFmtId="0" fontId="8" fillId="4" borderId="9" xfId="0" applyFont="1" applyFill="1" applyBorder="1" applyAlignment="1" applyProtection="1">
      <alignment horizontal="center"/>
    </xf>
    <xf numFmtId="0" fontId="32" fillId="0" borderId="51" xfId="0" applyFont="1" applyBorder="1" applyAlignment="1">
      <alignment horizontal="center"/>
    </xf>
    <xf numFmtId="0" fontId="32" fillId="0" borderId="46" xfId="0" applyFont="1" applyBorder="1" applyAlignment="1">
      <alignment horizontal="center"/>
    </xf>
    <xf numFmtId="0" fontId="13" fillId="7" borderId="16" xfId="0" applyFont="1" applyFill="1" applyBorder="1" applyAlignment="1" applyProtection="1">
      <alignment horizontal="center" wrapText="1"/>
    </xf>
    <xf numFmtId="164" fontId="8" fillId="0" borderId="8" xfId="3" applyFont="1" applyFill="1" applyBorder="1" applyAlignment="1" applyProtection="1">
      <alignment horizontal="center"/>
    </xf>
    <xf numFmtId="164" fontId="8" fillId="0" borderId="9" xfId="3" applyFont="1" applyFill="1" applyBorder="1" applyAlignment="1" applyProtection="1">
      <alignment horizontal="center"/>
    </xf>
    <xf numFmtId="0" fontId="18" fillId="5" borderId="0" xfId="0" applyFont="1" applyFill="1" applyBorder="1" applyAlignment="1" applyProtection="1">
      <alignment horizontal="center"/>
    </xf>
    <xf numFmtId="0" fontId="6" fillId="11" borderId="26" xfId="0" applyFont="1" applyFill="1" applyBorder="1" applyAlignment="1" applyProtection="1">
      <alignment horizontal="center"/>
    </xf>
    <xf numFmtId="0" fontId="6" fillId="11" borderId="45" xfId="0" applyFont="1" applyFill="1" applyBorder="1" applyAlignment="1" applyProtection="1">
      <alignment horizontal="center"/>
    </xf>
    <xf numFmtId="0" fontId="6" fillId="12" borderId="25" xfId="0" applyFont="1" applyFill="1" applyBorder="1" applyAlignment="1" applyProtection="1">
      <alignment horizontal="center"/>
    </xf>
    <xf numFmtId="0" fontId="6" fillId="12" borderId="16" xfId="0" applyFont="1" applyFill="1" applyBorder="1" applyAlignment="1" applyProtection="1">
      <alignment horizontal="center"/>
    </xf>
    <xf numFmtId="0" fontId="13" fillId="7" borderId="25" xfId="0" applyFont="1" applyFill="1" applyBorder="1" applyAlignment="1" applyProtection="1">
      <alignment horizontal="center" wrapText="1"/>
    </xf>
    <xf numFmtId="9" fontId="6" fillId="13" borderId="25" xfId="2" applyFont="1" applyFill="1" applyBorder="1" applyAlignment="1" applyProtection="1">
      <alignment horizontal="center"/>
    </xf>
    <xf numFmtId="9" fontId="6" fillId="13" borderId="5" xfId="2" applyFont="1" applyFill="1" applyBorder="1" applyAlignment="1" applyProtection="1">
      <alignment horizontal="center"/>
    </xf>
    <xf numFmtId="9" fontId="6" fillId="13" borderId="16" xfId="2" applyFont="1" applyFill="1" applyBorder="1" applyAlignment="1" applyProtection="1">
      <alignment horizontal="center"/>
    </xf>
    <xf numFmtId="9" fontId="6" fillId="13" borderId="56" xfId="2" applyFont="1" applyFill="1" applyBorder="1" applyAlignment="1" applyProtection="1">
      <alignment horizontal="center"/>
    </xf>
    <xf numFmtId="164" fontId="8" fillId="0" borderId="13" xfId="3" applyFont="1" applyFill="1" applyBorder="1" applyAlignment="1" applyProtection="1">
      <alignment horizontal="center"/>
    </xf>
    <xf numFmtId="164" fontId="8" fillId="0" borderId="31" xfId="3" applyFont="1" applyFill="1" applyBorder="1" applyAlignment="1" applyProtection="1">
      <alignment horizontal="center"/>
    </xf>
    <xf numFmtId="0" fontId="4" fillId="0" borderId="26" xfId="0" applyFont="1" applyBorder="1" applyAlignment="1">
      <alignment wrapText="1"/>
    </xf>
    <xf numFmtId="0" fontId="4" fillId="0" borderId="25" xfId="0" applyFont="1" applyBorder="1" applyAlignment="1">
      <alignment wrapText="1"/>
    </xf>
    <xf numFmtId="164" fontId="8" fillId="0" borderId="25" xfId="3" applyFont="1" applyFill="1" applyBorder="1" applyAlignment="1" applyProtection="1">
      <alignment horizontal="center"/>
    </xf>
    <xf numFmtId="164" fontId="8" fillId="0" borderId="5" xfId="3" applyFont="1" applyFill="1" applyBorder="1" applyAlignment="1" applyProtection="1">
      <alignment horizontal="center"/>
    </xf>
    <xf numFmtId="0" fontId="6" fillId="9" borderId="78" xfId="0" applyNumberFormat="1" applyFont="1" applyFill="1" applyBorder="1" applyAlignment="1" applyProtection="1">
      <alignment horizontal="center"/>
      <protection locked="0" hidden="1"/>
    </xf>
    <xf numFmtId="0" fontId="6" fillId="9" borderId="64" xfId="0" applyNumberFormat="1" applyFont="1" applyFill="1" applyBorder="1" applyAlignment="1" applyProtection="1">
      <alignment horizontal="center"/>
      <protection locked="0" hidden="1"/>
    </xf>
    <xf numFmtId="0" fontId="6" fillId="9" borderId="82" xfId="0" applyNumberFormat="1" applyFont="1" applyFill="1" applyBorder="1" applyAlignment="1" applyProtection="1">
      <alignment horizontal="center"/>
      <protection locked="0" hidden="1"/>
    </xf>
    <xf numFmtId="0" fontId="4" fillId="0" borderId="11" xfId="0" applyFont="1" applyBorder="1" applyAlignment="1">
      <alignment wrapText="1"/>
    </xf>
    <xf numFmtId="0" fontId="4" fillId="0" borderId="18" xfId="0" applyFont="1" applyBorder="1" applyAlignment="1">
      <alignment wrapText="1"/>
    </xf>
    <xf numFmtId="0" fontId="17" fillId="6" borderId="35" xfId="0" applyFont="1" applyFill="1" applyBorder="1" applyAlignment="1" applyProtection="1">
      <alignment horizontal="center" vertical="center"/>
    </xf>
    <xf numFmtId="0" fontId="17" fillId="6" borderId="64" xfId="0" applyFont="1" applyFill="1" applyBorder="1" applyAlignment="1" applyProtection="1">
      <alignment horizontal="center" vertical="center"/>
    </xf>
    <xf numFmtId="0" fontId="17" fillId="6" borderId="61" xfId="0" applyFont="1" applyFill="1" applyBorder="1" applyAlignment="1" applyProtection="1">
      <alignment horizontal="center" vertical="center"/>
    </xf>
    <xf numFmtId="164" fontId="8" fillId="0" borderId="2" xfId="3" applyFont="1" applyFill="1" applyBorder="1" applyAlignment="1" applyProtection="1">
      <alignment horizontal="center"/>
    </xf>
    <xf numFmtId="164" fontId="8" fillId="0" borderId="3" xfId="3" applyFont="1" applyFill="1" applyBorder="1" applyAlignment="1" applyProtection="1">
      <alignment horizontal="center"/>
    </xf>
    <xf numFmtId="0" fontId="4" fillId="0" borderId="12" xfId="0" applyFont="1" applyBorder="1" applyAlignment="1">
      <alignment wrapText="1"/>
    </xf>
    <xf numFmtId="0" fontId="4" fillId="0" borderId="1" xfId="0" applyFont="1" applyBorder="1" applyAlignment="1">
      <alignment wrapText="1"/>
    </xf>
    <xf numFmtId="0" fontId="6" fillId="0" borderId="35" xfId="0" applyFont="1" applyFill="1" applyBorder="1" applyAlignment="1" applyProtection="1">
      <alignment horizontal="right"/>
    </xf>
    <xf numFmtId="0" fontId="6" fillId="0" borderId="61" xfId="0" applyFont="1" applyFill="1" applyBorder="1" applyAlignment="1" applyProtection="1">
      <alignment horizontal="right"/>
    </xf>
    <xf numFmtId="164" fontId="8" fillId="0" borderId="50" xfId="3" applyFont="1" applyFill="1" applyBorder="1" applyAlignment="1" applyProtection="1">
      <alignment horizontal="center"/>
    </xf>
    <xf numFmtId="164" fontId="8" fillId="0" borderId="46" xfId="3" applyFont="1" applyFill="1" applyBorder="1" applyAlignment="1" applyProtection="1">
      <alignment horizontal="center"/>
    </xf>
    <xf numFmtId="0" fontId="6" fillId="0" borderId="53" xfId="0" applyFont="1" applyBorder="1" applyAlignment="1" applyProtection="1">
      <alignment horizontal="center" vertical="center" textRotation="90" wrapText="1"/>
    </xf>
    <xf numFmtId="0" fontId="6" fillId="0" borderId="65" xfId="0" applyFont="1" applyBorder="1" applyAlignment="1" applyProtection="1">
      <alignment horizontal="center" vertical="center" textRotation="90" wrapText="1"/>
    </xf>
    <xf numFmtId="0" fontId="6" fillId="0" borderId="58" xfId="0" applyFont="1" applyBorder="1" applyAlignment="1" applyProtection="1">
      <alignment horizontal="center" vertical="center" wrapText="1"/>
    </xf>
    <xf numFmtId="0" fontId="6" fillId="0" borderId="44" xfId="0" applyFont="1" applyBorder="1" applyAlignment="1" applyProtection="1">
      <alignment horizontal="center" vertical="center"/>
    </xf>
    <xf numFmtId="0" fontId="6" fillId="0" borderId="59" xfId="0" applyFont="1" applyBorder="1" applyAlignment="1" applyProtection="1">
      <alignment horizontal="center" vertical="center" wrapText="1"/>
    </xf>
    <xf numFmtId="0" fontId="6" fillId="0" borderId="62"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4" borderId="68"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52" xfId="0" applyFont="1" applyFill="1" applyBorder="1" applyAlignment="1" applyProtection="1">
      <alignment horizontal="center" vertical="center" wrapText="1"/>
    </xf>
    <xf numFmtId="0" fontId="6" fillId="4" borderId="59"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62"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60" xfId="0" applyFont="1" applyFill="1" applyBorder="1" applyAlignment="1" applyProtection="1">
      <alignment horizontal="center" vertical="center" wrapText="1"/>
    </xf>
    <xf numFmtId="0" fontId="27" fillId="0" borderId="65" xfId="0" applyFont="1" applyBorder="1" applyAlignment="1" applyProtection="1">
      <alignment horizontal="center" vertical="center" wrapText="1"/>
    </xf>
    <xf numFmtId="0" fontId="8" fillId="4" borderId="13" xfId="0" applyFont="1" applyFill="1" applyBorder="1" applyAlignment="1" applyProtection="1">
      <alignment horizontal="center"/>
    </xf>
    <xf numFmtId="0" fontId="8" fillId="4" borderId="31" xfId="0" applyFont="1" applyFill="1" applyBorder="1" applyAlignment="1" applyProtection="1">
      <alignment horizontal="center"/>
    </xf>
    <xf numFmtId="0" fontId="8" fillId="4" borderId="2" xfId="0" applyFont="1" applyFill="1" applyBorder="1" applyAlignment="1" applyProtection="1">
      <alignment horizontal="center"/>
    </xf>
    <xf numFmtId="0" fontId="8" fillId="4" borderId="3" xfId="0" applyFont="1" applyFill="1" applyBorder="1" applyAlignment="1" applyProtection="1">
      <alignment horizontal="center"/>
    </xf>
    <xf numFmtId="0" fontId="8" fillId="0" borderId="33" xfId="0" applyFont="1" applyBorder="1" applyAlignment="1" applyProtection="1">
      <alignment horizontal="center"/>
      <protection hidden="1"/>
    </xf>
    <xf numFmtId="0" fontId="9" fillId="15" borderId="35" xfId="0" applyFont="1" applyFill="1" applyBorder="1" applyAlignment="1" applyProtection="1">
      <alignment horizontal="center" vertical="top" wrapText="1"/>
    </xf>
    <xf numFmtId="0" fontId="9" fillId="15" borderId="64" xfId="0" applyFont="1" applyFill="1" applyBorder="1" applyAlignment="1" applyProtection="1">
      <alignment horizontal="center" vertical="top" wrapText="1"/>
    </xf>
    <xf numFmtId="0" fontId="9" fillId="15" borderId="61" xfId="0" applyFont="1" applyFill="1" applyBorder="1" applyAlignment="1" applyProtection="1">
      <alignment horizontal="center" vertical="top" wrapText="1"/>
    </xf>
    <xf numFmtId="0" fontId="9" fillId="16" borderId="35" xfId="0" applyFont="1" applyFill="1" applyBorder="1" applyAlignment="1" applyProtection="1">
      <alignment horizontal="center" vertical="top" wrapText="1"/>
    </xf>
    <xf numFmtId="0" fontId="9" fillId="16" borderId="64" xfId="0" applyFont="1" applyFill="1" applyBorder="1" applyAlignment="1" applyProtection="1">
      <alignment horizontal="center" vertical="top" wrapText="1"/>
    </xf>
    <xf numFmtId="0" fontId="9" fillId="16" borderId="61" xfId="0" applyFont="1" applyFill="1" applyBorder="1" applyAlignment="1" applyProtection="1">
      <alignment horizontal="center" vertical="top" wrapText="1"/>
    </xf>
    <xf numFmtId="164" fontId="6" fillId="6" borderId="35" xfId="3" applyFont="1" applyFill="1" applyBorder="1" applyAlignment="1" applyProtection="1">
      <alignment horizontal="center"/>
    </xf>
    <xf numFmtId="164" fontId="6" fillId="6" borderId="61" xfId="3" applyFont="1" applyFill="1" applyBorder="1" applyAlignment="1" applyProtection="1">
      <alignment horizontal="center"/>
    </xf>
    <xf numFmtId="0" fontId="6" fillId="0" borderId="59" xfId="0" applyFont="1" applyBorder="1" applyAlignment="1" applyProtection="1">
      <alignment horizontal="center"/>
    </xf>
    <xf numFmtId="0" fontId="6" fillId="0" borderId="60" xfId="0" applyFont="1" applyBorder="1" applyAlignment="1" applyProtection="1">
      <alignment horizontal="center"/>
    </xf>
    <xf numFmtId="0" fontId="6" fillId="0" borderId="6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14" borderId="21" xfId="0" applyFont="1" applyFill="1" applyBorder="1" applyAlignment="1" applyProtection="1">
      <alignment horizontal="center" vertical="center" wrapText="1"/>
    </xf>
    <xf numFmtId="0" fontId="6" fillId="14" borderId="24" xfId="0" applyFont="1" applyFill="1" applyBorder="1" applyAlignment="1" applyProtection="1">
      <alignment horizontal="center" vertical="center" wrapText="1"/>
    </xf>
    <xf numFmtId="0" fontId="6" fillId="14" borderId="48"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19"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6" fillId="11" borderId="35" xfId="0" applyFont="1" applyFill="1" applyBorder="1" applyAlignment="1" applyProtection="1">
      <alignment horizontal="center"/>
    </xf>
    <xf numFmtId="0" fontId="6" fillId="11" borderId="64" xfId="0" applyFont="1" applyFill="1" applyBorder="1" applyAlignment="1" applyProtection="1">
      <alignment horizontal="center"/>
    </xf>
    <xf numFmtId="0" fontId="6" fillId="11" borderId="61" xfId="0" applyFont="1" applyFill="1" applyBorder="1" applyAlignment="1" applyProtection="1">
      <alignment horizontal="center"/>
    </xf>
    <xf numFmtId="0" fontId="6" fillId="0" borderId="54" xfId="0" applyFont="1" applyBorder="1" applyAlignment="1" applyProtection="1">
      <alignment horizontal="center" vertical="center" wrapText="1"/>
    </xf>
    <xf numFmtId="0" fontId="13" fillId="0" borderId="58"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9" fillId="0" borderId="35"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75" xfId="0" applyFont="1" applyFill="1" applyBorder="1" applyAlignment="1" applyProtection="1">
      <alignment horizontal="center" vertical="center"/>
    </xf>
    <xf numFmtId="0" fontId="8" fillId="0" borderId="11"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57" xfId="0" applyFont="1" applyFill="1" applyBorder="1" applyAlignment="1" applyProtection="1">
      <alignment horizontal="center"/>
    </xf>
    <xf numFmtId="0" fontId="6" fillId="16" borderId="5" xfId="0" applyFont="1" applyFill="1" applyBorder="1" applyAlignment="1" applyProtection="1">
      <alignment horizontal="center" vertical="center" wrapText="1"/>
    </xf>
    <xf numFmtId="0" fontId="6" fillId="16" borderId="24" xfId="0" applyFont="1" applyFill="1" applyBorder="1" applyAlignment="1" applyProtection="1">
      <alignment horizontal="center" vertical="center" wrapText="1"/>
    </xf>
    <xf numFmtId="0" fontId="6" fillId="16" borderId="3" xfId="0" applyFont="1" applyFill="1" applyBorder="1" applyAlignment="1" applyProtection="1">
      <alignment horizontal="center" vertical="center" wrapText="1"/>
    </xf>
    <xf numFmtId="0" fontId="6" fillId="16" borderId="53" xfId="0" applyFont="1" applyFill="1" applyBorder="1" applyAlignment="1" applyProtection="1">
      <alignment horizontal="center" vertical="center" wrapText="1"/>
    </xf>
    <xf numFmtId="0" fontId="6" fillId="16" borderId="65" xfId="0" applyFont="1" applyFill="1" applyBorder="1" applyAlignment="1" applyProtection="1">
      <alignment horizontal="center" vertical="center" wrapText="1"/>
    </xf>
    <xf numFmtId="0" fontId="6" fillId="16" borderId="54" xfId="0" applyFont="1" applyFill="1" applyBorder="1" applyAlignment="1" applyProtection="1">
      <alignment horizontal="center" vertical="center" wrapText="1"/>
    </xf>
    <xf numFmtId="0" fontId="6" fillId="0" borderId="7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71" xfId="0" applyFont="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0" xfId="0" applyFont="1" applyFill="1" applyBorder="1" applyAlignment="1" applyProtection="1">
      <alignment horizontal="center" vertical="center" wrapText="1"/>
    </xf>
    <xf numFmtId="0" fontId="6" fillId="15" borderId="2" xfId="0" applyFont="1" applyFill="1" applyBorder="1" applyAlignment="1" applyProtection="1">
      <alignment horizontal="center" vertical="center" wrapText="1"/>
    </xf>
    <xf numFmtId="0" fontId="6" fillId="15" borderId="55" xfId="0" applyFont="1" applyFill="1" applyBorder="1" applyAlignment="1" applyProtection="1">
      <alignment horizontal="center" vertical="center" wrapText="1"/>
    </xf>
    <xf numFmtId="0" fontId="6" fillId="15" borderId="59" xfId="0" applyFont="1" applyFill="1" applyBorder="1" applyAlignment="1" applyProtection="1">
      <alignment horizontal="center" vertical="center" wrapText="1"/>
    </xf>
    <xf numFmtId="0" fontId="6" fillId="15" borderId="23" xfId="0" applyFont="1" applyFill="1" applyBorder="1" applyAlignment="1" applyProtection="1">
      <alignment horizontal="center" vertical="center" wrapText="1"/>
    </xf>
    <xf numFmtId="0" fontId="6" fillId="15" borderId="62"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60" xfId="0" applyFont="1" applyFill="1" applyBorder="1" applyAlignment="1" applyProtection="1">
      <alignment horizontal="center" vertical="center" wrapText="1"/>
    </xf>
    <xf numFmtId="0" fontId="6" fillId="16" borderId="58" xfId="0" applyFont="1" applyFill="1" applyBorder="1" applyAlignment="1" applyProtection="1">
      <alignment horizontal="center" vertical="center" wrapText="1"/>
    </xf>
    <xf numFmtId="0" fontId="6" fillId="16" borderId="70" xfId="0" applyFont="1" applyFill="1" applyBorder="1" applyAlignment="1" applyProtection="1">
      <alignment horizontal="center" vertical="center" wrapText="1"/>
    </xf>
    <xf numFmtId="0" fontId="6" fillId="16" borderId="44" xfId="0" applyFont="1" applyFill="1" applyBorder="1" applyAlignment="1" applyProtection="1">
      <alignment horizontal="center" vertical="center" wrapText="1"/>
    </xf>
    <xf numFmtId="0" fontId="6" fillId="16" borderId="22" xfId="0" applyFont="1" applyFill="1" applyBorder="1" applyAlignment="1" applyProtection="1">
      <alignment horizontal="center" vertical="center" wrapText="1"/>
    </xf>
    <xf numFmtId="0" fontId="6" fillId="16" borderId="49" xfId="0" applyFont="1" applyFill="1" applyBorder="1" applyAlignment="1" applyProtection="1">
      <alignment horizontal="center" vertical="center" wrapText="1"/>
    </xf>
    <xf numFmtId="0" fontId="6" fillId="16" borderId="71" xfId="0" applyFont="1" applyFill="1" applyBorder="1" applyAlignment="1" applyProtection="1">
      <alignment horizontal="center" vertical="center" wrapText="1"/>
    </xf>
    <xf numFmtId="0" fontId="6" fillId="16" borderId="55" xfId="0" applyFont="1" applyFill="1" applyBorder="1" applyAlignment="1" applyProtection="1">
      <alignment horizontal="center" vertical="center" wrapText="1"/>
    </xf>
    <xf numFmtId="0" fontId="6" fillId="16" borderId="23" xfId="0" applyFont="1" applyFill="1" applyBorder="1" applyAlignment="1" applyProtection="1">
      <alignment horizontal="center" vertical="center" wrapText="1"/>
    </xf>
    <xf numFmtId="0" fontId="6" fillId="16" borderId="43" xfId="0" applyFont="1" applyFill="1" applyBorder="1" applyAlignment="1" applyProtection="1">
      <alignment horizontal="center" vertical="center" wrapText="1"/>
    </xf>
    <xf numFmtId="0" fontId="6" fillId="16" borderId="25" xfId="0" applyFont="1" applyFill="1" applyBorder="1" applyAlignment="1" applyProtection="1">
      <alignment horizontal="center" vertical="center" wrapText="1"/>
    </xf>
    <xf numFmtId="0" fontId="6" fillId="16" borderId="20" xfId="0" applyFont="1" applyFill="1" applyBorder="1" applyAlignment="1" applyProtection="1">
      <alignment horizontal="center" vertical="center" wrapText="1"/>
    </xf>
    <xf numFmtId="0" fontId="6" fillId="16" borderId="2" xfId="0" applyFont="1" applyFill="1" applyBorder="1" applyAlignment="1" applyProtection="1">
      <alignment horizontal="center" vertical="center" wrapText="1"/>
    </xf>
    <xf numFmtId="0" fontId="6" fillId="0" borderId="54" xfId="0" applyFont="1" applyBorder="1" applyAlignment="1" applyProtection="1">
      <alignment horizontal="center" vertical="center" textRotation="90" wrapText="1"/>
    </xf>
    <xf numFmtId="0" fontId="8" fillId="0" borderId="8" xfId="0" applyFont="1" applyFill="1" applyBorder="1" applyAlignment="1" applyProtection="1">
      <alignment horizontal="center"/>
    </xf>
    <xf numFmtId="0" fontId="6" fillId="10" borderId="70" xfId="0" applyFont="1" applyFill="1" applyBorder="1" applyAlignment="1" applyProtection="1">
      <alignment horizontal="center" vertical="center" wrapText="1"/>
    </xf>
    <xf numFmtId="0" fontId="6" fillId="10" borderId="71" xfId="0" applyFont="1" applyFill="1" applyBorder="1" applyAlignment="1" applyProtection="1">
      <alignment horizontal="center" vertical="center" wrapText="1"/>
    </xf>
    <xf numFmtId="0" fontId="6" fillId="10" borderId="67" xfId="0" applyFont="1" applyFill="1" applyBorder="1" applyAlignment="1" applyProtection="1">
      <alignment horizontal="center" vertical="center" wrapText="1"/>
    </xf>
    <xf numFmtId="0" fontId="6" fillId="10" borderId="47" xfId="0" applyFont="1" applyFill="1" applyBorder="1" applyAlignment="1" applyProtection="1">
      <alignment horizontal="center" vertical="center" wrapText="1"/>
    </xf>
    <xf numFmtId="0" fontId="10" fillId="10" borderId="67" xfId="0" applyFont="1" applyFill="1" applyBorder="1" applyAlignment="1" applyProtection="1">
      <alignment horizontal="center" vertical="center" wrapText="1"/>
    </xf>
    <xf numFmtId="0" fontId="10" fillId="1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59" xfId="0" applyFont="1" applyFill="1" applyBorder="1" applyAlignment="1" applyProtection="1">
      <alignment horizontal="center" vertical="center"/>
    </xf>
    <xf numFmtId="0" fontId="6" fillId="10" borderId="68" xfId="0" applyFont="1" applyFill="1" applyBorder="1" applyAlignment="1" applyProtection="1">
      <alignment horizontal="center" vertical="center" wrapText="1"/>
    </xf>
    <xf numFmtId="0" fontId="6" fillId="10" borderId="37" xfId="0" applyFont="1" applyFill="1" applyBorder="1" applyAlignment="1" applyProtection="1">
      <alignment horizontal="center" vertical="center" wrapText="1"/>
    </xf>
    <xf numFmtId="0" fontId="26" fillId="10" borderId="26" xfId="0" applyFont="1" applyFill="1" applyBorder="1" applyAlignment="1" applyProtection="1">
      <alignment horizontal="center" vertical="center" wrapText="1"/>
    </xf>
    <xf numFmtId="0" fontId="26" fillId="10" borderId="28" xfId="0" applyFont="1" applyFill="1" applyBorder="1" applyAlignment="1" applyProtection="1">
      <alignment horizontal="center" vertical="center"/>
    </xf>
    <xf numFmtId="0" fontId="6" fillId="10" borderId="68" xfId="0" applyFont="1" applyFill="1" applyBorder="1" applyAlignment="1" applyProtection="1">
      <alignment horizontal="center" vertical="center"/>
      <protection hidden="1"/>
    </xf>
    <xf numFmtId="0" fontId="6" fillId="10" borderId="37" xfId="0" applyFont="1" applyFill="1" applyBorder="1" applyAlignment="1" applyProtection="1">
      <alignment horizontal="center" vertical="center"/>
      <protection hidden="1"/>
    </xf>
    <xf numFmtId="0" fontId="6" fillId="10" borderId="67" xfId="0" applyFont="1" applyFill="1" applyBorder="1" applyAlignment="1" applyProtection="1">
      <alignment horizontal="center" vertical="center"/>
      <protection hidden="1"/>
    </xf>
    <xf numFmtId="0" fontId="6" fillId="10" borderId="47" xfId="0" applyFont="1" applyFill="1" applyBorder="1" applyAlignment="1" applyProtection="1">
      <alignment horizontal="center" vertical="center"/>
      <protection hidden="1"/>
    </xf>
    <xf numFmtId="0" fontId="33" fillId="0" borderId="8" xfId="0" applyFont="1" applyFill="1" applyBorder="1" applyAlignment="1" applyProtection="1">
      <alignment horizontal="center"/>
    </xf>
    <xf numFmtId="0" fontId="6" fillId="10" borderId="19" xfId="0" applyFont="1" applyFill="1" applyBorder="1" applyAlignment="1" applyProtection="1">
      <alignment horizontal="center" vertical="center" wrapText="1"/>
    </xf>
    <xf numFmtId="0" fontId="26" fillId="10" borderId="10" xfId="0" applyFont="1" applyFill="1" applyBorder="1" applyAlignment="1" applyProtection="1">
      <alignment horizontal="center" vertical="center" wrapText="1"/>
    </xf>
    <xf numFmtId="0" fontId="26" fillId="10" borderId="14" xfId="0" applyFont="1" applyFill="1" applyBorder="1" applyAlignment="1" applyProtection="1">
      <alignment horizontal="center" vertical="center"/>
    </xf>
    <xf numFmtId="0" fontId="6" fillId="10" borderId="6"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9" xfId="0" applyFont="1" applyFill="1" applyBorder="1" applyAlignment="1" applyProtection="1">
      <alignment horizontal="center" vertical="center" wrapText="1"/>
    </xf>
    <xf numFmtId="0" fontId="6" fillId="10" borderId="41" xfId="0" applyFont="1" applyFill="1" applyBorder="1" applyAlignment="1" applyProtection="1">
      <alignment horizontal="center" vertical="center" wrapText="1"/>
    </xf>
    <xf numFmtId="0" fontId="6" fillId="10" borderId="53" xfId="0" applyFont="1" applyFill="1" applyBorder="1" applyAlignment="1" applyProtection="1">
      <alignment horizontal="center" vertical="center" wrapText="1"/>
    </xf>
    <xf numFmtId="0" fontId="6" fillId="10" borderId="65" xfId="0" applyFont="1" applyFill="1" applyBorder="1" applyAlignment="1" applyProtection="1">
      <alignment horizontal="center" vertical="center" wrapText="1"/>
    </xf>
    <xf numFmtId="0" fontId="6" fillId="10" borderId="19" xfId="0" applyFont="1" applyFill="1" applyBorder="1" applyAlignment="1" applyProtection="1">
      <alignment horizontal="center" vertical="center"/>
    </xf>
    <xf numFmtId="0" fontId="6" fillId="10" borderId="25" xfId="0" applyFont="1" applyFill="1" applyBorder="1" applyAlignment="1" applyProtection="1">
      <alignment horizontal="center" vertical="center" wrapText="1"/>
    </xf>
    <xf numFmtId="0" fontId="6" fillId="10" borderId="16" xfId="0" applyFont="1" applyFill="1" applyBorder="1" applyAlignment="1" applyProtection="1">
      <alignment horizontal="center" vertical="center" wrapText="1"/>
    </xf>
    <xf numFmtId="0" fontId="6" fillId="10" borderId="23" xfId="0" applyFont="1" applyFill="1" applyBorder="1" applyAlignment="1" applyProtection="1">
      <alignment horizontal="center" vertical="center" wrapText="1"/>
    </xf>
    <xf numFmtId="0" fontId="8" fillId="0" borderId="9"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26" fillId="0" borderId="26" xfId="0" applyFont="1" applyBorder="1" applyAlignment="1" applyProtection="1">
      <alignment horizontal="center" vertical="center" wrapText="1"/>
    </xf>
    <xf numFmtId="0" fontId="26" fillId="0" borderId="45" xfId="0" applyFont="1" applyBorder="1" applyAlignment="1" applyProtection="1">
      <alignment horizontal="center" vertical="center"/>
    </xf>
    <xf numFmtId="0" fontId="6" fillId="10" borderId="58" xfId="0" applyFont="1" applyFill="1" applyBorder="1" applyAlignment="1" applyProtection="1">
      <alignment horizontal="center" vertical="center" wrapText="1"/>
    </xf>
    <xf numFmtId="0" fontId="6" fillId="10" borderId="44" xfId="0" applyFont="1" applyFill="1" applyBorder="1" applyAlignment="1" applyProtection="1">
      <alignment horizontal="center" vertical="center" wrapText="1"/>
    </xf>
    <xf numFmtId="0" fontId="6" fillId="10" borderId="20" xfId="0" applyFont="1" applyFill="1" applyBorder="1" applyAlignment="1" applyProtection="1">
      <alignment horizontal="center" vertical="center" wrapText="1"/>
    </xf>
    <xf numFmtId="0" fontId="6" fillId="8" borderId="58" xfId="0" applyFont="1" applyFill="1" applyBorder="1" applyAlignment="1" applyProtection="1">
      <alignment horizontal="center" vertical="center" wrapText="1"/>
      <protection hidden="1"/>
    </xf>
    <xf numFmtId="0" fontId="6" fillId="8" borderId="59" xfId="0" applyFont="1" applyFill="1" applyBorder="1" applyAlignment="1" applyProtection="1">
      <alignment horizontal="center" vertical="center" wrapText="1"/>
      <protection hidden="1"/>
    </xf>
    <xf numFmtId="0" fontId="6" fillId="8" borderId="44" xfId="0" applyFont="1" applyFill="1" applyBorder="1" applyAlignment="1" applyProtection="1">
      <alignment horizontal="center" vertical="center" wrapText="1"/>
      <protection hidden="1"/>
    </xf>
    <xf numFmtId="0" fontId="6" fillId="8" borderId="62" xfId="0" applyFont="1" applyFill="1" applyBorder="1" applyAlignment="1" applyProtection="1">
      <alignment horizontal="center" vertical="center" wrapText="1"/>
      <protection hidden="1"/>
    </xf>
    <xf numFmtId="0" fontId="6" fillId="8" borderId="49" xfId="0" applyFont="1" applyFill="1" applyBorder="1" applyAlignment="1" applyProtection="1">
      <alignment horizontal="center" vertical="center" wrapText="1"/>
      <protection hidden="1"/>
    </xf>
    <xf numFmtId="0" fontId="6" fillId="8" borderId="60" xfId="0" applyFont="1" applyFill="1" applyBorder="1" applyAlignment="1" applyProtection="1">
      <alignment horizontal="center" vertical="center" wrapText="1"/>
      <protection hidden="1"/>
    </xf>
    <xf numFmtId="0" fontId="6" fillId="8" borderId="52" xfId="0" applyFont="1" applyFill="1" applyBorder="1" applyAlignment="1" applyProtection="1">
      <alignment horizontal="center" vertical="center" wrapText="1"/>
      <protection hidden="1"/>
    </xf>
    <xf numFmtId="0" fontId="6" fillId="8" borderId="33" xfId="0" applyFont="1" applyFill="1" applyBorder="1" applyAlignment="1" applyProtection="1">
      <alignment horizontal="center" vertical="center" wrapText="1"/>
      <protection hidden="1"/>
    </xf>
    <xf numFmtId="0" fontId="6" fillId="8" borderId="53" xfId="0" applyFont="1" applyFill="1" applyBorder="1" applyAlignment="1" applyProtection="1">
      <alignment horizontal="center" vertical="center" wrapText="1"/>
      <protection hidden="1"/>
    </xf>
    <xf numFmtId="0" fontId="6" fillId="8" borderId="65" xfId="0" applyFont="1" applyFill="1" applyBorder="1" applyAlignment="1" applyProtection="1">
      <alignment horizontal="center" vertical="center" wrapText="1"/>
      <protection hidden="1"/>
    </xf>
    <xf numFmtId="4" fontId="6" fillId="8" borderId="53" xfId="0" applyNumberFormat="1" applyFont="1" applyFill="1" applyBorder="1" applyAlignment="1" applyProtection="1">
      <alignment horizontal="center" vertical="center" wrapText="1"/>
      <protection hidden="1"/>
    </xf>
    <xf numFmtId="4" fontId="6" fillId="8" borderId="65" xfId="0" applyNumberFormat="1" applyFont="1" applyFill="1" applyBorder="1" applyAlignment="1" applyProtection="1">
      <alignment horizontal="center" vertical="center" wrapText="1"/>
      <protection hidden="1"/>
    </xf>
    <xf numFmtId="0" fontId="6" fillId="8" borderId="10" xfId="0" applyFont="1" applyFill="1" applyBorder="1" applyAlignment="1" applyProtection="1">
      <alignment horizontal="center" vertical="center" wrapText="1"/>
      <protection hidden="1"/>
    </xf>
    <xf numFmtId="0" fontId="6" fillId="8" borderId="66" xfId="0" applyFont="1" applyFill="1" applyBorder="1" applyAlignment="1" applyProtection="1">
      <alignment horizontal="center" vertical="center" wrapText="1"/>
      <protection hidden="1"/>
    </xf>
    <xf numFmtId="0" fontId="6" fillId="8" borderId="73" xfId="0" applyFont="1" applyFill="1" applyBorder="1" applyAlignment="1" applyProtection="1">
      <alignment horizontal="center" vertical="center" wrapText="1"/>
      <protection hidden="1"/>
    </xf>
    <xf numFmtId="0" fontId="16" fillId="8" borderId="53" xfId="0" applyFont="1" applyFill="1" applyBorder="1" applyAlignment="1" applyProtection="1">
      <alignment horizontal="center" vertical="center" wrapText="1"/>
      <protection hidden="1"/>
    </xf>
    <xf numFmtId="0" fontId="16" fillId="8" borderId="65" xfId="0" applyFont="1" applyFill="1" applyBorder="1" applyAlignment="1" applyProtection="1">
      <alignment horizontal="center" vertical="center" wrapText="1"/>
      <protection hidden="1"/>
    </xf>
    <xf numFmtId="0" fontId="6" fillId="8" borderId="58" xfId="0" applyFont="1" applyFill="1" applyBorder="1" applyAlignment="1" applyProtection="1">
      <alignment horizontal="center" vertical="center"/>
      <protection hidden="1"/>
    </xf>
    <xf numFmtId="0" fontId="6" fillId="8" borderId="59" xfId="0" applyFont="1" applyFill="1" applyBorder="1" applyAlignment="1" applyProtection="1">
      <alignment horizontal="center" vertical="center"/>
      <protection hidden="1"/>
    </xf>
    <xf numFmtId="0" fontId="6" fillId="8" borderId="44" xfId="0" applyFont="1" applyFill="1" applyBorder="1" applyAlignment="1" applyProtection="1">
      <alignment horizontal="center" vertical="center"/>
      <protection hidden="1"/>
    </xf>
    <xf numFmtId="0" fontId="6" fillId="8" borderId="62" xfId="0" applyFont="1" applyFill="1" applyBorder="1" applyAlignment="1" applyProtection="1">
      <alignment horizontal="center" vertical="center"/>
      <protection hidden="1"/>
    </xf>
    <xf numFmtId="0" fontId="6" fillId="8" borderId="49" xfId="0" applyFont="1" applyFill="1" applyBorder="1" applyAlignment="1" applyProtection="1">
      <alignment horizontal="center" vertical="center"/>
      <protection hidden="1"/>
    </xf>
    <xf numFmtId="0" fontId="6" fillId="8" borderId="60" xfId="0" applyFont="1" applyFill="1" applyBorder="1" applyAlignment="1" applyProtection="1">
      <alignment horizontal="center" vertical="center"/>
      <protection hidden="1"/>
    </xf>
    <xf numFmtId="0" fontId="6" fillId="8" borderId="35" xfId="0" applyFont="1" applyFill="1" applyBorder="1" applyAlignment="1" applyProtection="1">
      <alignment horizontal="center" vertical="center"/>
      <protection hidden="1"/>
    </xf>
    <xf numFmtId="0" fontId="6" fillId="8" borderId="64" xfId="0" applyFont="1" applyFill="1" applyBorder="1" applyAlignment="1" applyProtection="1">
      <alignment horizontal="center" vertical="center"/>
      <protection hidden="1"/>
    </xf>
    <xf numFmtId="0" fontId="6" fillId="8" borderId="61" xfId="0" applyFont="1" applyFill="1" applyBorder="1" applyAlignment="1" applyProtection="1">
      <alignment horizontal="center" vertical="center"/>
      <protection hidden="1"/>
    </xf>
    <xf numFmtId="0" fontId="30" fillId="0" borderId="52" xfId="0" applyFont="1" applyBorder="1" applyAlignment="1" applyProtection="1">
      <alignment horizontal="center" vertical="center"/>
      <protection hidden="1"/>
    </xf>
    <xf numFmtId="0" fontId="6" fillId="8" borderId="35" xfId="0" applyFont="1" applyFill="1" applyBorder="1" applyAlignment="1" applyProtection="1">
      <alignment horizontal="center" vertical="center" wrapText="1"/>
      <protection hidden="1"/>
    </xf>
    <xf numFmtId="0" fontId="6" fillId="8" borderId="64" xfId="0" applyFont="1" applyFill="1" applyBorder="1" applyAlignment="1" applyProtection="1">
      <alignment horizontal="center" vertical="center" wrapText="1"/>
      <protection hidden="1"/>
    </xf>
    <xf numFmtId="0" fontId="6" fillId="8" borderId="61" xfId="0" applyFont="1" applyFill="1" applyBorder="1" applyAlignment="1" applyProtection="1">
      <alignment horizontal="center" vertical="center" wrapText="1"/>
      <protection hidden="1"/>
    </xf>
    <xf numFmtId="0" fontId="6" fillId="8" borderId="54" xfId="0" applyFont="1" applyFill="1" applyBorder="1" applyAlignment="1" applyProtection="1">
      <alignment horizontal="center" vertical="center" wrapText="1"/>
      <protection hidden="1"/>
    </xf>
    <xf numFmtId="4" fontId="6" fillId="8" borderId="54" xfId="0" applyNumberFormat="1" applyFont="1" applyFill="1" applyBorder="1" applyAlignment="1" applyProtection="1">
      <alignment horizontal="center" vertical="center" wrapText="1"/>
      <protection hidden="1"/>
    </xf>
    <xf numFmtId="0" fontId="16" fillId="8" borderId="54" xfId="0" applyFont="1" applyFill="1" applyBorder="1" applyAlignment="1" applyProtection="1">
      <alignment horizontal="center" vertical="center" wrapText="1"/>
      <protection hidden="1"/>
    </xf>
    <xf numFmtId="0" fontId="9" fillId="0" borderId="35" xfId="5" applyFont="1" applyBorder="1" applyAlignment="1" applyProtection="1">
      <alignment horizontal="center" vertical="center"/>
    </xf>
    <xf numFmtId="0" fontId="9" fillId="0" borderId="61" xfId="5" applyFont="1" applyBorder="1" applyAlignment="1" applyProtection="1">
      <alignment horizontal="center" vertical="center"/>
    </xf>
    <xf numFmtId="0" fontId="50" fillId="7" borderId="0" xfId="0" quotePrefix="1" applyFont="1" applyFill="1" applyAlignment="1">
      <alignment horizontal="center" wrapText="1"/>
    </xf>
    <xf numFmtId="0" fontId="0" fillId="7" borderId="0" xfId="0" applyFill="1"/>
    <xf numFmtId="0" fontId="51" fillId="0" borderId="0" xfId="0" applyFont="1" applyAlignment="1">
      <alignment horizontal="left" vertical="top" wrapText="1"/>
    </xf>
    <xf numFmtId="0" fontId="0" fillId="0" borderId="0" xfId="0"/>
    <xf numFmtId="0" fontId="52" fillId="0" borderId="65" xfId="0" applyFont="1" applyBorder="1" applyAlignment="1">
      <alignment horizontal="center" vertical="top" wrapText="1"/>
    </xf>
    <xf numFmtId="0" fontId="52" fillId="0" borderId="44" xfId="0" applyFont="1" applyBorder="1" applyAlignment="1">
      <alignment horizontal="center" vertical="top" wrapText="1"/>
    </xf>
    <xf numFmtId="0" fontId="51" fillId="0" borderId="65" xfId="0" applyFont="1" applyBorder="1" applyAlignment="1">
      <alignment horizontal="center" vertical="top" wrapText="1"/>
    </xf>
    <xf numFmtId="0" fontId="51" fillId="0" borderId="44" xfId="0" applyFont="1" applyBorder="1" applyAlignment="1">
      <alignment horizontal="center" vertical="top" wrapText="1"/>
    </xf>
    <xf numFmtId="0" fontId="53" fillId="0" borderId="0" xfId="0" applyFont="1" applyAlignment="1">
      <alignment horizontal="left" vertical="top" wrapText="1"/>
    </xf>
    <xf numFmtId="0" fontId="0" fillId="0" borderId="0" xfId="0" applyAlignment="1">
      <alignment horizontal="left" vertical="top" wrapText="1"/>
    </xf>
  </cellXfs>
  <cellStyles count="15">
    <cellStyle name="Comma" xfId="3" builtinId="3"/>
    <cellStyle name="Comma 2" xfId="4"/>
    <cellStyle name="Comma 2 2" xfId="9"/>
    <cellStyle name="Comma 2 2 2" xfId="13"/>
    <cellStyle name="Comma 2 3" xfId="7"/>
    <cellStyle name="Comma 2 4" xfId="11"/>
    <cellStyle name="Hyperlink" xfId="1" builtinId="8"/>
    <cellStyle name="Normal" xfId="0" builtinId="0"/>
    <cellStyle name="Normal 4" xfId="5"/>
    <cellStyle name="Percent" xfId="2" builtinId="5"/>
    <cellStyle name="Percent 2" xfId="6"/>
    <cellStyle name="Percent 3" xfId="8"/>
    <cellStyle name="Percent 3 2" xfId="10"/>
    <cellStyle name="Percent 3 2 2" xfId="14"/>
    <cellStyle name="Percent 3 3" xfId="12"/>
  </cellStyles>
  <dxfs count="47">
    <dxf>
      <font>
        <b/>
        <i val="0"/>
        <condense val="0"/>
        <extend val="0"/>
        <color indexed="10"/>
      </font>
      <fill>
        <patternFill>
          <bgColor indexed="13"/>
        </patternFill>
      </fill>
    </dxf>
    <dxf>
      <font>
        <b/>
        <i val="0"/>
        <condense val="0"/>
        <extend val="0"/>
        <color indexed="9"/>
      </font>
      <fill>
        <patternFill>
          <bgColor indexed="10"/>
        </patternFill>
      </fill>
    </dxf>
    <dxf>
      <font>
        <b/>
        <i val="0"/>
        <condense val="0"/>
        <extend val="0"/>
      </font>
      <fill>
        <patternFill>
          <bgColor indexed="13"/>
        </patternFill>
      </fill>
    </dxf>
    <dxf>
      <font>
        <b/>
        <i val="0"/>
        <color rgb="FFFF0000"/>
      </font>
    </dxf>
    <dxf>
      <font>
        <b/>
        <i val="0"/>
        <color rgb="FFFF0000"/>
      </font>
    </dxf>
    <dxf>
      <font>
        <b/>
        <i val="0"/>
        <color rgb="FFFF0000"/>
      </font>
    </dxf>
    <dxf>
      <font>
        <b/>
        <i val="0"/>
        <color rgb="FFFF0000"/>
      </font>
    </dxf>
    <dxf>
      <font>
        <b/>
        <i val="0"/>
        <strike val="0"/>
        <condense val="0"/>
        <extend val="0"/>
        <color indexed="10"/>
      </font>
    </dxf>
    <dxf>
      <font>
        <b/>
        <i val="0"/>
        <color rgb="FFFF0000"/>
      </font>
    </dxf>
    <dxf>
      <font>
        <b/>
        <i val="0"/>
        <strike val="0"/>
        <condense val="0"/>
        <extend val="0"/>
        <color indexed="10"/>
      </font>
    </dxf>
    <dxf>
      <font>
        <b/>
        <i val="0"/>
        <color rgb="FFFF0000"/>
      </font>
    </dxf>
    <dxf>
      <font>
        <b/>
        <i val="0"/>
        <strike val="0"/>
        <condense val="0"/>
        <extend val="0"/>
        <color indexed="10"/>
      </font>
    </dxf>
    <dxf>
      <fill>
        <patternFill>
          <bgColor theme="6" tint="0.59996337778862885"/>
        </patternFill>
      </fill>
    </dxf>
    <dxf>
      <font>
        <b/>
        <i val="0"/>
        <condense val="0"/>
        <extend val="0"/>
        <color indexed="10"/>
      </font>
    </dxf>
    <dxf>
      <fill>
        <patternFill>
          <bgColor rgb="FFFFC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lor rgb="FFFF0000"/>
      </font>
    </dxf>
    <dxf>
      <font>
        <b/>
        <i val="0"/>
        <condense val="0"/>
        <extend val="0"/>
        <color indexed="10"/>
      </font>
    </dxf>
    <dxf>
      <font>
        <b/>
        <i val="0"/>
        <color rgb="FFFF000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lor rgb="FFFF0000"/>
      </font>
    </dxf>
    <dxf>
      <font>
        <b/>
        <i val="0"/>
        <color rgb="FFFF0000"/>
      </font>
    </dxf>
    <dxf>
      <font>
        <b/>
        <i val="0"/>
        <condense val="0"/>
        <extend val="0"/>
        <color indexed="10"/>
      </font>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dxf>
    <dxf>
      <font>
        <b/>
        <i val="0"/>
        <strike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828675</xdr:colOff>
      <xdr:row>4</xdr:row>
      <xdr:rowOff>95250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9863"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31750</xdr:colOff>
      <xdr:row>0</xdr:row>
      <xdr:rowOff>23812</xdr:rowOff>
    </xdr:from>
    <xdr:to>
      <xdr:col>4</xdr:col>
      <xdr:colOff>9525</xdr:colOff>
      <xdr:row>2</xdr:row>
      <xdr:rowOff>14287</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2250" y="23812"/>
          <a:ext cx="1612900"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38</xdr:row>
      <xdr:rowOff>0</xdr:rowOff>
    </xdr:from>
    <xdr:to>
      <xdr:col>0</xdr:col>
      <xdr:colOff>161925</xdr:colOff>
      <xdr:row>38</xdr:row>
      <xdr:rowOff>0</xdr:rowOff>
    </xdr:to>
    <xdr:pic>
      <xdr:nvPicPr>
        <xdr:cNvPr id="6205" name="Picture 1" descr="educ-train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0"/>
          <a:ext cx="895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0</xdr:colOff>
      <xdr:row>4</xdr:row>
      <xdr:rowOff>95250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438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4762</xdr:rowOff>
    </xdr:from>
    <xdr:to>
      <xdr:col>3</xdr:col>
      <xdr:colOff>309563</xdr:colOff>
      <xdr:row>1</xdr:row>
      <xdr:rowOff>204787</xdr:rowOff>
    </xdr:to>
    <xdr:pic>
      <xdr:nvPicPr>
        <xdr:cNvPr id="6"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6850" y="4762"/>
          <a:ext cx="1281113"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682624</xdr:colOff>
      <xdr:row>4</xdr:row>
      <xdr:rowOff>107950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93812"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38100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28575</xdr:rowOff>
    </xdr:from>
    <xdr:to>
      <xdr:col>9</xdr:col>
      <xdr:colOff>0</xdr:colOff>
      <xdr:row>60</xdr:row>
      <xdr:rowOff>66675</xdr:rowOff>
    </xdr:to>
    <xdr:sp macro="" textlink="">
      <xdr:nvSpPr>
        <xdr:cNvPr id="11265" name="Text Box 1"/>
        <xdr:cNvSpPr txBox="1">
          <a:spLocks noChangeArrowheads="1"/>
        </xdr:cNvSpPr>
      </xdr:nvSpPr>
      <xdr:spPr bwMode="auto">
        <a:xfrm>
          <a:off x="47625" y="28575"/>
          <a:ext cx="5676900" cy="9639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Beneficiary's OPTIONAL comments on declared actual costs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1" u="none" strike="noStrike" baseline="0">
              <a:solidFill>
                <a:srgbClr val="000000"/>
              </a:solidFill>
              <a:latin typeface="Arial"/>
              <a:cs typeface="Arial"/>
            </a:rPr>
            <a:t>Delete as applicable: </a:t>
          </a:r>
          <a:r>
            <a:rPr lang="en-GB" sz="1000" b="1" i="0" u="none" strike="noStrike" baseline="0">
              <a:solidFill>
                <a:srgbClr val="000000"/>
              </a:solidFill>
              <a:latin typeface="Arial"/>
              <a:cs typeface="Arial"/>
            </a:rPr>
            <a:t>         Progress Report / Final Report</a:t>
          </a:r>
        </a:p>
        <a:p>
          <a:pPr algn="l" rtl="0">
            <a:defRPr sz="1000"/>
          </a:pPr>
          <a:endParaRPr lang="en-GB" sz="1000" b="0" i="0" u="none" strike="noStrike" baseline="0">
            <a:solidFill>
              <a:srgbClr val="000000"/>
            </a:solidFill>
            <a:latin typeface="Arial"/>
            <a:cs typeface="Arial"/>
          </a:endParaRPr>
        </a:p>
        <a:p>
          <a:pPr algn="l" rtl="0">
            <a:defRPr sz="1000"/>
          </a:pPr>
          <a:r>
            <a:rPr lang="en-GB" sz="1000" b="1" i="1" u="none" strike="noStrike" baseline="0">
              <a:solidFill>
                <a:srgbClr val="000000"/>
              </a:solidFill>
              <a:latin typeface="Arial"/>
              <a:cs typeface="Arial"/>
            </a:rPr>
            <a:t>You can </a:t>
          </a:r>
          <a:r>
            <a:rPr lang="en-GB" sz="1000" b="1" i="1" u="sng" strike="noStrike" baseline="0">
              <a:solidFill>
                <a:srgbClr val="000000"/>
              </a:solidFill>
              <a:latin typeface="Arial"/>
              <a:cs typeface="Arial"/>
            </a:rPr>
            <a:t>delete</a:t>
          </a:r>
          <a:r>
            <a:rPr lang="en-GB" sz="1000" b="1" i="1" u="none" strike="noStrike" baseline="0">
              <a:solidFill>
                <a:srgbClr val="000000"/>
              </a:solidFill>
              <a:latin typeface="Arial"/>
              <a:cs typeface="Arial"/>
            </a:rPr>
            <a:t> the item(s) below for which you do not have comments (or leave them blank)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Summary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Progress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Co-beneficiaries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Distribution of EU funds sheet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Staff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Travel and subsistence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Subcontracting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Other costs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Revenues sheet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33818%20analy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gress"/>
      <sheetName val="Partners"/>
      <sheetName val="Staff"/>
      <sheetName val="Travel and subsistence"/>
      <sheetName val="Equipment"/>
      <sheetName val="Subcontracting"/>
      <sheetName val="Other"/>
      <sheetName val="Revenues"/>
      <sheetName val="Ceilings"/>
      <sheetName val="Actions"/>
    </sheetNames>
    <sheetDataSet>
      <sheetData sheetId="0" refreshError="1"/>
      <sheetData sheetId="1" refreshError="1"/>
      <sheetData sheetId="2" refreshError="1">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sheetData>
      <sheetData sheetId="3" refreshError="1"/>
      <sheetData sheetId="4" refreshError="1"/>
      <sheetData sheetId="5" refreshError="1"/>
      <sheetData sheetId="6" refreshError="1"/>
      <sheetData sheetId="7" refreshError="1"/>
      <sheetData sheetId="8" refreshError="1"/>
      <sheetData sheetId="9" refreshError="1">
        <row r="4">
          <cell r="A4" t="str">
            <v>Belgique/Belgie - BE</v>
          </cell>
          <cell r="B4" t="str">
            <v>BE</v>
          </cell>
          <cell r="C4">
            <v>376</v>
          </cell>
          <cell r="D4">
            <v>321</v>
          </cell>
          <cell r="E4">
            <v>260</v>
          </cell>
          <cell r="F4">
            <v>203</v>
          </cell>
          <cell r="G4">
            <v>279</v>
          </cell>
        </row>
        <row r="5">
          <cell r="A5" t="str">
            <v>Bulgaria- BG</v>
          </cell>
          <cell r="B5" t="str">
            <v>BG</v>
          </cell>
          <cell r="C5">
            <v>79</v>
          </cell>
          <cell r="D5">
            <v>71</v>
          </cell>
          <cell r="E5">
            <v>55</v>
          </cell>
          <cell r="F5">
            <v>37</v>
          </cell>
          <cell r="G5">
            <v>179</v>
          </cell>
        </row>
        <row r="6">
          <cell r="A6" t="str">
            <v>Ceska Republika - CZ</v>
          </cell>
          <cell r="B6" t="str">
            <v>CZ</v>
          </cell>
          <cell r="C6">
            <v>144</v>
          </cell>
          <cell r="D6">
            <v>144</v>
          </cell>
          <cell r="E6">
            <v>104</v>
          </cell>
          <cell r="F6">
            <v>75</v>
          </cell>
          <cell r="G6">
            <v>238</v>
          </cell>
        </row>
        <row r="7">
          <cell r="A7" t="str">
            <v>Danmark - DK</v>
          </cell>
          <cell r="B7" t="str">
            <v>DK</v>
          </cell>
          <cell r="C7">
            <v>489</v>
          </cell>
          <cell r="D7">
            <v>419</v>
          </cell>
          <cell r="E7">
            <v>341</v>
          </cell>
          <cell r="F7">
            <v>267</v>
          </cell>
          <cell r="G7">
            <v>385</v>
          </cell>
        </row>
        <row r="8">
          <cell r="A8" t="str">
            <v>Deutschland - DE</v>
          </cell>
          <cell r="B8" t="str">
            <v>DE</v>
          </cell>
          <cell r="C8">
            <v>363</v>
          </cell>
          <cell r="D8">
            <v>315</v>
          </cell>
          <cell r="E8">
            <v>253</v>
          </cell>
          <cell r="F8">
            <v>195</v>
          </cell>
          <cell r="G8">
            <v>279</v>
          </cell>
        </row>
        <row r="9">
          <cell r="A9" t="str">
            <v>Eesti - EE</v>
          </cell>
          <cell r="B9" t="str">
            <v>EE</v>
          </cell>
          <cell r="C9">
            <v>117</v>
          </cell>
          <cell r="D9">
            <v>107</v>
          </cell>
          <cell r="E9">
            <v>75</v>
          </cell>
          <cell r="F9">
            <v>53</v>
          </cell>
          <cell r="G9">
            <v>222</v>
          </cell>
        </row>
        <row r="10">
          <cell r="A10" t="str">
            <v>Ellas - EL</v>
          </cell>
          <cell r="B10" t="str">
            <v>EL</v>
          </cell>
          <cell r="C10">
            <v>267</v>
          </cell>
          <cell r="D10">
            <v>228</v>
          </cell>
          <cell r="E10">
            <v>187</v>
          </cell>
          <cell r="F10">
            <v>145</v>
          </cell>
          <cell r="G10">
            <v>260</v>
          </cell>
        </row>
        <row r="11">
          <cell r="A11" t="str">
            <v>Espana -ES</v>
          </cell>
          <cell r="B11" t="str">
            <v>ES</v>
          </cell>
          <cell r="C11">
            <v>295</v>
          </cell>
          <cell r="D11">
            <v>265</v>
          </cell>
          <cell r="E11">
            <v>204</v>
          </cell>
          <cell r="F11">
            <v>143</v>
          </cell>
          <cell r="G11">
            <v>285</v>
          </cell>
        </row>
        <row r="12">
          <cell r="A12" t="str">
            <v>France - FR</v>
          </cell>
          <cell r="B12" t="str">
            <v>FR</v>
          </cell>
          <cell r="C12">
            <v>424</v>
          </cell>
          <cell r="D12">
            <v>359</v>
          </cell>
          <cell r="E12">
            <v>235</v>
          </cell>
          <cell r="F12">
            <v>179</v>
          </cell>
          <cell r="G12">
            <v>330</v>
          </cell>
        </row>
        <row r="13">
          <cell r="A13" t="str">
            <v>Ireland - IE</v>
          </cell>
          <cell r="B13" t="str">
            <v>IE</v>
          </cell>
          <cell r="C13">
            <v>479</v>
          </cell>
          <cell r="D13">
            <v>417</v>
          </cell>
          <cell r="E13">
            <v>348</v>
          </cell>
          <cell r="F13">
            <v>255</v>
          </cell>
          <cell r="G13">
            <v>340</v>
          </cell>
        </row>
        <row r="14">
          <cell r="A14" t="str">
            <v>Italia - IT</v>
          </cell>
          <cell r="B14" t="str">
            <v>IT</v>
          </cell>
          <cell r="C14">
            <v>568</v>
          </cell>
          <cell r="D14">
            <v>332</v>
          </cell>
          <cell r="E14">
            <v>225</v>
          </cell>
          <cell r="F14">
            <v>187</v>
          </cell>
          <cell r="G14">
            <v>314</v>
          </cell>
        </row>
        <row r="15">
          <cell r="A15" t="str">
            <v>Kypros - CY</v>
          </cell>
          <cell r="B15" t="str">
            <v>CY</v>
          </cell>
          <cell r="C15">
            <v>304</v>
          </cell>
          <cell r="D15">
            <v>267</v>
          </cell>
          <cell r="E15">
            <v>165</v>
          </cell>
          <cell r="F15">
            <v>113</v>
          </cell>
          <cell r="G15">
            <v>255</v>
          </cell>
        </row>
        <row r="16">
          <cell r="A16" t="str">
            <v>Latvija - LV</v>
          </cell>
          <cell r="B16" t="str">
            <v>LV</v>
          </cell>
          <cell r="C16">
            <v>131</v>
          </cell>
          <cell r="D16">
            <v>107</v>
          </cell>
          <cell r="E16">
            <v>85</v>
          </cell>
          <cell r="F16">
            <v>57</v>
          </cell>
          <cell r="G16">
            <v>214</v>
          </cell>
        </row>
        <row r="17">
          <cell r="A17" t="str">
            <v>Lithuania - LT</v>
          </cell>
          <cell r="B17" t="str">
            <v>LT</v>
          </cell>
          <cell r="C17">
            <v>103</v>
          </cell>
          <cell r="D17">
            <v>88</v>
          </cell>
          <cell r="E17">
            <v>67</v>
          </cell>
          <cell r="F17">
            <v>47</v>
          </cell>
          <cell r="G17">
            <v>211</v>
          </cell>
        </row>
        <row r="18">
          <cell r="A18" t="str">
            <v>Luxembourg - LU</v>
          </cell>
          <cell r="B18" t="str">
            <v>LU</v>
          </cell>
          <cell r="C18">
            <v>493</v>
          </cell>
          <cell r="D18">
            <v>423</v>
          </cell>
          <cell r="E18">
            <v>343</v>
          </cell>
          <cell r="F18">
            <v>267</v>
          </cell>
          <cell r="G18">
            <v>279</v>
          </cell>
        </row>
        <row r="19">
          <cell r="A19" t="str">
            <v>Magyarorszag - HU</v>
          </cell>
          <cell r="B19" t="str">
            <v>HU</v>
          </cell>
          <cell r="C19">
            <v>141</v>
          </cell>
          <cell r="D19">
            <v>123</v>
          </cell>
          <cell r="E19">
            <v>93</v>
          </cell>
          <cell r="F19">
            <v>53</v>
          </cell>
          <cell r="G19">
            <v>213</v>
          </cell>
        </row>
        <row r="20">
          <cell r="A20" t="str">
            <v>Malta - MT</v>
          </cell>
          <cell r="B20" t="str">
            <v>MT</v>
          </cell>
          <cell r="C20">
            <v>129</v>
          </cell>
          <cell r="D20">
            <v>117</v>
          </cell>
          <cell r="E20">
            <v>91</v>
          </cell>
          <cell r="F20">
            <v>65</v>
          </cell>
          <cell r="G20">
            <v>253</v>
          </cell>
        </row>
        <row r="21">
          <cell r="A21" t="str">
            <v>Nederland - NL</v>
          </cell>
          <cell r="B21" t="str">
            <v>NL</v>
          </cell>
          <cell r="C21">
            <v>381</v>
          </cell>
          <cell r="D21">
            <v>333</v>
          </cell>
          <cell r="E21">
            <v>264</v>
          </cell>
          <cell r="F21">
            <v>207</v>
          </cell>
          <cell r="G21">
            <v>307</v>
          </cell>
        </row>
        <row r="22">
          <cell r="A22" t="str">
            <v>Oesterreich - AT</v>
          </cell>
          <cell r="B22" t="str">
            <v>AT</v>
          </cell>
          <cell r="C22">
            <v>419</v>
          </cell>
          <cell r="D22">
            <v>323</v>
          </cell>
          <cell r="E22">
            <v>240</v>
          </cell>
          <cell r="F22">
            <v>199</v>
          </cell>
          <cell r="G22">
            <v>297</v>
          </cell>
        </row>
        <row r="23">
          <cell r="A23" t="str">
            <v>Polska - PL</v>
          </cell>
          <cell r="B23" t="str">
            <v>PL</v>
          </cell>
          <cell r="C23">
            <v>161</v>
          </cell>
          <cell r="D23">
            <v>133</v>
          </cell>
          <cell r="E23">
            <v>103</v>
          </cell>
          <cell r="F23">
            <v>75</v>
          </cell>
          <cell r="G23">
            <v>214</v>
          </cell>
        </row>
        <row r="24">
          <cell r="A24" t="str">
            <v>Portugal - PT</v>
          </cell>
          <cell r="B24" t="str">
            <v>PT</v>
          </cell>
          <cell r="C24">
            <v>183</v>
          </cell>
          <cell r="D24">
            <v>161</v>
          </cell>
          <cell r="E24">
            <v>119</v>
          </cell>
          <cell r="F24">
            <v>79</v>
          </cell>
          <cell r="G24">
            <v>256</v>
          </cell>
        </row>
        <row r="25">
          <cell r="A25" t="str">
            <v>Rumania- RO</v>
          </cell>
          <cell r="B25" t="str">
            <v>RO</v>
          </cell>
          <cell r="C25">
            <v>155</v>
          </cell>
          <cell r="D25">
            <v>119</v>
          </cell>
          <cell r="E25">
            <v>93</v>
          </cell>
          <cell r="F25">
            <v>59</v>
          </cell>
          <cell r="G25">
            <v>181</v>
          </cell>
        </row>
        <row r="26">
          <cell r="A26" t="str">
            <v>Slovenija -SI</v>
          </cell>
          <cell r="B26" t="str">
            <v>SI</v>
          </cell>
          <cell r="C26">
            <v>252</v>
          </cell>
          <cell r="D26">
            <v>227</v>
          </cell>
          <cell r="E26">
            <v>183</v>
          </cell>
          <cell r="F26">
            <v>115</v>
          </cell>
          <cell r="G26">
            <v>242</v>
          </cell>
        </row>
        <row r="27">
          <cell r="A27" t="str">
            <v>Slovensko -SK</v>
          </cell>
          <cell r="B27" t="str">
            <v>SK</v>
          </cell>
          <cell r="C27">
            <v>133</v>
          </cell>
          <cell r="D27">
            <v>119</v>
          </cell>
          <cell r="E27">
            <v>95</v>
          </cell>
          <cell r="F27">
            <v>77</v>
          </cell>
          <cell r="G27">
            <v>246</v>
          </cell>
        </row>
        <row r="28">
          <cell r="A28" t="str">
            <v>Suomi - FI</v>
          </cell>
          <cell r="B28" t="str">
            <v>FI</v>
          </cell>
          <cell r="C28">
            <v>361</v>
          </cell>
          <cell r="D28">
            <v>259</v>
          </cell>
          <cell r="E28">
            <v>213</v>
          </cell>
          <cell r="F28">
            <v>179</v>
          </cell>
          <cell r="G28">
            <v>325</v>
          </cell>
        </row>
        <row r="29">
          <cell r="A29" t="str">
            <v>Sverige - SE</v>
          </cell>
          <cell r="B29" t="str">
            <v>SE</v>
          </cell>
          <cell r="C29">
            <v>505</v>
          </cell>
          <cell r="D29">
            <v>432</v>
          </cell>
          <cell r="E29">
            <v>355</v>
          </cell>
          <cell r="F29">
            <v>273</v>
          </cell>
          <cell r="G29">
            <v>321</v>
          </cell>
        </row>
        <row r="30">
          <cell r="A30" t="str">
            <v>United Kingdom - UK</v>
          </cell>
          <cell r="B30" t="str">
            <v>GB</v>
          </cell>
          <cell r="C30">
            <v>469</v>
          </cell>
          <cell r="D30">
            <v>443</v>
          </cell>
          <cell r="E30">
            <v>311</v>
          </cell>
          <cell r="F30">
            <v>224</v>
          </cell>
          <cell r="G30">
            <v>389</v>
          </cell>
        </row>
        <row r="31">
          <cell r="A31" t="str">
            <v>Island - IS</v>
          </cell>
          <cell r="B31" t="str">
            <v>IS</v>
          </cell>
          <cell r="C31">
            <v>435</v>
          </cell>
          <cell r="D31">
            <v>396</v>
          </cell>
          <cell r="E31">
            <v>341</v>
          </cell>
          <cell r="F31">
            <v>219</v>
          </cell>
          <cell r="G31">
            <v>320</v>
          </cell>
        </row>
        <row r="32">
          <cell r="A32" t="str">
            <v>Liechtenstein - LI</v>
          </cell>
          <cell r="B32" t="str">
            <v>LI</v>
          </cell>
          <cell r="C32">
            <v>395</v>
          </cell>
          <cell r="D32">
            <v>324</v>
          </cell>
          <cell r="E32">
            <v>251</v>
          </cell>
          <cell r="F32">
            <v>199</v>
          </cell>
          <cell r="G32">
            <v>336</v>
          </cell>
        </row>
        <row r="33">
          <cell r="A33" t="str">
            <v>Norge - NO</v>
          </cell>
          <cell r="B33" t="str">
            <v>NO</v>
          </cell>
          <cell r="C33">
            <v>553</v>
          </cell>
          <cell r="D33">
            <v>480</v>
          </cell>
          <cell r="E33">
            <v>392</v>
          </cell>
          <cell r="F33">
            <v>296</v>
          </cell>
          <cell r="G33">
            <v>388</v>
          </cell>
        </row>
        <row r="34">
          <cell r="A34" t="str">
            <v>Turkey - TR</v>
          </cell>
          <cell r="B34" t="str">
            <v>TR</v>
          </cell>
          <cell r="C34">
            <v>193</v>
          </cell>
          <cell r="D34">
            <v>123</v>
          </cell>
          <cell r="E34">
            <v>81</v>
          </cell>
          <cell r="F34">
            <v>52</v>
          </cell>
          <cell r="G34">
            <v>208</v>
          </cell>
        </row>
        <row r="35">
          <cell r="A35" t="str">
            <v>Ineligible (other countries)</v>
          </cell>
          <cell r="B35" t="str">
            <v>IN</v>
          </cell>
          <cell r="C35">
            <v>0</v>
          </cell>
          <cell r="D35">
            <v>0</v>
          </cell>
          <cell r="E35">
            <v>0</v>
          </cell>
          <cell r="F35">
            <v>0</v>
          </cell>
          <cell r="G35">
            <v>0</v>
          </cell>
        </row>
        <row r="36">
          <cell r="A36" t="str">
            <v>AN Bonaire</v>
          </cell>
          <cell r="B36" t="str">
            <v>AN</v>
          </cell>
          <cell r="C36">
            <v>381</v>
          </cell>
          <cell r="D36">
            <v>333</v>
          </cell>
          <cell r="E36">
            <v>264</v>
          </cell>
          <cell r="F36">
            <v>207</v>
          </cell>
          <cell r="G36">
            <v>307</v>
          </cell>
        </row>
        <row r="37">
          <cell r="A37" t="str">
            <v>AN Curaçao</v>
          </cell>
          <cell r="B37" t="str">
            <v>AN</v>
          </cell>
          <cell r="C37">
            <v>381</v>
          </cell>
          <cell r="D37">
            <v>333</v>
          </cell>
          <cell r="E37">
            <v>264</v>
          </cell>
          <cell r="F37">
            <v>207</v>
          </cell>
          <cell r="G37">
            <v>307</v>
          </cell>
        </row>
        <row r="38">
          <cell r="A38" t="str">
            <v>AN Saba</v>
          </cell>
          <cell r="B38" t="str">
            <v>AN</v>
          </cell>
          <cell r="C38">
            <v>381</v>
          </cell>
          <cell r="D38">
            <v>333</v>
          </cell>
          <cell r="E38">
            <v>264</v>
          </cell>
          <cell r="F38">
            <v>207</v>
          </cell>
          <cell r="G38">
            <v>307</v>
          </cell>
        </row>
        <row r="39">
          <cell r="A39" t="str">
            <v>AN Saint Eustatius</v>
          </cell>
          <cell r="B39" t="str">
            <v>AN</v>
          </cell>
          <cell r="C39">
            <v>381</v>
          </cell>
          <cell r="D39">
            <v>333</v>
          </cell>
          <cell r="E39">
            <v>264</v>
          </cell>
          <cell r="F39">
            <v>207</v>
          </cell>
          <cell r="G39">
            <v>307</v>
          </cell>
        </row>
        <row r="40">
          <cell r="A40" t="str">
            <v>AN Saint Martin</v>
          </cell>
          <cell r="B40" t="str">
            <v>AN</v>
          </cell>
          <cell r="C40">
            <v>381</v>
          </cell>
          <cell r="D40">
            <v>333</v>
          </cell>
          <cell r="E40">
            <v>264</v>
          </cell>
          <cell r="F40">
            <v>207</v>
          </cell>
          <cell r="G40">
            <v>307</v>
          </cell>
        </row>
        <row r="41">
          <cell r="A41" t="str">
            <v xml:space="preserve">Anguilla </v>
          </cell>
          <cell r="B41" t="str">
            <v>AI</v>
          </cell>
          <cell r="C41">
            <v>469</v>
          </cell>
          <cell r="D41">
            <v>443</v>
          </cell>
          <cell r="E41">
            <v>311</v>
          </cell>
          <cell r="F41">
            <v>224</v>
          </cell>
          <cell r="G41">
            <v>389</v>
          </cell>
        </row>
        <row r="42">
          <cell r="A42" t="str">
            <v xml:space="preserve">Aruba </v>
          </cell>
          <cell r="B42" t="str">
            <v>AW</v>
          </cell>
          <cell r="C42">
            <v>381</v>
          </cell>
          <cell r="D42">
            <v>333</v>
          </cell>
          <cell r="E42">
            <v>264</v>
          </cell>
          <cell r="F42">
            <v>207</v>
          </cell>
          <cell r="G42">
            <v>307</v>
          </cell>
        </row>
        <row r="43">
          <cell r="A43" t="str">
            <v xml:space="preserve">British Indian Ocean Territory </v>
          </cell>
          <cell r="B43" t="str">
            <v>IO</v>
          </cell>
          <cell r="C43">
            <v>469</v>
          </cell>
          <cell r="D43">
            <v>443</v>
          </cell>
          <cell r="E43">
            <v>311</v>
          </cell>
          <cell r="F43">
            <v>224</v>
          </cell>
          <cell r="G43">
            <v>389</v>
          </cell>
        </row>
        <row r="44">
          <cell r="A44" t="str">
            <v xml:space="preserve">Cayman Islands </v>
          </cell>
          <cell r="B44" t="str">
            <v>KY</v>
          </cell>
          <cell r="C44">
            <v>469</v>
          </cell>
          <cell r="D44">
            <v>443</v>
          </cell>
          <cell r="E44">
            <v>311</v>
          </cell>
          <cell r="F44">
            <v>224</v>
          </cell>
          <cell r="G44">
            <v>389</v>
          </cell>
        </row>
        <row r="45">
          <cell r="A45" t="str">
            <v>Falkland Islands (Malvinas)</v>
          </cell>
          <cell r="B45" t="str">
            <v>FK</v>
          </cell>
          <cell r="C45">
            <v>469</v>
          </cell>
          <cell r="D45">
            <v>443</v>
          </cell>
          <cell r="E45">
            <v>311</v>
          </cell>
          <cell r="F45">
            <v>224</v>
          </cell>
          <cell r="G45">
            <v>389</v>
          </cell>
        </row>
        <row r="46">
          <cell r="A46" t="str">
            <v xml:space="preserve">French Guiana </v>
          </cell>
          <cell r="B46" t="str">
            <v>GF</v>
          </cell>
          <cell r="C46">
            <v>424</v>
          </cell>
          <cell r="D46">
            <v>359</v>
          </cell>
          <cell r="E46">
            <v>235</v>
          </cell>
          <cell r="F46">
            <v>179</v>
          </cell>
          <cell r="G46">
            <v>330</v>
          </cell>
        </row>
        <row r="47">
          <cell r="A47" t="str">
            <v xml:space="preserve">French Polynesia </v>
          </cell>
          <cell r="B47" t="str">
            <v>PF</v>
          </cell>
          <cell r="C47">
            <v>424</v>
          </cell>
          <cell r="D47">
            <v>359</v>
          </cell>
          <cell r="E47">
            <v>235</v>
          </cell>
          <cell r="F47">
            <v>179</v>
          </cell>
          <cell r="G47">
            <v>330</v>
          </cell>
        </row>
        <row r="48">
          <cell r="A48" t="str">
            <v xml:space="preserve">Greenland </v>
          </cell>
          <cell r="B48" t="str">
            <v>GL</v>
          </cell>
          <cell r="C48">
            <v>489</v>
          </cell>
          <cell r="D48">
            <v>419</v>
          </cell>
          <cell r="E48">
            <v>341</v>
          </cell>
          <cell r="F48">
            <v>267</v>
          </cell>
          <cell r="G48">
            <v>385</v>
          </cell>
        </row>
        <row r="49">
          <cell r="A49" t="str">
            <v xml:space="preserve">Mayotte </v>
          </cell>
          <cell r="B49" t="str">
            <v>YT</v>
          </cell>
          <cell r="C49">
            <v>424</v>
          </cell>
          <cell r="D49">
            <v>359</v>
          </cell>
          <cell r="E49">
            <v>235</v>
          </cell>
          <cell r="F49">
            <v>179</v>
          </cell>
          <cell r="G49">
            <v>330</v>
          </cell>
        </row>
        <row r="50">
          <cell r="A50" t="str">
            <v xml:space="preserve">Montserrat </v>
          </cell>
          <cell r="B50" t="str">
            <v>MS</v>
          </cell>
          <cell r="C50">
            <v>469</v>
          </cell>
          <cell r="D50">
            <v>443</v>
          </cell>
          <cell r="E50">
            <v>311</v>
          </cell>
          <cell r="F50">
            <v>224</v>
          </cell>
          <cell r="G50">
            <v>389</v>
          </cell>
        </row>
        <row r="51">
          <cell r="A51" t="str">
            <v>Netherlands Antilles</v>
          </cell>
          <cell r="B51" t="str">
            <v>AN</v>
          </cell>
          <cell r="C51">
            <v>381</v>
          </cell>
          <cell r="D51">
            <v>333</v>
          </cell>
          <cell r="E51">
            <v>264</v>
          </cell>
          <cell r="F51">
            <v>207</v>
          </cell>
          <cell r="G51">
            <v>307</v>
          </cell>
        </row>
        <row r="52">
          <cell r="A52" t="str">
            <v xml:space="preserve">New Caledonia </v>
          </cell>
          <cell r="B52" t="str">
            <v>NC</v>
          </cell>
          <cell r="C52">
            <v>424</v>
          </cell>
          <cell r="D52">
            <v>359</v>
          </cell>
          <cell r="E52">
            <v>235</v>
          </cell>
          <cell r="F52">
            <v>179</v>
          </cell>
          <cell r="G52">
            <v>330</v>
          </cell>
        </row>
        <row r="53">
          <cell r="A53" t="str">
            <v>Pitcairn</v>
          </cell>
          <cell r="B53" t="str">
            <v>PN</v>
          </cell>
          <cell r="C53">
            <v>469</v>
          </cell>
          <cell r="D53">
            <v>443</v>
          </cell>
          <cell r="E53">
            <v>311</v>
          </cell>
          <cell r="F53">
            <v>224</v>
          </cell>
          <cell r="G53">
            <v>389</v>
          </cell>
        </row>
        <row r="54">
          <cell r="A54" t="str">
            <v xml:space="preserve">Saint Helena </v>
          </cell>
          <cell r="B54" t="str">
            <v>SH</v>
          </cell>
          <cell r="C54">
            <v>469</v>
          </cell>
          <cell r="D54">
            <v>443</v>
          </cell>
          <cell r="E54">
            <v>311</v>
          </cell>
          <cell r="F54">
            <v>224</v>
          </cell>
          <cell r="G54">
            <v>389</v>
          </cell>
        </row>
        <row r="55">
          <cell r="A55" t="str">
            <v xml:space="preserve">Saint Pierre And Miquelon </v>
          </cell>
          <cell r="B55" t="str">
            <v>PM</v>
          </cell>
          <cell r="C55">
            <v>424</v>
          </cell>
          <cell r="D55">
            <v>359</v>
          </cell>
          <cell r="E55">
            <v>235</v>
          </cell>
          <cell r="F55">
            <v>179</v>
          </cell>
          <cell r="G55">
            <v>330</v>
          </cell>
        </row>
        <row r="56">
          <cell r="A56" t="str">
            <v>South Georgia And The South Sandwich Islands</v>
          </cell>
          <cell r="B56" t="str">
            <v>GS</v>
          </cell>
          <cell r="C56">
            <v>469</v>
          </cell>
          <cell r="D56">
            <v>443</v>
          </cell>
          <cell r="E56">
            <v>311</v>
          </cell>
          <cell r="F56">
            <v>224</v>
          </cell>
          <cell r="G56">
            <v>389</v>
          </cell>
        </row>
        <row r="57">
          <cell r="A57" t="str">
            <v xml:space="preserve">Turks And Caicos Islands </v>
          </cell>
          <cell r="B57" t="str">
            <v>TC</v>
          </cell>
          <cell r="C57">
            <v>469</v>
          </cell>
          <cell r="D57">
            <v>443</v>
          </cell>
          <cell r="E57">
            <v>311</v>
          </cell>
          <cell r="F57">
            <v>224</v>
          </cell>
          <cell r="G57">
            <v>389</v>
          </cell>
        </row>
        <row r="58">
          <cell r="A58" t="str">
            <v>Virgin Islands, British</v>
          </cell>
          <cell r="B58" t="str">
            <v>VG</v>
          </cell>
          <cell r="C58">
            <v>469</v>
          </cell>
          <cell r="D58">
            <v>443</v>
          </cell>
          <cell r="E58">
            <v>311</v>
          </cell>
          <cell r="F58">
            <v>224</v>
          </cell>
          <cell r="G58">
            <v>389</v>
          </cell>
        </row>
        <row r="59">
          <cell r="A59" t="str">
            <v>Wallis And Futuna</v>
          </cell>
          <cell r="B59" t="str">
            <v>WF</v>
          </cell>
          <cell r="C59">
            <v>424</v>
          </cell>
          <cell r="D59">
            <v>359</v>
          </cell>
          <cell r="E59">
            <v>235</v>
          </cell>
          <cell r="F59">
            <v>179</v>
          </cell>
          <cell r="G59">
            <v>330</v>
          </cell>
        </row>
      </sheetData>
      <sheetData sheetId="10" refreshError="1">
        <row r="1">
          <cell r="A1" t="str">
            <v xml:space="preserve">Comenius Multilateral Projects </v>
          </cell>
        </row>
        <row r="2">
          <cell r="A2" t="str">
            <v xml:space="preserve">Comenius Networks </v>
          </cell>
        </row>
        <row r="3">
          <cell r="A3" t="str">
            <v>Comenius Accompanying Measures</v>
          </cell>
        </row>
        <row r="4">
          <cell r="A4" t="str">
            <v xml:space="preserve">Erasmus Multilateral Projects – Curriculum Development  </v>
          </cell>
        </row>
        <row r="5">
          <cell r="A5" t="str">
            <v xml:space="preserve">Erasmus Multilateral Projects – Co-operation between Universities and Enterprises </v>
          </cell>
        </row>
        <row r="6">
          <cell r="A6" t="str">
            <v xml:space="preserve">Erasmus Multilateral Projects – Modernisation of Higher Education </v>
          </cell>
        </row>
        <row r="7">
          <cell r="A7" t="str">
            <v xml:space="preserve">Erasmus Multilateral Projects – Virtual Campuses </v>
          </cell>
        </row>
        <row r="8">
          <cell r="A8" t="str">
            <v xml:space="preserve">Erasmus Networks </v>
          </cell>
        </row>
        <row r="9">
          <cell r="A9" t="str">
            <v>Erasmus Accompanying Measures</v>
          </cell>
        </row>
        <row r="10">
          <cell r="A10" t="str">
            <v>European Qualification Framework (EQF)</v>
          </cell>
        </row>
        <row r="11">
          <cell r="A11" t="str">
            <v xml:space="preserve">Leonardo da Vinci Multilateral Projects - Development of Innovation </v>
          </cell>
        </row>
        <row r="12">
          <cell r="A12" t="str">
            <v xml:space="preserve">Leonardo da Vinci Thematic Networks </v>
          </cell>
        </row>
        <row r="13">
          <cell r="A13" t="str">
            <v>Leonardo da Vinci Accompanying Measures</v>
          </cell>
        </row>
        <row r="14">
          <cell r="A14" t="str">
            <v xml:space="preserve">Grundtvig Multilateral Projects </v>
          </cell>
        </row>
        <row r="15">
          <cell r="A15" t="str">
            <v xml:space="preserve">Grundtvig Thematic Networks </v>
          </cell>
        </row>
        <row r="16">
          <cell r="A16" t="str">
            <v>Grundtvig Accompanying Measures</v>
          </cell>
        </row>
        <row r="17">
          <cell r="A17" t="str">
            <v>Key Activity 1.2 (KA1): Studies and Comparative Research</v>
          </cell>
        </row>
        <row r="18">
          <cell r="A18" t="str">
            <v>Key Activity 2 (KA2) Languages Multilateral Projects</v>
          </cell>
        </row>
        <row r="19">
          <cell r="A19" t="str">
            <v>Key Activity 2 (KA2) Languages Networks</v>
          </cell>
        </row>
        <row r="20">
          <cell r="A20" t="str">
            <v>Key Activity 2 (KA2) Languages Accompanying Measures</v>
          </cell>
        </row>
        <row r="21">
          <cell r="A21" t="str">
            <v>Key Activity 3 (KA3) ICT Multilateral Projects</v>
          </cell>
        </row>
        <row r="22">
          <cell r="A22" t="str">
            <v xml:space="preserve">Key Activity 3 (KA3) ICT Networks </v>
          </cell>
        </row>
        <row r="23">
          <cell r="A23" t="str">
            <v>Key Activity 4 (KA4): Dissemination and exploitation of results Multilateral Projects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cea.ec.europa.eu/erasmus-plus/funding/ka3-centers-of-vocational-excellence_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2"/>
    <pageSetUpPr fitToPage="1"/>
  </sheetPr>
  <dimension ref="A1:AJ129"/>
  <sheetViews>
    <sheetView tabSelected="1" zoomScaleNormal="100" zoomScaleSheetLayoutView="100" workbookViewId="0">
      <selection activeCell="D24" sqref="D24:E24"/>
    </sheetView>
  </sheetViews>
  <sheetFormatPr defaultColWidth="0" defaultRowHeight="14" zeroHeight="1" x14ac:dyDescent="0.3"/>
  <cols>
    <col min="1" max="1" width="9.1796875" style="281" customWidth="1"/>
    <col min="2" max="2" width="12.7265625" style="281" customWidth="1"/>
    <col min="3" max="3" width="14.7265625" style="281" customWidth="1"/>
    <col min="4" max="4" width="9.7265625" style="281" customWidth="1"/>
    <col min="5" max="5" width="10.26953125" style="281" customWidth="1"/>
    <col min="6" max="6" width="6.54296875" style="281" customWidth="1"/>
    <col min="7" max="7" width="1" style="281" customWidth="1"/>
    <col min="8" max="8" width="11.54296875" style="281" customWidth="1"/>
    <col min="9" max="9" width="9.7265625" style="281" customWidth="1"/>
    <col min="10" max="10" width="6.54296875" style="281" customWidth="1"/>
    <col min="11" max="11" width="3.26953125" style="281" customWidth="1"/>
    <col min="12" max="12" width="12.54296875" style="281" customWidth="1"/>
    <col min="13" max="13" width="9.7265625" style="281" customWidth="1"/>
    <col min="14" max="14" width="6.54296875" style="281" customWidth="1"/>
    <col min="15" max="15" width="28" style="281" customWidth="1"/>
    <col min="16" max="21" width="5.26953125" style="281" customWidth="1"/>
    <col min="22" max="22" width="11.1796875" style="281" customWidth="1"/>
    <col min="23" max="23" width="1.7265625" style="281" customWidth="1"/>
    <col min="24" max="24" width="3.26953125" style="30" hidden="1" customWidth="1"/>
    <col min="25" max="27" width="13.81640625" style="30" hidden="1" customWidth="1"/>
    <col min="28" max="28" width="15.26953125" style="30" hidden="1" customWidth="1"/>
    <col min="29" max="29" width="14.81640625" style="30" hidden="1" customWidth="1"/>
    <col min="30" max="33" width="13.81640625" style="30" hidden="1" customWidth="1"/>
    <col min="34" max="35" width="7.1796875" style="30" hidden="1" customWidth="1"/>
    <col min="36" max="36" width="9.1796875" style="30" hidden="1" customWidth="1"/>
    <col min="37" max="16384" width="0" style="30" hidden="1"/>
  </cols>
  <sheetData>
    <row r="1" spans="1:33" ht="16.5" customHeight="1" x14ac:dyDescent="0.3">
      <c r="Y1" s="687" t="s">
        <v>354</v>
      </c>
      <c r="Z1" s="687"/>
      <c r="AA1" s="687"/>
      <c r="AB1" s="687"/>
      <c r="AC1" s="687"/>
      <c r="AD1" s="687"/>
      <c r="AE1" s="687"/>
      <c r="AF1" s="687"/>
      <c r="AG1" s="687"/>
    </row>
    <row r="2" spans="1:33" ht="16.5" customHeight="1" x14ac:dyDescent="0.3">
      <c r="Y2" s="687"/>
      <c r="Z2" s="687"/>
      <c r="AA2" s="687"/>
      <c r="AB2" s="687"/>
      <c r="AC2" s="687"/>
      <c r="AD2" s="687"/>
      <c r="AE2" s="687"/>
      <c r="AF2" s="687"/>
      <c r="AG2" s="687"/>
    </row>
    <row r="3" spans="1:33" ht="16.5" customHeight="1" x14ac:dyDescent="0.3">
      <c r="A3" s="284"/>
      <c r="B3" s="719" t="s">
        <v>1036</v>
      </c>
      <c r="C3" s="719"/>
      <c r="D3" s="719"/>
      <c r="E3" s="719"/>
      <c r="F3" s="719"/>
      <c r="G3" s="719"/>
      <c r="H3" s="719"/>
      <c r="I3" s="719"/>
      <c r="J3" s="719"/>
      <c r="K3" s="719"/>
      <c r="L3" s="719"/>
      <c r="M3" s="719"/>
      <c r="N3" s="719"/>
      <c r="O3" s="719"/>
      <c r="P3" s="719"/>
      <c r="Q3" s="719"/>
      <c r="R3" s="719"/>
      <c r="S3" s="719"/>
      <c r="T3" s="719"/>
      <c r="U3" s="719"/>
      <c r="V3" s="719"/>
      <c r="W3" s="285"/>
      <c r="X3" s="283"/>
    </row>
    <row r="4" spans="1:33" ht="16.5" customHeight="1" x14ac:dyDescent="0.3">
      <c r="A4" s="284"/>
      <c r="B4" s="719"/>
      <c r="C4" s="719"/>
      <c r="D4" s="719"/>
      <c r="E4" s="719"/>
      <c r="F4" s="719"/>
      <c r="G4" s="719"/>
      <c r="H4" s="719"/>
      <c r="I4" s="719"/>
      <c r="J4" s="719"/>
      <c r="K4" s="719"/>
      <c r="L4" s="719"/>
      <c r="M4" s="719"/>
      <c r="N4" s="719"/>
      <c r="O4" s="719"/>
      <c r="P4" s="719"/>
      <c r="Q4" s="719"/>
      <c r="R4" s="719"/>
      <c r="S4" s="719"/>
      <c r="T4" s="719"/>
      <c r="U4" s="719"/>
      <c r="V4" s="719"/>
      <c r="W4" s="285"/>
      <c r="X4" s="283"/>
      <c r="AB4" s="257"/>
    </row>
    <row r="5" spans="1:33" ht="16.5" customHeight="1" thickBot="1" x14ac:dyDescent="0.35">
      <c r="A5" s="291"/>
      <c r="B5" s="291"/>
      <c r="C5" s="291"/>
      <c r="D5" s="290"/>
      <c r="E5" s="290"/>
      <c r="F5" s="290"/>
      <c r="G5" s="290"/>
      <c r="H5" s="290"/>
      <c r="I5" s="290"/>
      <c r="J5" s="290"/>
      <c r="K5" s="290"/>
      <c r="L5" s="290"/>
      <c r="M5" s="290"/>
      <c r="N5" s="290"/>
      <c r="O5" s="290"/>
      <c r="P5" s="290"/>
      <c r="Q5" s="290"/>
      <c r="R5" s="290"/>
      <c r="S5" s="290"/>
      <c r="T5" s="290"/>
      <c r="U5" s="290"/>
      <c r="V5" s="290"/>
      <c r="W5" s="290"/>
      <c r="X5" s="286"/>
      <c r="AD5" s="450" t="s">
        <v>353</v>
      </c>
      <c r="AE5" s="450" t="s">
        <v>352</v>
      </c>
    </row>
    <row r="6" spans="1:33" ht="16.5" customHeight="1" x14ac:dyDescent="0.3">
      <c r="A6" s="629" t="s">
        <v>274</v>
      </c>
      <c r="B6" s="630"/>
      <c r="C6" s="630"/>
      <c r="D6" s="630"/>
      <c r="E6" s="630"/>
      <c r="F6" s="630"/>
      <c r="G6" s="630"/>
      <c r="H6" s="630"/>
      <c r="I6" s="630"/>
      <c r="J6" s="630"/>
      <c r="K6" s="630"/>
      <c r="L6" s="630"/>
      <c r="M6" s="630"/>
      <c r="N6" s="630"/>
      <c r="O6" s="630"/>
      <c r="P6" s="630"/>
      <c r="Q6" s="630"/>
      <c r="R6" s="630"/>
      <c r="S6" s="630"/>
      <c r="T6" s="630"/>
      <c r="U6" s="630"/>
      <c r="V6" s="631"/>
      <c r="W6" s="292"/>
      <c r="X6" s="286"/>
      <c r="Y6" s="625" t="s">
        <v>349</v>
      </c>
      <c r="Z6" s="623" t="s">
        <v>1031</v>
      </c>
      <c r="AA6" s="624"/>
      <c r="AB6" s="624"/>
      <c r="AC6" s="624"/>
      <c r="AD6" s="614">
        <v>300000</v>
      </c>
      <c r="AE6" s="614">
        <v>500000</v>
      </c>
    </row>
    <row r="7" spans="1:33" ht="16.5" customHeight="1" x14ac:dyDescent="0.3">
      <c r="A7" s="635" t="s">
        <v>1034</v>
      </c>
      <c r="B7" s="636"/>
      <c r="C7" s="636"/>
      <c r="D7" s="636"/>
      <c r="E7" s="636"/>
      <c r="F7" s="636"/>
      <c r="G7" s="636"/>
      <c r="H7" s="636"/>
      <c r="I7" s="636"/>
      <c r="J7" s="636"/>
      <c r="K7" s="636"/>
      <c r="L7" s="636"/>
      <c r="M7" s="636"/>
      <c r="N7" s="636"/>
      <c r="O7" s="636"/>
      <c r="P7" s="636"/>
      <c r="Q7" s="636"/>
      <c r="R7" s="636"/>
      <c r="S7" s="636"/>
      <c r="T7" s="636"/>
      <c r="U7" s="636"/>
      <c r="V7" s="637"/>
      <c r="W7" s="292"/>
      <c r="X7" s="286"/>
      <c r="Y7" s="625"/>
      <c r="Z7" s="624"/>
      <c r="AA7" s="624"/>
      <c r="AB7" s="624"/>
      <c r="AC7" s="624"/>
      <c r="AD7" s="614"/>
      <c r="AE7" s="614"/>
    </row>
    <row r="8" spans="1:33" ht="16.5" customHeight="1" thickBot="1" x14ac:dyDescent="0.35">
      <c r="A8" s="632" t="s">
        <v>1037</v>
      </c>
      <c r="B8" s="633"/>
      <c r="C8" s="633"/>
      <c r="D8" s="633"/>
      <c r="E8" s="633"/>
      <c r="F8" s="633"/>
      <c r="G8" s="633"/>
      <c r="H8" s="633"/>
      <c r="I8" s="633"/>
      <c r="J8" s="633"/>
      <c r="K8" s="633"/>
      <c r="L8" s="633"/>
      <c r="M8" s="633"/>
      <c r="N8" s="633"/>
      <c r="O8" s="633"/>
      <c r="P8" s="633"/>
      <c r="Q8" s="633"/>
      <c r="R8" s="633"/>
      <c r="S8" s="633"/>
      <c r="T8" s="633"/>
      <c r="U8" s="633"/>
      <c r="V8" s="634"/>
      <c r="W8" s="292"/>
      <c r="X8" s="286"/>
      <c r="Y8" s="625"/>
      <c r="Z8" s="624"/>
      <c r="AA8" s="624"/>
      <c r="AB8" s="624"/>
      <c r="AC8" s="624"/>
      <c r="AD8" s="614"/>
      <c r="AE8" s="614"/>
    </row>
    <row r="9" spans="1:33" ht="16.5" customHeight="1" thickBot="1" x14ac:dyDescent="0.35">
      <c r="A9" s="485" t="s">
        <v>1047</v>
      </c>
      <c r="B9" s="309"/>
      <c r="C9" s="309"/>
      <c r="D9" s="292"/>
      <c r="E9" s="292"/>
      <c r="F9" s="292"/>
      <c r="G9" s="292"/>
      <c r="H9" s="292"/>
      <c r="I9" s="292"/>
      <c r="J9" s="292"/>
      <c r="K9" s="292"/>
      <c r="L9" s="292"/>
      <c r="M9" s="292"/>
      <c r="N9" s="292"/>
      <c r="O9" s="292"/>
      <c r="P9" s="292"/>
      <c r="Q9" s="292"/>
      <c r="R9" s="292"/>
      <c r="S9" s="292"/>
      <c r="T9" s="292"/>
      <c r="U9" s="292"/>
      <c r="V9" s="292"/>
      <c r="W9" s="292"/>
      <c r="X9" s="286"/>
      <c r="Y9" s="625" t="s">
        <v>351</v>
      </c>
      <c r="Z9" s="624" t="s">
        <v>1032</v>
      </c>
      <c r="AA9" s="624"/>
      <c r="AB9" s="624"/>
      <c r="AC9" s="624"/>
      <c r="AD9" s="614">
        <v>600000</v>
      </c>
      <c r="AE9" s="614">
        <v>800000</v>
      </c>
    </row>
    <row r="10" spans="1:33" ht="16.5" customHeight="1" x14ac:dyDescent="0.3">
      <c r="A10" s="447" t="s">
        <v>287</v>
      </c>
      <c r="B10" s="448"/>
      <c r="C10" s="449"/>
      <c r="D10" s="626" t="s">
        <v>232</v>
      </c>
      <c r="E10" s="627"/>
      <c r="F10" s="627"/>
      <c r="G10" s="627"/>
      <c r="H10" s="627"/>
      <c r="I10" s="627"/>
      <c r="J10" s="627"/>
      <c r="K10" s="627"/>
      <c r="L10" s="627"/>
      <c r="M10" s="627"/>
      <c r="N10" s="627"/>
      <c r="O10" s="627"/>
      <c r="P10" s="627"/>
      <c r="Q10" s="627"/>
      <c r="R10" s="627"/>
      <c r="S10" s="627"/>
      <c r="T10" s="627"/>
      <c r="U10" s="627"/>
      <c r="V10" s="628"/>
      <c r="W10" s="292"/>
      <c r="X10" s="286"/>
      <c r="Y10" s="625"/>
      <c r="Z10" s="624"/>
      <c r="AA10" s="624"/>
      <c r="AB10" s="624"/>
      <c r="AC10" s="624"/>
      <c r="AD10" s="614"/>
      <c r="AE10" s="614"/>
    </row>
    <row r="11" spans="1:33" ht="16.5" customHeight="1" x14ac:dyDescent="0.3">
      <c r="A11" s="638" t="s">
        <v>275</v>
      </c>
      <c r="B11" s="639"/>
      <c r="C11" s="640"/>
      <c r="D11" s="647" t="s">
        <v>1035</v>
      </c>
      <c r="E11" s="648"/>
      <c r="F11" s="648"/>
      <c r="G11" s="648"/>
      <c r="H11" s="648"/>
      <c r="I11" s="648"/>
      <c r="J11" s="648"/>
      <c r="K11" s="648"/>
      <c r="L11" s="648"/>
      <c r="M11" s="648"/>
      <c r="N11" s="648"/>
      <c r="O11" s="648"/>
      <c r="P11" s="648"/>
      <c r="Q11" s="648"/>
      <c r="R11" s="648"/>
      <c r="S11" s="648"/>
      <c r="T11" s="648"/>
      <c r="U11" s="648"/>
      <c r="V11" s="649"/>
      <c r="W11" s="292"/>
      <c r="X11" s="286"/>
      <c r="Y11" s="625"/>
      <c r="Z11" s="624"/>
      <c r="AA11" s="624"/>
      <c r="AB11" s="624"/>
      <c r="AC11" s="624"/>
      <c r="AD11" s="614"/>
      <c r="AE11" s="614"/>
    </row>
    <row r="12" spans="1:33" ht="32.25" hidden="1" customHeight="1" x14ac:dyDescent="0.3">
      <c r="A12" s="615" t="s">
        <v>348</v>
      </c>
      <c r="B12" s="616"/>
      <c r="C12" s="617"/>
      <c r="D12" s="618"/>
      <c r="E12" s="619"/>
      <c r="F12" s="620" t="str">
        <f>+IF(D12="Lot1","National, regional or sectoral VET provider organisations 
(grant between 300 000 € &amp; 500 000 €) ",IF(D12="Lot2","European umbrella VET provider organisations  
(grant between 600 000 € &amp; 800 000 € ) ",""))</f>
        <v/>
      </c>
      <c r="G12" s="621"/>
      <c r="H12" s="621"/>
      <c r="I12" s="621"/>
      <c r="J12" s="621"/>
      <c r="K12" s="621"/>
      <c r="L12" s="621"/>
      <c r="M12" s="621"/>
      <c r="N12" s="621"/>
      <c r="O12" s="621"/>
      <c r="P12" s="621"/>
      <c r="Q12" s="621"/>
      <c r="R12" s="621"/>
      <c r="S12" s="621"/>
      <c r="T12" s="621"/>
      <c r="U12" s="621"/>
      <c r="V12" s="622"/>
      <c r="W12" s="292"/>
      <c r="X12" s="286"/>
    </row>
    <row r="13" spans="1:33" ht="16.5" customHeight="1" x14ac:dyDescent="0.3">
      <c r="A13" s="638" t="s">
        <v>276</v>
      </c>
      <c r="B13" s="639"/>
      <c r="C13" s="640"/>
      <c r="D13" s="778">
        <v>48</v>
      </c>
      <c r="E13" s="779"/>
      <c r="F13" s="668"/>
      <c r="G13" s="667" t="s">
        <v>277</v>
      </c>
      <c r="H13" s="668"/>
      <c r="I13" s="669">
        <v>44136</v>
      </c>
      <c r="J13" s="670"/>
      <c r="K13" s="671"/>
      <c r="L13" s="667" t="s">
        <v>278</v>
      </c>
      <c r="M13" s="668"/>
      <c r="N13" s="669">
        <v>45596</v>
      </c>
      <c r="O13" s="670"/>
      <c r="P13" s="671"/>
      <c r="Q13" s="669"/>
      <c r="R13" s="670"/>
      <c r="S13" s="671"/>
      <c r="T13" s="669"/>
      <c r="U13" s="670"/>
      <c r="V13" s="671"/>
      <c r="W13" s="292"/>
      <c r="X13" s="286"/>
      <c r="Y13" s="246"/>
      <c r="Z13" s="688"/>
      <c r="AA13" s="688"/>
      <c r="AB13" s="688"/>
      <c r="AC13" s="688"/>
      <c r="AD13" s="688"/>
      <c r="AE13" s="688"/>
      <c r="AF13" s="688"/>
      <c r="AG13" s="688"/>
    </row>
    <row r="14" spans="1:33" ht="16.5" customHeight="1" x14ac:dyDescent="0.3">
      <c r="A14" s="638" t="s">
        <v>279</v>
      </c>
      <c r="B14" s="639"/>
      <c r="C14" s="640"/>
      <c r="D14" s="664"/>
      <c r="E14" s="665"/>
      <c r="F14" s="665"/>
      <c r="G14" s="665"/>
      <c r="H14" s="665"/>
      <c r="I14" s="665"/>
      <c r="J14" s="665"/>
      <c r="K14" s="665"/>
      <c r="L14" s="665"/>
      <c r="M14" s="665"/>
      <c r="N14" s="665"/>
      <c r="O14" s="665"/>
      <c r="P14" s="665"/>
      <c r="Q14" s="665"/>
      <c r="R14" s="665"/>
      <c r="S14" s="665"/>
      <c r="T14" s="665"/>
      <c r="U14" s="665"/>
      <c r="V14" s="666"/>
      <c r="W14" s="292"/>
      <c r="X14" s="286"/>
    </row>
    <row r="15" spans="1:33" ht="16.5" customHeight="1" x14ac:dyDescent="0.3">
      <c r="A15" s="638" t="s">
        <v>280</v>
      </c>
      <c r="B15" s="639"/>
      <c r="C15" s="640"/>
      <c r="D15" s="780"/>
      <c r="E15" s="781"/>
      <c r="F15" s="781"/>
      <c r="G15" s="782"/>
      <c r="H15" s="782"/>
      <c r="I15" s="782"/>
      <c r="J15" s="782"/>
      <c r="K15" s="782"/>
      <c r="L15" s="782"/>
      <c r="M15" s="782"/>
      <c r="N15" s="782"/>
      <c r="O15" s="782"/>
      <c r="P15" s="782"/>
      <c r="Q15" s="782"/>
      <c r="R15" s="782"/>
      <c r="S15" s="782"/>
      <c r="T15" s="782"/>
      <c r="U15" s="782"/>
      <c r="V15" s="783"/>
      <c r="W15" s="292"/>
    </row>
    <row r="16" spans="1:33" ht="16.5" customHeight="1" thickBot="1" x14ac:dyDescent="0.35">
      <c r="A16" s="726" t="s">
        <v>281</v>
      </c>
      <c r="B16" s="727"/>
      <c r="C16" s="728"/>
      <c r="D16" s="729"/>
      <c r="E16" s="730"/>
      <c r="F16" s="730"/>
      <c r="G16" s="730"/>
      <c r="H16" s="730"/>
      <c r="I16" s="730"/>
      <c r="J16" s="730"/>
      <c r="K16" s="730"/>
      <c r="L16" s="730"/>
      <c r="M16" s="730"/>
      <c r="N16" s="730"/>
      <c r="O16" s="730"/>
      <c r="P16" s="730"/>
      <c r="Q16" s="730"/>
      <c r="R16" s="730"/>
      <c r="S16" s="730"/>
      <c r="T16" s="730"/>
      <c r="U16" s="730"/>
      <c r="V16" s="731"/>
      <c r="W16" s="292"/>
    </row>
    <row r="17" spans="1:35" ht="16.5" customHeight="1" thickBot="1" x14ac:dyDescent="0.4">
      <c r="A17" s="301"/>
      <c r="B17" s="293"/>
      <c r="C17" s="293"/>
      <c r="D17" s="293"/>
      <c r="E17" s="293"/>
      <c r="F17" s="293"/>
      <c r="G17" s="293"/>
      <c r="H17" s="293"/>
      <c r="I17" s="293"/>
      <c r="J17" s="293"/>
      <c r="K17" s="293"/>
      <c r="L17" s="293"/>
      <c r="M17" s="293"/>
      <c r="N17" s="293"/>
      <c r="O17" s="293"/>
      <c r="P17" s="293"/>
      <c r="Q17" s="293"/>
      <c r="R17" s="293"/>
      <c r="S17" s="293"/>
      <c r="T17" s="293"/>
      <c r="U17" s="293"/>
      <c r="V17" s="293"/>
      <c r="W17" s="293"/>
    </row>
    <row r="18" spans="1:35" ht="16.5" customHeight="1" thickBot="1" x14ac:dyDescent="0.35">
      <c r="A18" s="720" t="s">
        <v>231</v>
      </c>
      <c r="B18" s="721"/>
      <c r="C18" s="721"/>
      <c r="D18" s="721"/>
      <c r="E18" s="721"/>
      <c r="F18" s="721"/>
      <c r="G18" s="721"/>
      <c r="H18" s="721"/>
      <c r="I18" s="721"/>
      <c r="J18" s="721"/>
      <c r="K18" s="721"/>
      <c r="L18" s="721"/>
      <c r="M18" s="721"/>
      <c r="N18" s="721"/>
      <c r="O18" s="721"/>
      <c r="P18" s="721"/>
      <c r="Q18" s="721"/>
      <c r="R18" s="721"/>
      <c r="S18" s="721"/>
      <c r="T18" s="721"/>
      <c r="U18" s="721"/>
      <c r="V18" s="722"/>
      <c r="AB18" s="641" t="s">
        <v>233</v>
      </c>
      <c r="AC18" s="642"/>
      <c r="AD18" s="643"/>
      <c r="AE18" s="772" t="s">
        <v>234</v>
      </c>
      <c r="AF18" s="773"/>
      <c r="AG18" s="776">
        <v>0.1</v>
      </c>
    </row>
    <row r="19" spans="1:35" ht="5.25" customHeight="1" thickBot="1" x14ac:dyDescent="0.55000000000000004">
      <c r="A19" s="292"/>
      <c r="B19" s="292"/>
      <c r="C19" s="292"/>
      <c r="D19" s="292"/>
      <c r="E19" s="292"/>
      <c r="F19" s="292"/>
      <c r="G19" s="292"/>
      <c r="H19" s="292"/>
      <c r="I19" s="292"/>
      <c r="J19" s="292"/>
      <c r="K19" s="292"/>
      <c r="L19" s="292"/>
      <c r="M19" s="292"/>
      <c r="N19" s="292"/>
      <c r="O19" s="292"/>
      <c r="P19" s="292"/>
      <c r="Q19" s="292"/>
      <c r="R19" s="292"/>
      <c r="S19" s="292"/>
      <c r="T19" s="292"/>
      <c r="U19" s="292"/>
      <c r="V19" s="292"/>
      <c r="Y19" s="247"/>
      <c r="AB19" s="644"/>
      <c r="AC19" s="645"/>
      <c r="AD19" s="646"/>
      <c r="AE19" s="774"/>
      <c r="AF19" s="775"/>
      <c r="AG19" s="777"/>
    </row>
    <row r="20" spans="1:35" ht="16.5" customHeight="1" x14ac:dyDescent="0.3">
      <c r="A20" s="792"/>
      <c r="B20" s="792"/>
      <c r="C20" s="792"/>
      <c r="D20" s="793" t="s">
        <v>235</v>
      </c>
      <c r="E20" s="794"/>
      <c r="F20" s="734" t="s">
        <v>291</v>
      </c>
      <c r="G20" s="30"/>
      <c r="H20" s="793" t="s">
        <v>50</v>
      </c>
      <c r="I20" s="794"/>
      <c r="J20" s="734" t="s">
        <v>291</v>
      </c>
      <c r="K20" s="30"/>
      <c r="L20" s="799" t="s">
        <v>1048</v>
      </c>
      <c r="M20" s="800"/>
      <c r="N20" s="734" t="s">
        <v>291</v>
      </c>
      <c r="O20" s="805" t="s">
        <v>236</v>
      </c>
      <c r="P20" s="314"/>
      <c r="Q20" s="314"/>
      <c r="R20" s="314"/>
      <c r="S20" s="314"/>
      <c r="T20" s="314"/>
      <c r="U20" s="314"/>
      <c r="V20" s="314"/>
      <c r="Y20" s="704" t="s">
        <v>237</v>
      </c>
      <c r="Z20" s="707" t="s">
        <v>238</v>
      </c>
      <c r="AA20" s="710" t="s">
        <v>34</v>
      </c>
      <c r="AB20" s="713" t="s">
        <v>239</v>
      </c>
      <c r="AC20" s="716" t="s">
        <v>238</v>
      </c>
      <c r="AD20" s="692" t="s">
        <v>240</v>
      </c>
      <c r="AE20" s="695" t="s">
        <v>241</v>
      </c>
      <c r="AF20" s="698" t="s">
        <v>345</v>
      </c>
      <c r="AG20" s="701" t="s">
        <v>242</v>
      </c>
      <c r="AH20" s="248"/>
    </row>
    <row r="21" spans="1:35" ht="16.5" customHeight="1" thickBot="1" x14ac:dyDescent="0.35">
      <c r="A21" s="65"/>
      <c r="B21" s="65"/>
      <c r="C21" s="65"/>
      <c r="D21" s="795"/>
      <c r="E21" s="796"/>
      <c r="F21" s="735"/>
      <c r="G21" s="30"/>
      <c r="H21" s="795"/>
      <c r="I21" s="796"/>
      <c r="J21" s="735"/>
      <c r="K21" s="30"/>
      <c r="L21" s="801"/>
      <c r="M21" s="802"/>
      <c r="N21" s="735"/>
      <c r="O21" s="806"/>
      <c r="P21" s="309"/>
      <c r="Q21" s="309"/>
      <c r="R21" s="309"/>
      <c r="S21" s="309"/>
      <c r="T21" s="309"/>
      <c r="U21" s="309"/>
      <c r="V21" s="309"/>
      <c r="Y21" s="705"/>
      <c r="Z21" s="708"/>
      <c r="AA21" s="711"/>
      <c r="AB21" s="714"/>
      <c r="AC21" s="717"/>
      <c r="AD21" s="693"/>
      <c r="AE21" s="696"/>
      <c r="AF21" s="699"/>
      <c r="AG21" s="702"/>
    </row>
    <row r="22" spans="1:35" ht="16.5" customHeight="1" thickBot="1" x14ac:dyDescent="0.35">
      <c r="A22" s="610" t="s">
        <v>243</v>
      </c>
      <c r="B22" s="503"/>
      <c r="C22" s="503"/>
      <c r="D22" s="797"/>
      <c r="E22" s="798"/>
      <c r="F22" s="736"/>
      <c r="G22" s="30"/>
      <c r="H22" s="797"/>
      <c r="I22" s="798"/>
      <c r="J22" s="736"/>
      <c r="K22" s="30"/>
      <c r="L22" s="803"/>
      <c r="M22" s="804"/>
      <c r="N22" s="736"/>
      <c r="O22" s="807"/>
      <c r="P22" s="314"/>
      <c r="Q22" s="314"/>
      <c r="R22" s="314"/>
      <c r="S22" s="314"/>
      <c r="T22" s="314"/>
      <c r="U22" s="314"/>
      <c r="V22" s="314"/>
      <c r="Y22" s="706"/>
      <c r="Z22" s="709"/>
      <c r="AA22" s="712"/>
      <c r="AB22" s="715"/>
      <c r="AC22" s="718"/>
      <c r="AD22" s="694"/>
      <c r="AE22" s="697"/>
      <c r="AF22" s="700"/>
      <c r="AG22" s="703"/>
    </row>
    <row r="23" spans="1:35" ht="16.5" customHeight="1" thickBot="1" x14ac:dyDescent="0.35">
      <c r="A23" s="788" t="s">
        <v>1053</v>
      </c>
      <c r="B23" s="662"/>
      <c r="C23" s="662"/>
      <c r="D23" s="662"/>
      <c r="E23" s="662"/>
      <c r="F23" s="662"/>
      <c r="G23" s="662"/>
      <c r="H23" s="662"/>
      <c r="I23" s="662"/>
      <c r="J23" s="662"/>
      <c r="K23" s="662"/>
      <c r="L23" s="662"/>
      <c r="M23" s="662"/>
      <c r="N23" s="662"/>
      <c r="O23" s="663"/>
      <c r="P23" s="314"/>
      <c r="Q23" s="314"/>
      <c r="R23" s="314"/>
      <c r="S23" s="314"/>
      <c r="T23" s="314"/>
      <c r="U23" s="314"/>
      <c r="W23" s="30"/>
      <c r="Y23" s="249"/>
      <c r="Z23" s="250"/>
      <c r="AA23" s="251"/>
      <c r="AB23" s="250"/>
      <c r="AC23" s="250"/>
      <c r="AD23" s="251"/>
      <c r="AE23" s="250"/>
      <c r="AF23" s="250"/>
      <c r="AG23" s="251"/>
    </row>
    <row r="24" spans="1:35" ht="16.5" customHeight="1" thickBot="1" x14ac:dyDescent="0.35">
      <c r="A24" s="808" t="s">
        <v>283</v>
      </c>
      <c r="B24" s="809"/>
      <c r="C24" s="810"/>
      <c r="D24" s="786"/>
      <c r="E24" s="787"/>
      <c r="F24" s="320" t="str">
        <f>IFERROR(+D24/$D$30,"")</f>
        <v/>
      </c>
      <c r="G24" s="309"/>
      <c r="H24" s="811">
        <f>+'1.Staff'!L13</f>
        <v>0</v>
      </c>
      <c r="I24" s="812"/>
      <c r="J24" s="320" t="str">
        <f>IFERROR(+H24/$H$30,"")</f>
        <v/>
      </c>
      <c r="K24" s="309"/>
      <c r="L24" s="737"/>
      <c r="M24" s="738"/>
      <c r="N24" s="320"/>
      <c r="O24" s="314"/>
      <c r="P24" s="314"/>
      <c r="Q24" s="314"/>
      <c r="R24" s="314"/>
      <c r="S24" s="314"/>
      <c r="T24" s="314"/>
      <c r="U24" s="314"/>
      <c r="W24" s="30"/>
      <c r="Y24" s="252">
        <f>+H24</f>
        <v>0</v>
      </c>
      <c r="Z24" s="253">
        <f>+'1.Staff'!P8</f>
        <v>0</v>
      </c>
      <c r="AA24" s="254">
        <f>+Y24-Z24</f>
        <v>0</v>
      </c>
      <c r="AB24" s="250"/>
      <c r="AC24" s="250"/>
      <c r="AD24" s="267">
        <f>+AA24</f>
        <v>0</v>
      </c>
      <c r="AE24" s="255">
        <f>AA24</f>
        <v>0</v>
      </c>
      <c r="AF24" s="420">
        <f>+IFERROR(ROUND(IF(D24*(1+AG18)&gt;AE24,0,AE24-(D24*(1+AG18))),2),0)</f>
        <v>0</v>
      </c>
      <c r="AG24" s="256">
        <f>+AE24-AF24</f>
        <v>0</v>
      </c>
    </row>
    <row r="25" spans="1:35" ht="16.5" customHeight="1" thickBot="1" x14ac:dyDescent="0.35">
      <c r="A25" s="660" t="s">
        <v>1054</v>
      </c>
      <c r="B25" s="661"/>
      <c r="C25" s="661"/>
      <c r="D25" s="661"/>
      <c r="E25" s="661"/>
      <c r="F25" s="661"/>
      <c r="G25" s="662"/>
      <c r="H25" s="661"/>
      <c r="I25" s="661"/>
      <c r="J25" s="661"/>
      <c r="K25" s="662"/>
      <c r="L25" s="662"/>
      <c r="M25" s="662"/>
      <c r="N25" s="662"/>
      <c r="O25" s="663"/>
      <c r="P25" s="314"/>
      <c r="Q25" s="314"/>
      <c r="R25" s="314"/>
      <c r="S25" s="314"/>
      <c r="T25" s="314"/>
      <c r="U25" s="314"/>
      <c r="W25" s="30"/>
      <c r="Y25" s="249"/>
      <c r="Z25" s="250"/>
      <c r="AA25" s="251"/>
      <c r="AB25" s="250"/>
      <c r="AC25" s="250"/>
      <c r="AD25" s="251"/>
      <c r="AE25" s="250"/>
      <c r="AF25" s="250"/>
      <c r="AG25" s="251"/>
    </row>
    <row r="26" spans="1:35" ht="16.5" customHeight="1" x14ac:dyDescent="0.3">
      <c r="A26" s="655" t="s">
        <v>1024</v>
      </c>
      <c r="B26" s="656"/>
      <c r="C26" s="657"/>
      <c r="D26" s="658"/>
      <c r="E26" s="659"/>
      <c r="F26" s="322" t="str">
        <f t="shared" ref="F26:F29" si="0">IFERROR(+D26/$D$30,"")</f>
        <v/>
      </c>
      <c r="G26" s="309"/>
      <c r="H26" s="784">
        <f>+'2.Travel and subsistence'!W6</f>
        <v>0</v>
      </c>
      <c r="I26" s="785"/>
      <c r="J26" s="322" t="str">
        <f>IFERROR(+H26/$H$30,"")</f>
        <v/>
      </c>
      <c r="K26" s="309"/>
      <c r="L26" s="741"/>
      <c r="M26" s="742"/>
      <c r="N26" s="789"/>
      <c r="O26" s="314"/>
      <c r="P26" s="309"/>
      <c r="Q26" s="309"/>
      <c r="R26" s="309"/>
      <c r="S26" s="309"/>
      <c r="T26" s="309"/>
      <c r="U26" s="309"/>
      <c r="W26" s="30"/>
      <c r="Y26" s="258">
        <f>+H26</f>
        <v>0</v>
      </c>
      <c r="Z26" s="259">
        <f>+'2.Travel and subsistence'!AE3</f>
        <v>0</v>
      </c>
      <c r="AA26" s="260">
        <f>+Y26-Z26</f>
        <v>0</v>
      </c>
      <c r="AB26" s="261"/>
      <c r="AC26" s="262"/>
      <c r="AD26" s="421">
        <f>+AA26</f>
        <v>0</v>
      </c>
      <c r="AE26" s="689">
        <f>+AD26+AD27+AD28+AD29</f>
        <v>0</v>
      </c>
      <c r="AF26" s="689">
        <f>+IFERROR(ROUND(IF((D26+D27+D28+D29)*(1+AG18)&gt;AE26,0,AE26-((D26+D27+D28+D29)*(1+AG18))),2),0)</f>
        <v>0</v>
      </c>
      <c r="AG26" s="689">
        <f>+AE26-AF26</f>
        <v>0</v>
      </c>
      <c r="AI26" s="248"/>
    </row>
    <row r="27" spans="1:35" ht="16.5" hidden="1" customHeight="1" x14ac:dyDescent="0.3">
      <c r="A27" s="611" t="s">
        <v>350</v>
      </c>
      <c r="B27" s="612"/>
      <c r="C27" s="613"/>
      <c r="D27" s="732">
        <v>0</v>
      </c>
      <c r="E27" s="733"/>
      <c r="F27" s="323" t="str">
        <f t="shared" si="0"/>
        <v/>
      </c>
      <c r="G27" s="314" t="s">
        <v>211</v>
      </c>
      <c r="H27" s="653">
        <f>+'3.Equipment'!O3</f>
        <v>0</v>
      </c>
      <c r="I27" s="654"/>
      <c r="J27" s="323" t="str">
        <f>IFERROR(+H27/$H$30,"")</f>
        <v/>
      </c>
      <c r="K27" s="314"/>
      <c r="L27" s="743"/>
      <c r="M27" s="744"/>
      <c r="N27" s="790"/>
      <c r="O27" s="309"/>
      <c r="P27" s="309"/>
      <c r="Q27" s="309"/>
      <c r="R27" s="309"/>
      <c r="S27" s="309"/>
      <c r="T27" s="309"/>
      <c r="U27" s="309"/>
      <c r="W27" s="30"/>
      <c r="Y27" s="263">
        <f>+H27</f>
        <v>0</v>
      </c>
      <c r="Z27" s="264">
        <f>+'3.Equipment'!T2</f>
        <v>0</v>
      </c>
      <c r="AA27" s="265">
        <f>+Y27-Z27</f>
        <v>0</v>
      </c>
      <c r="AB27" s="440">
        <v>2</v>
      </c>
      <c r="AC27" s="266">
        <f>IFERROR(AA27-AD27,0)</f>
        <v>0</v>
      </c>
      <c r="AD27" s="267">
        <f>IFERROR(ROUND(IF(AA27/($AA$24+$AA$26+$AA$27+$AA$28+$AA$29)&gt;AB27,(($AA$24+$AA$26+$AA$27+$AA$28+$AA$29-AA27)/(1-AB27)*AB27),AA27),2),0)</f>
        <v>0</v>
      </c>
      <c r="AE27" s="690"/>
      <c r="AF27" s="690"/>
      <c r="AG27" s="690"/>
    </row>
    <row r="28" spans="1:35" ht="16.5" customHeight="1" x14ac:dyDescent="0.3">
      <c r="A28" s="611" t="s">
        <v>1025</v>
      </c>
      <c r="B28" s="612"/>
      <c r="C28" s="613"/>
      <c r="D28" s="732"/>
      <c r="E28" s="733"/>
      <c r="F28" s="323" t="str">
        <f t="shared" si="0"/>
        <v/>
      </c>
      <c r="G28" s="314" t="s">
        <v>211</v>
      </c>
      <c r="H28" s="653">
        <f>+'3.Subcontracting'!L3</f>
        <v>0</v>
      </c>
      <c r="I28" s="654"/>
      <c r="J28" s="323" t="str">
        <f>IFERROR(+H28/$H$30,"")</f>
        <v/>
      </c>
      <c r="K28" s="314"/>
      <c r="L28" s="743"/>
      <c r="M28" s="744"/>
      <c r="N28" s="790"/>
      <c r="O28" s="315"/>
      <c r="P28" s="315"/>
      <c r="Q28" s="315"/>
      <c r="R28" s="315"/>
      <c r="S28" s="315"/>
      <c r="T28" s="315"/>
      <c r="U28" s="315"/>
      <c r="W28" s="30"/>
      <c r="Y28" s="263">
        <f>+H28</f>
        <v>0</v>
      </c>
      <c r="Z28" s="264">
        <f>+'3.Subcontracting'!Q2</f>
        <v>0</v>
      </c>
      <c r="AA28" s="265">
        <f>+Y28-Z28</f>
        <v>0</v>
      </c>
      <c r="AB28" s="440">
        <v>2</v>
      </c>
      <c r="AC28" s="266">
        <f>IFERROR(AA28-AD28,0)</f>
        <v>0</v>
      </c>
      <c r="AD28" s="267">
        <f>IFERROR(ROUND(IF(AA28/($AA$24+$AA$26+$AA$27+$AA$28+$AA$29)&gt;AB28,(($AA$24+$AA$26+$AA$27+$AA$28+$AA$29-AA28)/(1-AB28)*AB28),AA28),2),0)</f>
        <v>0</v>
      </c>
      <c r="AE28" s="690"/>
      <c r="AF28" s="690"/>
      <c r="AG28" s="690"/>
    </row>
    <row r="29" spans="1:35" ht="16.5" customHeight="1" thickBot="1" x14ac:dyDescent="0.35">
      <c r="A29" s="650" t="s">
        <v>1026</v>
      </c>
      <c r="B29" s="651"/>
      <c r="C29" s="652"/>
      <c r="D29" s="752"/>
      <c r="E29" s="753"/>
      <c r="F29" s="324" t="str">
        <f t="shared" si="0"/>
        <v/>
      </c>
      <c r="G29" s="309"/>
      <c r="H29" s="747">
        <f>+'4.Other'!L3</f>
        <v>0</v>
      </c>
      <c r="I29" s="748"/>
      <c r="J29" s="324" t="str">
        <f>IFERROR(+H29/$H$30,"")</f>
        <v/>
      </c>
      <c r="K29" s="309"/>
      <c r="L29" s="745"/>
      <c r="M29" s="746"/>
      <c r="N29" s="791"/>
      <c r="O29" s="313"/>
      <c r="P29" s="313"/>
      <c r="Q29" s="313"/>
      <c r="R29" s="313"/>
      <c r="S29" s="313"/>
      <c r="T29" s="313"/>
      <c r="U29" s="313"/>
      <c r="W29" s="30"/>
      <c r="Y29" s="268">
        <f>+H29</f>
        <v>0</v>
      </c>
      <c r="Z29" s="269">
        <f>+'4.Other'!Q2</f>
        <v>0</v>
      </c>
      <c r="AA29" s="265">
        <f>+Y29-Z29</f>
        <v>0</v>
      </c>
      <c r="AB29" s="270"/>
      <c r="AC29" s="271"/>
      <c r="AD29" s="422">
        <f>+AA29</f>
        <v>0</v>
      </c>
      <c r="AE29" s="691"/>
      <c r="AF29" s="691"/>
      <c r="AG29" s="691"/>
    </row>
    <row r="30" spans="1:35" ht="16.5" customHeight="1" thickBot="1" x14ac:dyDescent="0.35">
      <c r="A30" s="749" t="s">
        <v>285</v>
      </c>
      <c r="B30" s="750"/>
      <c r="C30" s="751"/>
      <c r="D30" s="604">
        <f>+D24+D26+D27+D28+D29</f>
        <v>0</v>
      </c>
      <c r="E30" s="605"/>
      <c r="F30" s="309"/>
      <c r="G30" s="309"/>
      <c r="H30" s="604">
        <f>H24+H26+H27+H28+H29</f>
        <v>0</v>
      </c>
      <c r="I30" s="605"/>
      <c r="J30" s="309"/>
      <c r="K30" s="309"/>
      <c r="L30" s="309"/>
      <c r="M30" s="309"/>
      <c r="N30" s="309"/>
      <c r="O30" s="292"/>
      <c r="P30" s="292"/>
      <c r="Q30" s="292"/>
      <c r="R30" s="292"/>
      <c r="S30" s="292"/>
      <c r="T30" s="292"/>
      <c r="U30" s="292"/>
      <c r="W30" s="30"/>
      <c r="Y30" s="249"/>
      <c r="Z30" s="250"/>
      <c r="AA30" s="273">
        <f>SUM(AA22:AA29)</f>
        <v>0</v>
      </c>
      <c r="AB30" s="250"/>
      <c r="AC30" s="250"/>
      <c r="AD30" s="251"/>
      <c r="AE30" s="250"/>
      <c r="AF30" s="250"/>
      <c r="AG30" s="251"/>
    </row>
    <row r="31" spans="1:35" ht="16.5" customHeight="1" thickBot="1" x14ac:dyDescent="0.35">
      <c r="A31" s="611" t="s">
        <v>286</v>
      </c>
      <c r="B31" s="612"/>
      <c r="C31" s="613"/>
      <c r="D31" s="606"/>
      <c r="E31" s="607"/>
      <c r="F31" s="319" t="str">
        <f>IFERROR(+D31/$D$30,"")</f>
        <v/>
      </c>
      <c r="G31" s="315" t="s">
        <v>208</v>
      </c>
      <c r="H31" s="602" t="str">
        <f>IFERROR(+ROUND(H30*J31,2),"")</f>
        <v/>
      </c>
      <c r="I31" s="603"/>
      <c r="J31" s="461" t="str">
        <f>+F31</f>
        <v/>
      </c>
      <c r="K31" s="315"/>
      <c r="L31" s="739" t="str">
        <f>IFERROR(IF(J31&gt;F31,"% indirect costs exceeded",""),"")</f>
        <v/>
      </c>
      <c r="M31" s="740"/>
      <c r="Q31" s="314"/>
      <c r="R31" s="314"/>
      <c r="S31" s="314"/>
      <c r="T31" s="314"/>
      <c r="U31" s="314"/>
      <c r="W31" s="30"/>
      <c r="Y31" s="252" t="str">
        <f>+H31</f>
        <v/>
      </c>
      <c r="Z31" s="253">
        <f>+Partners!S5</f>
        <v>0</v>
      </c>
      <c r="AA31" s="254" t="e">
        <f>+Y31-Z31</f>
        <v>#VALUE!</v>
      </c>
      <c r="AB31" s="441" t="str">
        <f>+F31</f>
        <v/>
      </c>
      <c r="AC31" s="266">
        <f>IFERROR(AA31-AD31,0)</f>
        <v>0</v>
      </c>
      <c r="AD31" s="267">
        <f>IFERROR(ROUND(IF(AA31/($AA$24+$AA$26+$AA$27+$AA$28+$AA$29)&gt;AB31,(($AD$24+$AD$26+$AD$27+$AD$28+$AD$29)*AB31),AA31),2),0)</f>
        <v>0</v>
      </c>
      <c r="AE31" s="255">
        <f>+AD31</f>
        <v>0</v>
      </c>
      <c r="AF31" s="419">
        <f>+IFERROR(ROUND(IF(D31&gt;AE31,0,AE31-((AG24+AG26)*F31)),2),0)</f>
        <v>0</v>
      </c>
      <c r="AG31" s="256">
        <f>+AE31-AF31</f>
        <v>0</v>
      </c>
      <c r="AI31" s="439"/>
    </row>
    <row r="32" spans="1:35" ht="16.5" customHeight="1" thickBot="1" x14ac:dyDescent="0.35">
      <c r="A32" s="723" t="s">
        <v>11</v>
      </c>
      <c r="B32" s="724"/>
      <c r="C32" s="725"/>
      <c r="D32" s="608">
        <f>+D30+D31</f>
        <v>0</v>
      </c>
      <c r="E32" s="609"/>
      <c r="F32" s="313"/>
      <c r="G32" s="313" t="s">
        <v>208</v>
      </c>
      <c r="H32" s="608" t="str">
        <f>IFERROR(+H30+H31,"")</f>
        <v/>
      </c>
      <c r="I32" s="609"/>
      <c r="J32" s="313"/>
      <c r="K32" s="313"/>
      <c r="L32" s="313"/>
      <c r="M32" s="313"/>
      <c r="N32" s="313"/>
      <c r="O32" s="312"/>
      <c r="P32" s="312"/>
      <c r="Q32" s="312"/>
      <c r="R32" s="312"/>
      <c r="S32" s="312"/>
      <c r="T32" s="312"/>
      <c r="U32" s="312"/>
      <c r="W32" s="30"/>
      <c r="Y32" s="272">
        <f>SUM(Y24:Y31)</f>
        <v>0</v>
      </c>
      <c r="Z32" s="273">
        <f>SUM(Z24:Z31)</f>
        <v>0</v>
      </c>
      <c r="AA32" s="273" t="e">
        <f>SUM(AA30:AA31)</f>
        <v>#VALUE!</v>
      </c>
      <c r="AB32" s="31"/>
      <c r="AC32" s="416">
        <f>+AC27+AC28+AC31</f>
        <v>0</v>
      </c>
      <c r="AD32" s="417">
        <f>SUM(AD24:AD31)</f>
        <v>0</v>
      </c>
      <c r="AF32" s="418">
        <f>+AF24+AF26+AF31</f>
        <v>0</v>
      </c>
      <c r="AG32" s="278">
        <f>SUM(AG24:AG31)</f>
        <v>0</v>
      </c>
      <c r="AI32" s="439"/>
    </row>
    <row r="33" spans="1:34" ht="14.5" thickBot="1" x14ac:dyDescent="0.35">
      <c r="P33" s="312"/>
      <c r="Q33" s="312"/>
      <c r="R33" s="312"/>
      <c r="S33" s="312"/>
      <c r="T33" s="312"/>
      <c r="U33" s="312"/>
      <c r="W33" s="30"/>
      <c r="Y33" s="274"/>
      <c r="Z33" s="31"/>
      <c r="AA33" s="31"/>
      <c r="AB33" s="31"/>
      <c r="AC33" s="31"/>
      <c r="AD33" s="31"/>
      <c r="AE33" s="31"/>
      <c r="AF33" s="31"/>
      <c r="AG33" s="275"/>
    </row>
    <row r="34" spans="1:34" ht="18.5" thickBot="1" x14ac:dyDescent="0.35">
      <c r="A34" s="599" t="s">
        <v>867</v>
      </c>
      <c r="B34" s="600"/>
      <c r="C34" s="601"/>
      <c r="D34" s="606"/>
      <c r="E34" s="607"/>
      <c r="F34" s="460">
        <f>+IFERROR(D34/D32,0)</f>
        <v>0</v>
      </c>
      <c r="P34" s="312"/>
      <c r="Q34" s="312"/>
      <c r="R34" s="312"/>
      <c r="S34" s="312"/>
      <c r="T34" s="312"/>
      <c r="U34" s="312"/>
      <c r="W34" s="30"/>
      <c r="Y34" s="274"/>
      <c r="Z34" s="31"/>
      <c r="AA34" s="31"/>
      <c r="AB34" s="31"/>
      <c r="AC34" s="31"/>
      <c r="AD34" s="31"/>
      <c r="AE34" s="31"/>
      <c r="AF34" s="424" t="s">
        <v>128</v>
      </c>
      <c r="AG34" s="423" t="s">
        <v>346</v>
      </c>
    </row>
    <row r="35" spans="1:34" ht="14.5" thickBot="1" x14ac:dyDescent="0.35">
      <c r="P35" s="312"/>
      <c r="Q35" s="312"/>
      <c r="R35" s="312"/>
      <c r="S35" s="312"/>
      <c r="T35" s="312"/>
      <c r="U35" s="312"/>
      <c r="W35" s="30"/>
      <c r="Y35" s="276"/>
      <c r="Z35" s="277"/>
      <c r="AA35" s="487" t="s">
        <v>342</v>
      </c>
      <c r="AB35" s="488"/>
      <c r="AC35" s="488"/>
      <c r="AD35" s="488"/>
      <c r="AE35" s="489"/>
      <c r="AF35" s="278">
        <f>+AF32+AC32+Z32</f>
        <v>0</v>
      </c>
      <c r="AG35" s="278">
        <f>+AG24+AG26+AG31</f>
        <v>0</v>
      </c>
    </row>
    <row r="36" spans="1:34" ht="16.5" customHeight="1" thickBot="1" x14ac:dyDescent="0.35">
      <c r="A36" s="502" t="s">
        <v>875</v>
      </c>
      <c r="B36" s="503"/>
      <c r="C36" s="504"/>
      <c r="D36" s="292"/>
      <c r="E36" s="292"/>
      <c r="F36" s="292"/>
      <c r="G36" s="292"/>
      <c r="H36" s="292"/>
      <c r="I36" s="292"/>
      <c r="J36" s="292"/>
      <c r="K36" s="292"/>
      <c r="L36" s="292"/>
      <c r="M36" s="292"/>
      <c r="N36" s="292"/>
      <c r="O36" s="292"/>
      <c r="P36" s="297"/>
      <c r="Q36" s="297"/>
      <c r="R36" s="297"/>
      <c r="S36" s="297"/>
      <c r="T36" s="297"/>
      <c r="U36" s="292"/>
      <c r="V36" s="292"/>
    </row>
    <row r="37" spans="1:34" ht="16.5" customHeight="1" thickBot="1" x14ac:dyDescent="0.35">
      <c r="A37" s="532" t="s">
        <v>873</v>
      </c>
      <c r="B37" s="533"/>
      <c r="C37" s="533"/>
      <c r="D37" s="533"/>
      <c r="E37" s="533"/>
      <c r="F37" s="533"/>
      <c r="G37" s="533"/>
      <c r="H37" s="533"/>
      <c r="I37" s="533"/>
      <c r="J37" s="533"/>
      <c r="K37" s="533"/>
      <c r="L37" s="533"/>
      <c r="M37" s="533"/>
      <c r="N37" s="533"/>
      <c r="O37" s="534"/>
      <c r="P37" s="314"/>
      <c r="Q37" s="314"/>
      <c r="R37" s="314"/>
      <c r="S37" s="314"/>
      <c r="T37" s="314"/>
      <c r="U37" s="314"/>
      <c r="W37" s="30"/>
      <c r="AH37" s="279"/>
    </row>
    <row r="38" spans="1:34" ht="16.5" customHeight="1" x14ac:dyDescent="0.3">
      <c r="A38" s="541" t="s">
        <v>356</v>
      </c>
      <c r="B38" s="543" t="s">
        <v>1023</v>
      </c>
      <c r="C38" s="545" t="s">
        <v>876</v>
      </c>
      <c r="D38" s="546"/>
      <c r="E38" s="546"/>
      <c r="F38" s="546"/>
      <c r="G38" s="546"/>
      <c r="H38" s="546"/>
      <c r="I38" s="546"/>
      <c r="J38" s="546"/>
      <c r="K38" s="546"/>
      <c r="L38" s="546"/>
      <c r="M38" s="546"/>
      <c r="N38" s="546"/>
      <c r="O38" s="547"/>
      <c r="P38" s="292"/>
      <c r="Q38" s="292"/>
      <c r="R38" s="292"/>
      <c r="S38" s="292"/>
      <c r="T38" s="292"/>
      <c r="U38" s="292"/>
      <c r="W38" s="30"/>
    </row>
    <row r="39" spans="1:34" ht="16.5" customHeight="1" x14ac:dyDescent="0.3">
      <c r="A39" s="541"/>
      <c r="B39" s="543"/>
      <c r="C39" s="548"/>
      <c r="D39" s="549"/>
      <c r="E39" s="549"/>
      <c r="F39" s="549"/>
      <c r="G39" s="549"/>
      <c r="H39" s="549"/>
      <c r="I39" s="549"/>
      <c r="J39" s="549"/>
      <c r="K39" s="549"/>
      <c r="L39" s="549"/>
      <c r="M39" s="549"/>
      <c r="N39" s="549"/>
      <c r="O39" s="550"/>
      <c r="W39" s="30"/>
    </row>
    <row r="40" spans="1:34" ht="16.5" customHeight="1" thickBot="1" x14ac:dyDescent="0.35">
      <c r="A40" s="542"/>
      <c r="B40" s="544"/>
      <c r="C40" s="551"/>
      <c r="D40" s="552"/>
      <c r="E40" s="552"/>
      <c r="F40" s="552"/>
      <c r="G40" s="552"/>
      <c r="H40" s="552"/>
      <c r="I40" s="552"/>
      <c r="J40" s="552"/>
      <c r="K40" s="552"/>
      <c r="L40" s="552"/>
      <c r="M40" s="552"/>
      <c r="N40" s="552"/>
      <c r="O40" s="553"/>
      <c r="W40" s="30"/>
    </row>
    <row r="41" spans="1:34" ht="16.5" customHeight="1" thickBot="1" x14ac:dyDescent="0.35">
      <c r="A41" s="532" t="s">
        <v>874</v>
      </c>
      <c r="B41" s="533"/>
      <c r="C41" s="533"/>
      <c r="D41" s="533"/>
      <c r="E41" s="533"/>
      <c r="F41" s="533"/>
      <c r="G41" s="533"/>
      <c r="H41" s="533"/>
      <c r="I41" s="533"/>
      <c r="J41" s="533"/>
      <c r="K41" s="533"/>
      <c r="L41" s="533"/>
      <c r="M41" s="533"/>
      <c r="N41" s="533"/>
      <c r="O41" s="534"/>
      <c r="W41" s="30"/>
    </row>
    <row r="42" spans="1:34" ht="24" customHeight="1" thickBot="1" x14ac:dyDescent="0.35">
      <c r="A42" s="541" t="s">
        <v>335</v>
      </c>
      <c r="B42" s="539" t="str">
        <f>+IF(B38="To be completed","To be completed",IF(B38="YES","NO","YES"))</f>
        <v>NO</v>
      </c>
      <c r="C42" s="558" t="s">
        <v>878</v>
      </c>
      <c r="D42" s="559"/>
      <c r="E42" s="559"/>
      <c r="F42" s="559"/>
      <c r="G42" s="559"/>
      <c r="H42" s="559"/>
      <c r="I42" s="559"/>
      <c r="J42" s="559"/>
      <c r="K42" s="559"/>
      <c r="L42" s="559"/>
      <c r="M42" s="559"/>
      <c r="N42" s="559"/>
      <c r="O42" s="560"/>
      <c r="P42" s="312"/>
      <c r="Q42" s="312"/>
      <c r="R42" s="312"/>
      <c r="S42" s="312"/>
      <c r="T42" s="312"/>
      <c r="U42" s="312"/>
      <c r="W42" s="30"/>
    </row>
    <row r="43" spans="1:34" ht="27" customHeight="1" thickBot="1" x14ac:dyDescent="0.35">
      <c r="A43" s="541"/>
      <c r="B43" s="539"/>
      <c r="C43" s="508" t="s">
        <v>872</v>
      </c>
      <c r="D43" s="509"/>
      <c r="E43" s="509"/>
      <c r="F43" s="509"/>
      <c r="G43" s="509"/>
      <c r="H43" s="509"/>
      <c r="I43" s="509"/>
      <c r="J43" s="509"/>
      <c r="K43" s="509"/>
      <c r="L43" s="510"/>
      <c r="M43" s="292"/>
      <c r="N43" s="556" t="str">
        <f>+IF(B42="NO","N.A.",Revenues!P38)</f>
        <v>N.A.</v>
      </c>
      <c r="O43" s="557"/>
      <c r="P43" s="314"/>
      <c r="Q43" s="314"/>
      <c r="R43" s="314"/>
      <c r="S43" s="314"/>
      <c r="T43" s="314"/>
      <c r="U43" s="314"/>
      <c r="W43" s="30"/>
    </row>
    <row r="44" spans="1:34" ht="33" customHeight="1" thickBot="1" x14ac:dyDescent="0.35">
      <c r="A44" s="542"/>
      <c r="B44" s="540"/>
      <c r="C44" s="505" t="s">
        <v>877</v>
      </c>
      <c r="D44" s="506"/>
      <c r="E44" s="506"/>
      <c r="F44" s="506"/>
      <c r="G44" s="506"/>
      <c r="H44" s="506"/>
      <c r="I44" s="506"/>
      <c r="J44" s="506"/>
      <c r="K44" s="506"/>
      <c r="L44" s="507"/>
      <c r="M44" s="292"/>
      <c r="N44" s="556" t="str">
        <f>+IF(B42="NO","N.A.",Revenues!Q38)</f>
        <v>N.A.</v>
      </c>
      <c r="O44" s="557"/>
      <c r="W44" s="30"/>
      <c r="AH44" s="279"/>
    </row>
    <row r="45" spans="1:34" ht="18.75" customHeight="1" thickBot="1" x14ac:dyDescent="0.35">
      <c r="A45" s="30"/>
      <c r="B45" s="30"/>
      <c r="C45" s="511" t="s">
        <v>357</v>
      </c>
      <c r="D45" s="512"/>
      <c r="E45" s="512"/>
      <c r="F45" s="512"/>
      <c r="G45" s="512"/>
      <c r="H45" s="512"/>
      <c r="I45" s="512"/>
      <c r="J45" s="512"/>
      <c r="K45" s="512"/>
      <c r="L45" s="513"/>
      <c r="M45" s="292"/>
      <c r="N45" s="556" t="str">
        <f>IF(B42="no","N.A.",+N43+N44)</f>
        <v>N.A.</v>
      </c>
      <c r="O45" s="557"/>
      <c r="W45" s="30"/>
      <c r="AH45" s="279"/>
    </row>
    <row r="46" spans="1:34" ht="16.5" customHeight="1" thickBot="1" x14ac:dyDescent="0.35">
      <c r="A46" s="30"/>
      <c r="B46" s="30"/>
      <c r="C46" s="30"/>
      <c r="D46" s="30"/>
      <c r="E46" s="30"/>
      <c r="F46" s="30"/>
      <c r="G46" s="30"/>
      <c r="H46" s="30"/>
      <c r="I46" s="30"/>
      <c r="J46" s="30"/>
      <c r="K46" s="30"/>
      <c r="L46" s="30"/>
      <c r="M46" s="292"/>
      <c r="N46" s="292"/>
      <c r="O46" s="292"/>
      <c r="W46" s="30"/>
      <c r="AH46" s="279"/>
    </row>
    <row r="47" spans="1:34" ht="14.5" thickBot="1" x14ac:dyDescent="0.35">
      <c r="A47" s="30"/>
      <c r="B47" s="30"/>
      <c r="C47" s="577" t="s">
        <v>358</v>
      </c>
      <c r="D47" s="578"/>
      <c r="E47" s="578"/>
      <c r="F47" s="579"/>
      <c r="G47" s="451"/>
      <c r="J47" s="30"/>
      <c r="K47" s="30"/>
      <c r="L47" s="30"/>
      <c r="M47" s="292"/>
      <c r="N47" s="554"/>
      <c r="O47" s="555"/>
      <c r="P47" s="30"/>
      <c r="Q47" s="30"/>
      <c r="R47" s="30"/>
      <c r="S47" s="30"/>
      <c r="T47" s="30"/>
      <c r="U47" s="30"/>
      <c r="V47" s="30"/>
      <c r="W47" s="30"/>
      <c r="AH47" s="257"/>
    </row>
    <row r="48" spans="1:34" ht="16.5" customHeight="1" x14ac:dyDescent="0.3">
      <c r="A48" s="30"/>
      <c r="B48" s="30"/>
      <c r="C48" s="580" t="s">
        <v>359</v>
      </c>
      <c r="D48" s="581"/>
      <c r="E48" s="581"/>
      <c r="F48" s="582"/>
      <c r="G48" s="452"/>
      <c r="J48" s="30"/>
      <c r="K48" s="30"/>
      <c r="L48" s="30"/>
      <c r="M48" s="292"/>
      <c r="N48" s="586" t="e">
        <f>+IF(B38="YES",H32*F34-N47,H32-N45-N47)</f>
        <v>#VALUE!</v>
      </c>
      <c r="O48" s="587"/>
      <c r="P48" s="30"/>
      <c r="Q48" s="30"/>
      <c r="R48" s="30"/>
      <c r="S48" s="30"/>
      <c r="T48" s="30"/>
      <c r="U48" s="30"/>
      <c r="V48" s="30"/>
      <c r="W48" s="30"/>
      <c r="AH48" s="257"/>
    </row>
    <row r="49" spans="1:35" ht="17.25" customHeight="1" thickBot="1" x14ac:dyDescent="0.35">
      <c r="A49" s="30"/>
      <c r="B49" s="30"/>
      <c r="C49" s="583"/>
      <c r="D49" s="584"/>
      <c r="E49" s="584"/>
      <c r="F49" s="585"/>
      <c r="G49" s="452"/>
      <c r="J49" s="30"/>
      <c r="K49" s="30"/>
      <c r="L49" s="30"/>
      <c r="M49" s="292"/>
      <c r="N49" s="588"/>
      <c r="O49" s="589"/>
      <c r="P49" s="30"/>
      <c r="Q49" s="30"/>
      <c r="R49" s="30"/>
      <c r="S49" s="30"/>
      <c r="T49" s="30"/>
      <c r="U49" s="30"/>
      <c r="V49" s="30"/>
      <c r="W49" s="30"/>
    </row>
    <row r="50" spans="1:35" ht="16.5" customHeight="1" thickBot="1" x14ac:dyDescent="0.35">
      <c r="A50" s="30"/>
      <c r="B50" s="30"/>
      <c r="C50" s="30"/>
      <c r="D50" s="30"/>
      <c r="E50" s="30"/>
      <c r="F50" s="30"/>
      <c r="G50" s="30"/>
      <c r="H50" s="30"/>
      <c r="I50" s="30"/>
      <c r="J50" s="30"/>
      <c r="K50" s="30"/>
      <c r="L50" s="30"/>
      <c r="M50" s="292"/>
      <c r="N50" s="292"/>
      <c r="O50" s="292"/>
      <c r="P50" s="30"/>
      <c r="Q50" s="30"/>
      <c r="R50" s="30"/>
      <c r="S50" s="30"/>
      <c r="T50" s="30"/>
      <c r="U50" s="30"/>
      <c r="V50" s="30"/>
      <c r="W50" s="30"/>
    </row>
    <row r="51" spans="1:35" ht="14.5" thickBot="1" x14ac:dyDescent="0.35">
      <c r="A51" s="30"/>
      <c r="B51" s="590" t="s">
        <v>250</v>
      </c>
      <c r="C51" s="591"/>
      <c r="D51" s="591"/>
      <c r="E51" s="591"/>
      <c r="F51" s="591"/>
      <c r="G51" s="591"/>
      <c r="H51" s="591"/>
      <c r="I51" s="591"/>
      <c r="J51" s="591"/>
      <c r="K51" s="591"/>
      <c r="L51" s="592"/>
      <c r="M51" s="292"/>
      <c r="N51" s="292"/>
      <c r="O51" s="292"/>
      <c r="P51" s="30"/>
      <c r="Q51" s="30"/>
      <c r="R51" s="30"/>
      <c r="S51" s="30"/>
      <c r="T51" s="30"/>
      <c r="U51" s="30"/>
      <c r="AA51" s="487" t="s">
        <v>244</v>
      </c>
      <c r="AB51" s="488"/>
      <c r="AC51" s="488"/>
      <c r="AD51" s="488"/>
      <c r="AE51" s="488"/>
      <c r="AF51" s="489"/>
      <c r="AG51" s="280">
        <f>+AG35</f>
        <v>0</v>
      </c>
    </row>
    <row r="52" spans="1:35" ht="14.5" thickBot="1" x14ac:dyDescent="0.35">
      <c r="A52" s="30"/>
      <c r="B52" s="458" t="s">
        <v>252</v>
      </c>
      <c r="C52" s="459" t="s">
        <v>253</v>
      </c>
      <c r="D52" s="593" t="s">
        <v>133</v>
      </c>
      <c r="E52" s="594"/>
      <c r="F52" s="593" t="s">
        <v>360</v>
      </c>
      <c r="G52" s="595"/>
      <c r="H52" s="595"/>
      <c r="I52" s="595"/>
      <c r="J52" s="595"/>
      <c r="K52" s="595"/>
      <c r="L52" s="596"/>
      <c r="M52" s="292"/>
      <c r="N52" s="292"/>
      <c r="O52" s="292"/>
      <c r="P52" s="30"/>
      <c r="Q52" s="30"/>
      <c r="R52" s="30"/>
      <c r="S52" s="30"/>
      <c r="T52" s="30"/>
      <c r="U52" s="30"/>
      <c r="AA52" s="514" t="s">
        <v>245</v>
      </c>
      <c r="AB52" s="515"/>
      <c r="AC52" s="515"/>
      <c r="AD52" s="515"/>
      <c r="AE52" s="515"/>
      <c r="AF52" s="516"/>
      <c r="AG52" s="520">
        <f>+Z32+AC32+AF32</f>
        <v>0</v>
      </c>
    </row>
    <row r="53" spans="1:35" ht="11.25" customHeight="1" thickBot="1" x14ac:dyDescent="0.35">
      <c r="A53" s="30"/>
      <c r="B53" s="456" t="s">
        <v>256</v>
      </c>
      <c r="C53" s="457">
        <v>1</v>
      </c>
      <c r="D53" s="597" t="s">
        <v>257</v>
      </c>
      <c r="E53" s="598"/>
      <c r="F53" s="563" t="s">
        <v>1051</v>
      </c>
      <c r="G53" s="564"/>
      <c r="H53" s="564"/>
      <c r="I53" s="564"/>
      <c r="J53" s="564"/>
      <c r="K53" s="564"/>
      <c r="L53" s="565"/>
      <c r="M53" s="292"/>
      <c r="N53" s="292"/>
      <c r="O53" s="292"/>
      <c r="P53" s="30"/>
      <c r="Q53" s="30"/>
      <c r="R53" s="30"/>
      <c r="S53" s="30"/>
      <c r="T53" s="30"/>
      <c r="U53" s="30"/>
      <c r="AA53" s="517"/>
      <c r="AB53" s="518"/>
      <c r="AC53" s="518"/>
      <c r="AD53" s="518"/>
      <c r="AE53" s="518"/>
      <c r="AF53" s="519"/>
      <c r="AG53" s="521"/>
    </row>
    <row r="54" spans="1:35" ht="11.25" customHeight="1" x14ac:dyDescent="0.3">
      <c r="A54" s="30"/>
      <c r="B54" s="453" t="s">
        <v>258</v>
      </c>
      <c r="C54" s="486"/>
      <c r="D54" s="561" t="str">
        <f>+VLOOKUP(B54,'Exchange rate to be update-2019'!$D$5:$G$163,4,FALSE)</f>
        <v>Bulgarian lev</v>
      </c>
      <c r="E54" s="562"/>
      <c r="F54" s="566"/>
      <c r="G54" s="567"/>
      <c r="H54" s="567"/>
      <c r="I54" s="567"/>
      <c r="J54" s="567"/>
      <c r="K54" s="567"/>
      <c r="L54" s="568"/>
      <c r="M54" s="292"/>
      <c r="N54" s="292"/>
      <c r="O54" s="292"/>
      <c r="P54" s="30"/>
      <c r="Q54" s="30"/>
      <c r="R54" s="30"/>
      <c r="S54" s="30"/>
      <c r="T54" s="30"/>
      <c r="U54" s="30"/>
      <c r="AA54" s="528" t="s">
        <v>246</v>
      </c>
      <c r="AB54" s="535"/>
      <c r="AC54" s="535"/>
      <c r="AD54" s="535"/>
      <c r="AE54" s="535"/>
      <c r="AF54" s="529"/>
      <c r="AG54" s="537">
        <f>+AG51+AG52</f>
        <v>0</v>
      </c>
    </row>
    <row r="55" spans="1:35" ht="11.25" customHeight="1" thickBot="1" x14ac:dyDescent="0.35">
      <c r="A55" s="30"/>
      <c r="B55" s="453" t="s">
        <v>269</v>
      </c>
      <c r="C55" s="486"/>
      <c r="D55" s="561" t="str">
        <f>+VLOOKUP(B55,'Exchange rate to be update-2019'!$D$5:$G$163,4,FALSE)</f>
        <v>Croatian kuna</v>
      </c>
      <c r="E55" s="562"/>
      <c r="F55" s="566"/>
      <c r="G55" s="567"/>
      <c r="H55" s="567"/>
      <c r="I55" s="567"/>
      <c r="J55" s="567"/>
      <c r="K55" s="567"/>
      <c r="L55" s="568"/>
      <c r="M55" s="292"/>
      <c r="N55" s="292"/>
      <c r="O55" s="292"/>
      <c r="P55" s="30"/>
      <c r="Q55" s="30"/>
      <c r="R55" s="30"/>
      <c r="S55" s="30"/>
      <c r="T55" s="30"/>
      <c r="U55" s="30"/>
      <c r="AA55" s="530"/>
      <c r="AB55" s="536"/>
      <c r="AC55" s="536"/>
      <c r="AD55" s="536"/>
      <c r="AE55" s="536"/>
      <c r="AF55" s="531"/>
      <c r="AG55" s="538"/>
    </row>
    <row r="56" spans="1:35" ht="11.25" customHeight="1" x14ac:dyDescent="0.3">
      <c r="A56" s="30"/>
      <c r="B56" s="453" t="s">
        <v>259</v>
      </c>
      <c r="C56" s="486"/>
      <c r="D56" s="561" t="str">
        <f>+VLOOKUP(B56,'Exchange rate to be update-2019'!$D$5:$G$163,4,FALSE)</f>
        <v>Czech koruna</v>
      </c>
      <c r="E56" s="562"/>
      <c r="F56" s="566"/>
      <c r="G56" s="567"/>
      <c r="H56" s="567"/>
      <c r="I56" s="567"/>
      <c r="J56" s="567"/>
      <c r="K56" s="567"/>
      <c r="L56" s="568"/>
      <c r="M56" s="292"/>
      <c r="N56" s="292"/>
      <c r="O56" s="292"/>
      <c r="P56" s="30"/>
      <c r="Q56" s="30"/>
      <c r="R56" s="30"/>
      <c r="S56" s="30"/>
      <c r="T56" s="30"/>
      <c r="U56" s="30"/>
      <c r="V56" s="30"/>
      <c r="W56" s="30"/>
      <c r="Y56" s="522" t="s">
        <v>355</v>
      </c>
      <c r="Z56" s="523"/>
      <c r="AA56" s="523"/>
      <c r="AB56" s="523"/>
      <c r="AC56" s="523"/>
      <c r="AD56" s="523"/>
      <c r="AE56" s="523"/>
      <c r="AF56" s="523"/>
      <c r="AG56" s="524"/>
      <c r="AH56" s="528" t="s">
        <v>247</v>
      </c>
      <c r="AI56" s="529"/>
    </row>
    <row r="57" spans="1:35" ht="11.25" customHeight="1" thickBot="1" x14ac:dyDescent="0.35">
      <c r="A57" s="30"/>
      <c r="B57" s="453" t="s">
        <v>261</v>
      </c>
      <c r="C57" s="486"/>
      <c r="D57" s="561" t="str">
        <f>+VLOOKUP(B57,'Exchange rate to be update-2019'!$D$5:$G$163,4,FALSE)</f>
        <v>Danish krone</v>
      </c>
      <c r="E57" s="562"/>
      <c r="F57" s="566"/>
      <c r="G57" s="567"/>
      <c r="H57" s="567"/>
      <c r="I57" s="567"/>
      <c r="J57" s="567"/>
      <c r="K57" s="567"/>
      <c r="L57" s="568"/>
      <c r="M57" s="292"/>
      <c r="N57" s="292"/>
      <c r="O57" s="292"/>
      <c r="P57" s="30"/>
      <c r="Q57" s="30"/>
      <c r="R57" s="30"/>
      <c r="S57" s="30"/>
      <c r="T57" s="30"/>
      <c r="U57" s="30"/>
      <c r="V57" s="30"/>
      <c r="W57" s="30"/>
      <c r="Y57" s="525"/>
      <c r="Z57" s="526"/>
      <c r="AA57" s="526"/>
      <c r="AB57" s="526"/>
      <c r="AC57" s="526"/>
      <c r="AD57" s="526"/>
      <c r="AE57" s="526"/>
      <c r="AF57" s="526"/>
      <c r="AG57" s="527"/>
      <c r="AH57" s="530"/>
      <c r="AI57" s="531"/>
    </row>
    <row r="58" spans="1:35" ht="11.25" customHeight="1" x14ac:dyDescent="0.3">
      <c r="A58" s="30"/>
      <c r="B58" s="453" t="s">
        <v>263</v>
      </c>
      <c r="C58" s="486"/>
      <c r="D58" s="561" t="str">
        <f>+VLOOKUP(B58,'Exchange rate to be update-2019'!$D$5:$G$163,4,FALSE)</f>
        <v>Hungarian forint</v>
      </c>
      <c r="E58" s="562"/>
      <c r="F58" s="566"/>
      <c r="G58" s="567"/>
      <c r="H58" s="567"/>
      <c r="I58" s="567"/>
      <c r="J58" s="567"/>
      <c r="K58" s="567"/>
      <c r="L58" s="568"/>
      <c r="M58" s="292"/>
      <c r="N58" s="292"/>
      <c r="O58" s="292"/>
      <c r="P58" s="30"/>
      <c r="Q58" s="30"/>
      <c r="R58" s="30"/>
      <c r="S58" s="30"/>
      <c r="T58" s="30"/>
      <c r="U58" s="30"/>
      <c r="V58" s="30"/>
      <c r="W58" s="30"/>
      <c r="Y58" s="490">
        <v>1</v>
      </c>
      <c r="Z58" s="491"/>
      <c r="AA58" s="494" t="s">
        <v>868</v>
      </c>
      <c r="AB58" s="494"/>
      <c r="AC58" s="494"/>
      <c r="AD58" s="494"/>
      <c r="AE58" s="494"/>
      <c r="AF58" s="496">
        <f>+IFERROR(AG51*F34,0)</f>
        <v>0</v>
      </c>
      <c r="AG58" s="496"/>
      <c r="AH58" s="498" t="str">
        <f>IFERROR(+AF58/AG51,"")</f>
        <v/>
      </c>
      <c r="AI58" s="499"/>
    </row>
    <row r="59" spans="1:35" ht="11.25" customHeight="1" x14ac:dyDescent="0.3">
      <c r="A59" s="30"/>
      <c r="B59" s="453" t="s">
        <v>264</v>
      </c>
      <c r="C59" s="486"/>
      <c r="D59" s="561" t="str">
        <f>+VLOOKUP(B59,'Exchange rate to be update-2019'!$D$5:$G$163,4,FALSE)</f>
        <v>Polish zloty</v>
      </c>
      <c r="E59" s="562"/>
      <c r="F59" s="566"/>
      <c r="G59" s="567"/>
      <c r="H59" s="567"/>
      <c r="I59" s="567"/>
      <c r="J59" s="567"/>
      <c r="K59" s="567"/>
      <c r="L59" s="568"/>
      <c r="M59" s="292"/>
      <c r="N59" s="292"/>
      <c r="O59" s="292"/>
      <c r="P59" s="30"/>
      <c r="Q59" s="30"/>
      <c r="R59" s="30"/>
      <c r="S59" s="30"/>
      <c r="T59" s="30"/>
      <c r="U59" s="30"/>
      <c r="V59" s="30"/>
      <c r="W59" s="30"/>
      <c r="Y59" s="492"/>
      <c r="Z59" s="493"/>
      <c r="AA59" s="495"/>
      <c r="AB59" s="495"/>
      <c r="AC59" s="495"/>
      <c r="AD59" s="495"/>
      <c r="AE59" s="495"/>
      <c r="AF59" s="497"/>
      <c r="AG59" s="497"/>
      <c r="AH59" s="500"/>
      <c r="AI59" s="501"/>
    </row>
    <row r="60" spans="1:35" ht="11.25" customHeight="1" x14ac:dyDescent="0.3">
      <c r="A60" s="30"/>
      <c r="B60" s="453" t="s">
        <v>265</v>
      </c>
      <c r="C60" s="486"/>
      <c r="D60" s="561" t="str">
        <f>+VLOOKUP(B60,'Exchange rate to be update-2019'!$D$5:$G$163,4,FALSE)</f>
        <v>Romanian Leu</v>
      </c>
      <c r="E60" s="562"/>
      <c r="F60" s="566"/>
      <c r="G60" s="567"/>
      <c r="H60" s="567"/>
      <c r="I60" s="567"/>
      <c r="J60" s="567"/>
      <c r="K60" s="567"/>
      <c r="L60" s="568"/>
      <c r="M60" s="292"/>
      <c r="N60" s="292"/>
      <c r="O60" s="292"/>
      <c r="P60" s="30"/>
      <c r="Q60" s="30"/>
      <c r="R60" s="30"/>
      <c r="S60" s="30"/>
      <c r="T60" s="30"/>
      <c r="U60" s="30"/>
      <c r="V60" s="30"/>
      <c r="W60" s="30"/>
      <c r="Y60" s="492"/>
      <c r="Z60" s="493"/>
      <c r="AA60" s="495"/>
      <c r="AB60" s="495"/>
      <c r="AC60" s="495"/>
      <c r="AD60" s="495"/>
      <c r="AE60" s="495"/>
      <c r="AF60" s="497"/>
      <c r="AG60" s="497"/>
      <c r="AH60" s="500"/>
      <c r="AI60" s="501"/>
    </row>
    <row r="61" spans="1:35" ht="11.25" customHeight="1" x14ac:dyDescent="0.3">
      <c r="A61" s="30"/>
      <c r="B61" s="453" t="s">
        <v>266</v>
      </c>
      <c r="C61" s="486"/>
      <c r="D61" s="561" t="str">
        <f>+VLOOKUP(B61,'Exchange rate to be update-2019'!$D$5:$G$163,4,FALSE)</f>
        <v>Swedish krona</v>
      </c>
      <c r="E61" s="562"/>
      <c r="F61" s="566"/>
      <c r="G61" s="567"/>
      <c r="H61" s="567"/>
      <c r="I61" s="567"/>
      <c r="J61" s="567"/>
      <c r="K61" s="567"/>
      <c r="L61" s="568"/>
      <c r="M61" s="292"/>
      <c r="N61" s="292"/>
      <c r="O61" s="292"/>
      <c r="P61" s="30"/>
      <c r="Q61" s="30"/>
      <c r="R61" s="30"/>
      <c r="S61" s="30"/>
      <c r="T61" s="30"/>
      <c r="U61" s="30"/>
      <c r="V61" s="30"/>
      <c r="W61" s="30"/>
      <c r="Y61" s="492"/>
      <c r="Z61" s="493"/>
      <c r="AA61" s="495"/>
      <c r="AB61" s="495"/>
      <c r="AC61" s="495"/>
      <c r="AD61" s="495"/>
      <c r="AE61" s="495"/>
      <c r="AF61" s="497"/>
      <c r="AG61" s="497"/>
      <c r="AH61" s="500"/>
      <c r="AI61" s="501"/>
    </row>
    <row r="62" spans="1:35" ht="11.25" customHeight="1" x14ac:dyDescent="0.3">
      <c r="A62" s="30"/>
      <c r="B62" s="453" t="s">
        <v>268</v>
      </c>
      <c r="C62" s="486"/>
      <c r="D62" s="561" t="str">
        <f>+VLOOKUP(B62,'Exchange rate to be update-2019'!$D$5:$G$163,4,FALSE)</f>
        <v>Pound sterling</v>
      </c>
      <c r="E62" s="562"/>
      <c r="F62" s="566"/>
      <c r="G62" s="567"/>
      <c r="H62" s="567"/>
      <c r="I62" s="567"/>
      <c r="J62" s="567"/>
      <c r="K62" s="567"/>
      <c r="L62" s="568"/>
      <c r="M62" s="292"/>
      <c r="N62" s="292"/>
      <c r="O62" s="292"/>
      <c r="P62" s="30"/>
      <c r="Q62" s="30"/>
      <c r="R62" s="30"/>
      <c r="S62" s="30"/>
      <c r="T62" s="30"/>
      <c r="U62" s="30"/>
      <c r="V62" s="30"/>
      <c r="W62" s="30"/>
      <c r="Y62" s="492">
        <v>2</v>
      </c>
      <c r="Z62" s="493"/>
      <c r="AA62" s="495" t="s">
        <v>249</v>
      </c>
      <c r="AB62" s="495"/>
      <c r="AC62" s="495"/>
      <c r="AD62" s="495"/>
      <c r="AE62" s="495"/>
      <c r="AF62" s="497">
        <f>+D34</f>
        <v>0</v>
      </c>
      <c r="AG62" s="497"/>
      <c r="AH62" s="682"/>
      <c r="AI62" s="683"/>
    </row>
    <row r="63" spans="1:35" ht="11.25" customHeight="1" x14ac:dyDescent="0.3">
      <c r="A63" s="30"/>
      <c r="B63" s="453" t="s">
        <v>272</v>
      </c>
      <c r="C63" s="486"/>
      <c r="D63" s="561" t="str">
        <f>+VLOOKUP(B63,'Exchange rate to be update-2019'!$D$5:$G$163,4,FALSE)</f>
        <v>Norwegian krone</v>
      </c>
      <c r="E63" s="562"/>
      <c r="F63" s="566"/>
      <c r="G63" s="567"/>
      <c r="H63" s="567"/>
      <c r="I63" s="567"/>
      <c r="J63" s="567"/>
      <c r="K63" s="567"/>
      <c r="L63" s="568"/>
      <c r="M63" s="292"/>
      <c r="N63" s="292"/>
      <c r="O63" s="292"/>
      <c r="P63" s="30"/>
      <c r="Q63" s="30"/>
      <c r="R63" s="30"/>
      <c r="S63" s="30"/>
      <c r="T63" s="30"/>
      <c r="U63" s="30"/>
      <c r="V63" s="30"/>
      <c r="W63" s="30"/>
      <c r="Y63" s="492"/>
      <c r="Z63" s="493"/>
      <c r="AA63" s="495"/>
      <c r="AB63" s="495"/>
      <c r="AC63" s="495"/>
      <c r="AD63" s="495"/>
      <c r="AE63" s="495"/>
      <c r="AF63" s="497"/>
      <c r="AG63" s="497"/>
      <c r="AH63" s="682"/>
      <c r="AI63" s="683"/>
    </row>
    <row r="64" spans="1:35" ht="11.25" customHeight="1" x14ac:dyDescent="0.3">
      <c r="A64" s="30"/>
      <c r="B64" s="453" t="s">
        <v>270</v>
      </c>
      <c r="C64" s="486"/>
      <c r="D64" s="561" t="str">
        <f>+VLOOKUP(B64,'Exchange rate to be update-2019'!$D$5:$G$163,4,FALSE)</f>
        <v>Turkish lira</v>
      </c>
      <c r="E64" s="562"/>
      <c r="F64" s="566"/>
      <c r="G64" s="567"/>
      <c r="H64" s="567"/>
      <c r="I64" s="567"/>
      <c r="J64" s="567"/>
      <c r="K64" s="567"/>
      <c r="L64" s="568"/>
      <c r="M64" s="292"/>
      <c r="N64" s="292"/>
      <c r="O64" s="292"/>
      <c r="P64" s="30"/>
      <c r="Q64" s="30"/>
      <c r="R64" s="30"/>
      <c r="S64" s="30"/>
      <c r="T64" s="30"/>
      <c r="U64" s="30"/>
      <c r="V64" s="30"/>
      <c r="W64" s="30"/>
      <c r="Y64" s="492"/>
      <c r="Z64" s="493"/>
      <c r="AA64" s="495"/>
      <c r="AB64" s="495"/>
      <c r="AC64" s="495"/>
      <c r="AD64" s="495"/>
      <c r="AE64" s="495"/>
      <c r="AF64" s="497"/>
      <c r="AG64" s="497"/>
      <c r="AH64" s="682"/>
      <c r="AI64" s="683"/>
    </row>
    <row r="65" spans="1:35" ht="11.25" customHeight="1" x14ac:dyDescent="0.3">
      <c r="A65" s="30"/>
      <c r="B65" s="453" t="s">
        <v>271</v>
      </c>
      <c r="C65" s="486"/>
      <c r="D65" s="561" t="str">
        <f>+VLOOKUP(B65,'Exchange rate to be update-2019'!$D$5:$G$163,4,FALSE)</f>
        <v>Iceland króna</v>
      </c>
      <c r="E65" s="562"/>
      <c r="F65" s="569"/>
      <c r="G65" s="570"/>
      <c r="H65" s="570"/>
      <c r="I65" s="570"/>
      <c r="J65" s="570"/>
      <c r="K65" s="570"/>
      <c r="L65" s="571"/>
      <c r="M65" s="292"/>
      <c r="N65" s="292"/>
      <c r="O65" s="292"/>
      <c r="P65" s="30"/>
      <c r="Q65" s="30"/>
      <c r="R65" s="30"/>
      <c r="S65" s="30"/>
      <c r="T65" s="30"/>
      <c r="U65" s="30"/>
      <c r="V65" s="30"/>
      <c r="W65" s="30"/>
      <c r="Y65" s="492"/>
      <c r="Z65" s="493"/>
      <c r="AA65" s="495"/>
      <c r="AB65" s="495"/>
      <c r="AC65" s="495"/>
      <c r="AD65" s="495"/>
      <c r="AE65" s="495"/>
      <c r="AF65" s="497"/>
      <c r="AG65" s="497"/>
      <c r="AH65" s="682"/>
      <c r="AI65" s="683"/>
    </row>
    <row r="66" spans="1:35" ht="11.25" customHeight="1" x14ac:dyDescent="0.3">
      <c r="A66" s="30"/>
      <c r="B66" s="453" t="s">
        <v>361</v>
      </c>
      <c r="C66" s="486"/>
      <c r="D66" s="561" t="str">
        <f>+VLOOKUP(B66,'Exchange rate to be update-2019'!$D$5:$G$163,4,FALSE)</f>
        <v>Azerbaijanian Manat</v>
      </c>
      <c r="E66" s="562"/>
      <c r="F66" s="569"/>
      <c r="G66" s="570"/>
      <c r="H66" s="570"/>
      <c r="I66" s="570"/>
      <c r="J66" s="570"/>
      <c r="K66" s="570"/>
      <c r="L66" s="571"/>
      <c r="M66" s="292"/>
      <c r="N66" s="292"/>
      <c r="O66" s="292"/>
      <c r="P66" s="30"/>
      <c r="Q66" s="30"/>
      <c r="R66" s="30"/>
      <c r="S66" s="30"/>
      <c r="T66" s="30"/>
      <c r="U66" s="30"/>
      <c r="V66" s="30"/>
      <c r="W66" s="30"/>
      <c r="Y66" s="492">
        <v>3</v>
      </c>
      <c r="Z66" s="493"/>
      <c r="AA66" s="760" t="s">
        <v>251</v>
      </c>
      <c r="AB66" s="760"/>
      <c r="AC66" s="760"/>
      <c r="AD66" s="760"/>
      <c r="AE66" s="760"/>
      <c r="AF66" s="762" t="str">
        <f>IF(B38="YES","N.A.",(AG51-N45-(AG51-((AG51*F34)+N45))*(1-F34)))</f>
        <v>N.A.</v>
      </c>
      <c r="AG66" s="763"/>
      <c r="AH66" s="768"/>
      <c r="AI66" s="769"/>
    </row>
    <row r="67" spans="1:35" ht="11.25" customHeight="1" x14ac:dyDescent="0.3">
      <c r="A67" s="30"/>
      <c r="B67" s="453" t="s">
        <v>362</v>
      </c>
      <c r="C67" s="486"/>
      <c r="D67" s="561" t="str">
        <f>+VLOOKUP(B67,'Exchange rate to be update-2019'!$D$5:$G$163,4,FALSE)</f>
        <v>Georgian lari</v>
      </c>
      <c r="E67" s="562"/>
      <c r="F67" s="569"/>
      <c r="G67" s="570"/>
      <c r="H67" s="570"/>
      <c r="I67" s="570"/>
      <c r="J67" s="570"/>
      <c r="K67" s="570"/>
      <c r="L67" s="571"/>
      <c r="M67" s="292"/>
      <c r="N67" s="292"/>
      <c r="O67" s="292"/>
      <c r="P67" s="30"/>
      <c r="Q67" s="30"/>
      <c r="R67" s="30"/>
      <c r="S67" s="30"/>
      <c r="T67" s="30"/>
      <c r="U67" s="30"/>
      <c r="V67" s="30"/>
      <c r="W67" s="30"/>
      <c r="Y67" s="492"/>
      <c r="Z67" s="493"/>
      <c r="AA67" s="760"/>
      <c r="AB67" s="760"/>
      <c r="AC67" s="760"/>
      <c r="AD67" s="760"/>
      <c r="AE67" s="760"/>
      <c r="AF67" s="764"/>
      <c r="AG67" s="765"/>
      <c r="AH67" s="768"/>
      <c r="AI67" s="769"/>
    </row>
    <row r="68" spans="1:35" ht="11.25" customHeight="1" x14ac:dyDescent="0.3">
      <c r="A68" s="30"/>
      <c r="B68" s="453" t="s">
        <v>363</v>
      </c>
      <c r="C68" s="486"/>
      <c r="D68" s="561" t="str">
        <f>+VLOOKUP(B68,'Exchange rate to be update-2019'!$D$5:$G$163,4,FALSE)</f>
        <v>Ukrainian hryvnia</v>
      </c>
      <c r="E68" s="562"/>
      <c r="F68" s="569"/>
      <c r="G68" s="570"/>
      <c r="H68" s="570"/>
      <c r="I68" s="570"/>
      <c r="J68" s="570"/>
      <c r="K68" s="570"/>
      <c r="L68" s="571"/>
      <c r="M68" s="292"/>
      <c r="N68" s="292"/>
      <c r="O68" s="292"/>
      <c r="P68" s="30"/>
      <c r="Q68" s="30"/>
      <c r="R68" s="30"/>
      <c r="S68" s="30"/>
      <c r="T68" s="30"/>
      <c r="U68" s="30"/>
      <c r="V68" s="30"/>
      <c r="W68" s="30"/>
      <c r="Y68" s="492"/>
      <c r="Z68" s="493"/>
      <c r="AA68" s="760"/>
      <c r="AB68" s="760"/>
      <c r="AC68" s="760"/>
      <c r="AD68" s="760"/>
      <c r="AE68" s="760"/>
      <c r="AF68" s="764"/>
      <c r="AG68" s="765"/>
      <c r="AH68" s="768"/>
      <c r="AI68" s="769"/>
    </row>
    <row r="69" spans="1:35" ht="11.25" customHeight="1" x14ac:dyDescent="0.3">
      <c r="A69" s="30"/>
      <c r="B69" s="453" t="s">
        <v>364</v>
      </c>
      <c r="C69" s="486"/>
      <c r="D69" s="561" t="str">
        <f>+VLOOKUP(B69,'Exchange rate to be update-2019'!$D$5:$G$163,4,FALSE)</f>
        <v>Tunisian dinar</v>
      </c>
      <c r="E69" s="562"/>
      <c r="F69" s="569"/>
      <c r="G69" s="570"/>
      <c r="H69" s="570"/>
      <c r="I69" s="570"/>
      <c r="J69" s="570"/>
      <c r="K69" s="570"/>
      <c r="L69" s="571"/>
      <c r="M69" s="292"/>
      <c r="N69" s="292"/>
      <c r="O69" s="292"/>
      <c r="Y69" s="492"/>
      <c r="Z69" s="493"/>
      <c r="AA69" s="760"/>
      <c r="AB69" s="760"/>
      <c r="AC69" s="760"/>
      <c r="AD69" s="760"/>
      <c r="AE69" s="760"/>
      <c r="AF69" s="764"/>
      <c r="AG69" s="765"/>
      <c r="AH69" s="768"/>
      <c r="AI69" s="769"/>
    </row>
    <row r="70" spans="1:35" ht="11.25" customHeight="1" x14ac:dyDescent="0.3">
      <c r="A70" s="30"/>
      <c r="B70" s="453" t="s">
        <v>365</v>
      </c>
      <c r="C70" s="486"/>
      <c r="D70" s="561" t="str">
        <f>+VLOOKUP(B70,'Exchange rate to be update-2019'!$D$5:$G$163,4,FALSE)</f>
        <v>Moldovan leu</v>
      </c>
      <c r="E70" s="562"/>
      <c r="F70" s="569"/>
      <c r="G70" s="570"/>
      <c r="H70" s="570"/>
      <c r="I70" s="570"/>
      <c r="J70" s="570"/>
      <c r="K70" s="570"/>
      <c r="L70" s="571"/>
      <c r="M70" s="292"/>
      <c r="N70" s="292"/>
      <c r="O70" s="292"/>
      <c r="Y70" s="492"/>
      <c r="Z70" s="493"/>
      <c r="AA70" s="760"/>
      <c r="AB70" s="760"/>
      <c r="AC70" s="760"/>
      <c r="AD70" s="760"/>
      <c r="AE70" s="760"/>
      <c r="AF70" s="764"/>
      <c r="AG70" s="765"/>
      <c r="AH70" s="768"/>
      <c r="AI70" s="769"/>
    </row>
    <row r="71" spans="1:35" ht="11.25" customHeight="1" thickBot="1" x14ac:dyDescent="0.35">
      <c r="A71" s="30"/>
      <c r="B71" s="453" t="s">
        <v>366</v>
      </c>
      <c r="C71" s="486"/>
      <c r="D71" s="561" t="str">
        <f>+VLOOKUP(B71,'Exchange rate to be update-2019'!$D$5:$G$163,4,FALSE)</f>
        <v>Armenian dram</v>
      </c>
      <c r="E71" s="562"/>
      <c r="F71" s="569"/>
      <c r="G71" s="570"/>
      <c r="H71" s="570"/>
      <c r="I71" s="570"/>
      <c r="J71" s="570"/>
      <c r="K71" s="570"/>
      <c r="L71" s="571"/>
      <c r="M71" s="292"/>
      <c r="N71" s="292"/>
      <c r="O71" s="292"/>
      <c r="Y71" s="575"/>
      <c r="Z71" s="576"/>
      <c r="AA71" s="761"/>
      <c r="AB71" s="761"/>
      <c r="AC71" s="761"/>
      <c r="AD71" s="761"/>
      <c r="AE71" s="761"/>
      <c r="AF71" s="766"/>
      <c r="AG71" s="767"/>
      <c r="AH71" s="770"/>
      <c r="AI71" s="771"/>
    </row>
    <row r="72" spans="1:35" ht="11.25" customHeight="1" x14ac:dyDescent="0.3">
      <c r="A72" s="30"/>
      <c r="B72" s="453" t="s">
        <v>367</v>
      </c>
      <c r="C72" s="486"/>
      <c r="D72" s="561" t="str">
        <f>+VLOOKUP(B72,'Exchange rate to be update-2019'!$D$5:$G$163,4,FALSE)</f>
        <v>Swiss franc</v>
      </c>
      <c r="E72" s="562"/>
      <c r="F72" s="569"/>
      <c r="G72" s="570"/>
      <c r="H72" s="570"/>
      <c r="I72" s="570"/>
      <c r="J72" s="570"/>
      <c r="K72" s="570"/>
      <c r="L72" s="571"/>
      <c r="M72" s="292"/>
      <c r="N72" s="292"/>
      <c r="O72" s="292"/>
      <c r="Y72" s="676" t="s">
        <v>255</v>
      </c>
      <c r="Z72" s="677"/>
      <c r="AA72" s="677"/>
      <c r="AB72" s="677"/>
      <c r="AC72" s="677"/>
      <c r="AD72" s="677"/>
      <c r="AE72" s="678"/>
      <c r="AF72" s="672">
        <f>+MIN(AF58,AF62,AF66)</f>
        <v>0</v>
      </c>
      <c r="AG72" s="673"/>
    </row>
    <row r="73" spans="1:35" ht="11.25" customHeight="1" x14ac:dyDescent="0.3">
      <c r="A73" s="30"/>
      <c r="B73" s="453" t="s">
        <v>368</v>
      </c>
      <c r="C73" s="486"/>
      <c r="D73" s="561" t="str">
        <f>+VLOOKUP(B73,'Exchange rate to be update-2019'!$D$5:$G$163,4,FALSE)</f>
        <v>Bosnia and Herzegovina convertible mark</v>
      </c>
      <c r="E73" s="562"/>
      <c r="F73" s="569"/>
      <c r="G73" s="570"/>
      <c r="H73" s="570"/>
      <c r="I73" s="570"/>
      <c r="J73" s="570"/>
      <c r="K73" s="570"/>
      <c r="L73" s="571"/>
      <c r="M73" s="292"/>
      <c r="N73" s="292"/>
      <c r="O73" s="292"/>
      <c r="Y73" s="679"/>
      <c r="Z73" s="680"/>
      <c r="AA73" s="680"/>
      <c r="AB73" s="680"/>
      <c r="AC73" s="680"/>
      <c r="AD73" s="680"/>
      <c r="AE73" s="681"/>
      <c r="AF73" s="674"/>
      <c r="AG73" s="675"/>
    </row>
    <row r="74" spans="1:35" ht="11.25" customHeight="1" x14ac:dyDescent="0.3">
      <c r="A74" s="30"/>
      <c r="B74" s="453" t="s">
        <v>369</v>
      </c>
      <c r="C74" s="486"/>
      <c r="D74" s="561" t="str">
        <f>+VLOOKUP(B74,'Exchange rate to be update-2019'!$D$5:$G$163,4,FALSE)</f>
        <v>Serbian Dinar</v>
      </c>
      <c r="E74" s="562"/>
      <c r="F74" s="569"/>
      <c r="G74" s="570"/>
      <c r="H74" s="570"/>
      <c r="I74" s="570"/>
      <c r="J74" s="570"/>
      <c r="K74" s="570"/>
      <c r="L74" s="571"/>
      <c r="M74" s="292"/>
      <c r="N74" s="292"/>
      <c r="O74" s="292"/>
      <c r="Y74" s="684" t="s">
        <v>248</v>
      </c>
      <c r="Z74" s="685"/>
      <c r="AA74" s="685"/>
      <c r="AB74" s="685"/>
      <c r="AC74" s="685"/>
      <c r="AD74" s="685"/>
      <c r="AE74" s="685"/>
      <c r="AF74" s="497">
        <f>+N47</f>
        <v>0</v>
      </c>
      <c r="AG74" s="686"/>
    </row>
    <row r="75" spans="1:35" ht="11.25" customHeight="1" x14ac:dyDescent="0.3">
      <c r="A75" s="30"/>
      <c r="B75" s="453" t="s">
        <v>347</v>
      </c>
      <c r="C75" s="486"/>
      <c r="D75" s="561" t="str">
        <f>+VLOOKUP(B75,'Exchange rate to be update-2019'!$D$5:$G$163,4,FALSE)</f>
        <v>Albanian lek</v>
      </c>
      <c r="E75" s="562"/>
      <c r="F75" s="569"/>
      <c r="G75" s="570"/>
      <c r="H75" s="570"/>
      <c r="I75" s="570"/>
      <c r="J75" s="570"/>
      <c r="K75" s="570"/>
      <c r="L75" s="571"/>
      <c r="M75" s="292"/>
      <c r="N75" s="292"/>
      <c r="O75" s="292"/>
      <c r="Y75" s="684"/>
      <c r="Z75" s="685"/>
      <c r="AA75" s="685"/>
      <c r="AB75" s="685"/>
      <c r="AC75" s="685"/>
      <c r="AD75" s="685"/>
      <c r="AE75" s="685"/>
      <c r="AF75" s="497"/>
      <c r="AG75" s="686"/>
    </row>
    <row r="76" spans="1:35" ht="11.25" customHeight="1" x14ac:dyDescent="0.3">
      <c r="A76" s="30"/>
      <c r="B76" s="454" t="s">
        <v>254</v>
      </c>
      <c r="C76" s="486"/>
      <c r="D76" s="561"/>
      <c r="E76" s="562"/>
      <c r="F76" s="569"/>
      <c r="G76" s="570"/>
      <c r="H76" s="570"/>
      <c r="I76" s="570"/>
      <c r="J76" s="570"/>
      <c r="K76" s="570"/>
      <c r="L76" s="571"/>
      <c r="M76" s="292"/>
      <c r="N76" s="292"/>
      <c r="O76" s="292"/>
      <c r="Y76" s="684" t="s">
        <v>871</v>
      </c>
      <c r="Z76" s="685"/>
      <c r="AA76" s="685"/>
      <c r="AB76" s="685"/>
      <c r="AC76" s="685"/>
      <c r="AD76" s="685"/>
      <c r="AE76" s="685"/>
      <c r="AF76" s="754">
        <f>+AF72-AF74</f>
        <v>0</v>
      </c>
      <c r="AG76" s="755"/>
    </row>
    <row r="77" spans="1:35" ht="11.25" customHeight="1" thickBot="1" x14ac:dyDescent="0.35">
      <c r="A77" s="30"/>
      <c r="B77" s="455" t="s">
        <v>254</v>
      </c>
      <c r="C77" s="486"/>
      <c r="D77" s="561"/>
      <c r="E77" s="562"/>
      <c r="F77" s="572"/>
      <c r="G77" s="573"/>
      <c r="H77" s="573"/>
      <c r="I77" s="573"/>
      <c r="J77" s="573"/>
      <c r="K77" s="573"/>
      <c r="L77" s="574"/>
      <c r="M77" s="292"/>
      <c r="N77" s="292"/>
      <c r="O77" s="292"/>
      <c r="Y77" s="758"/>
      <c r="Z77" s="759"/>
      <c r="AA77" s="759"/>
      <c r="AB77" s="759"/>
      <c r="AC77" s="759"/>
      <c r="AD77" s="759"/>
      <c r="AE77" s="759"/>
      <c r="AF77" s="756"/>
      <c r="AG77" s="757"/>
    </row>
    <row r="78" spans="1:35" x14ac:dyDescent="0.3">
      <c r="M78" s="292"/>
      <c r="N78" s="292"/>
      <c r="O78" s="292"/>
    </row>
    <row r="79" spans="1:35" hidden="1" x14ac:dyDescent="0.3">
      <c r="M79" s="292"/>
      <c r="N79" s="292"/>
      <c r="O79" s="292"/>
    </row>
    <row r="80" spans="1:35" hidden="1" x14ac:dyDescent="0.3">
      <c r="M80" s="292"/>
      <c r="N80" s="292"/>
      <c r="O80" s="292"/>
    </row>
    <row r="81" spans="1:23" hidden="1" x14ac:dyDescent="0.3">
      <c r="M81" s="292"/>
      <c r="N81" s="292"/>
      <c r="O81" s="292"/>
    </row>
    <row r="82" spans="1:23" hidden="1" x14ac:dyDescent="0.3">
      <c r="M82" s="292"/>
      <c r="N82" s="292"/>
      <c r="O82" s="292"/>
    </row>
    <row r="83" spans="1:23" hidden="1" x14ac:dyDescent="0.3">
      <c r="A83" s="30"/>
      <c r="B83" s="30"/>
      <c r="C83" s="30"/>
      <c r="D83" s="30"/>
      <c r="E83" s="30"/>
      <c r="F83" s="30"/>
      <c r="G83" s="30"/>
      <c r="H83" s="30"/>
      <c r="I83" s="30"/>
      <c r="J83" s="30"/>
      <c r="K83" s="30"/>
      <c r="L83" s="30"/>
      <c r="M83" s="292"/>
      <c r="N83" s="292"/>
      <c r="O83" s="292"/>
      <c r="P83" s="30"/>
      <c r="Q83" s="30"/>
      <c r="R83" s="30"/>
      <c r="S83" s="30"/>
      <c r="T83" s="30"/>
      <c r="U83" s="30"/>
      <c r="V83" s="30"/>
      <c r="W83" s="30"/>
    </row>
    <row r="84" spans="1:23" hidden="1" x14ac:dyDescent="0.3">
      <c r="A84" s="30"/>
      <c r="B84" s="30"/>
      <c r="C84" s="30"/>
      <c r="D84" s="30"/>
      <c r="E84" s="30"/>
      <c r="F84" s="30"/>
      <c r="G84" s="30"/>
      <c r="H84" s="30"/>
      <c r="I84" s="30"/>
      <c r="J84" s="30"/>
      <c r="K84" s="30"/>
      <c r="L84" s="30"/>
      <c r="M84" s="292"/>
      <c r="N84" s="292"/>
      <c r="O84" s="292"/>
      <c r="P84" s="30"/>
      <c r="Q84" s="30"/>
      <c r="R84" s="30"/>
      <c r="S84" s="30"/>
      <c r="T84" s="30"/>
      <c r="U84" s="30"/>
      <c r="V84" s="30"/>
      <c r="W84" s="30"/>
    </row>
    <row r="85" spans="1:23" hidden="1" x14ac:dyDescent="0.3">
      <c r="A85" s="30"/>
      <c r="B85" s="30"/>
      <c r="C85" s="30"/>
      <c r="D85" s="30"/>
      <c r="E85" s="30"/>
      <c r="F85" s="30"/>
      <c r="G85" s="30"/>
      <c r="H85" s="30"/>
      <c r="I85" s="30"/>
      <c r="J85" s="30"/>
      <c r="K85" s="30"/>
      <c r="L85" s="30"/>
      <c r="M85" s="292"/>
      <c r="N85" s="292"/>
      <c r="O85" s="292"/>
      <c r="P85" s="30"/>
      <c r="Q85" s="30"/>
      <c r="R85" s="30"/>
      <c r="S85" s="30"/>
      <c r="T85" s="30"/>
      <c r="U85" s="30"/>
      <c r="V85" s="30"/>
      <c r="W85" s="30"/>
    </row>
    <row r="86" spans="1:23" hidden="1" x14ac:dyDescent="0.3">
      <c r="A86" s="30"/>
      <c r="B86" s="30"/>
      <c r="C86" s="30"/>
      <c r="D86" s="30"/>
      <c r="E86" s="30"/>
      <c r="F86" s="30"/>
      <c r="G86" s="30"/>
      <c r="H86" s="30"/>
      <c r="I86" s="30"/>
      <c r="J86" s="30"/>
      <c r="K86" s="30"/>
      <c r="L86" s="30"/>
      <c r="M86" s="292"/>
      <c r="N86" s="292"/>
      <c r="O86" s="292"/>
      <c r="P86" s="30"/>
      <c r="Q86" s="30"/>
      <c r="R86" s="30"/>
      <c r="S86" s="30"/>
      <c r="T86" s="30"/>
      <c r="U86" s="30"/>
      <c r="V86" s="30"/>
      <c r="W86" s="30"/>
    </row>
    <row r="87" spans="1:23" hidden="1" x14ac:dyDescent="0.3">
      <c r="A87" s="30"/>
      <c r="B87" s="30"/>
      <c r="C87" s="30"/>
      <c r="D87" s="30"/>
      <c r="E87" s="30"/>
      <c r="F87" s="30"/>
      <c r="G87" s="30"/>
      <c r="H87" s="30"/>
      <c r="I87" s="30"/>
      <c r="J87" s="30"/>
      <c r="K87" s="30"/>
      <c r="L87" s="30"/>
      <c r="M87" s="292"/>
      <c r="N87" s="292"/>
      <c r="O87" s="292"/>
      <c r="P87" s="30"/>
      <c r="Q87" s="30"/>
      <c r="R87" s="30"/>
      <c r="S87" s="30"/>
      <c r="T87" s="30"/>
      <c r="U87" s="30"/>
      <c r="V87" s="30"/>
      <c r="W87" s="30"/>
    </row>
    <row r="88" spans="1:23" hidden="1" x14ac:dyDescent="0.3">
      <c r="A88" s="30"/>
      <c r="B88" s="30"/>
      <c r="C88" s="30"/>
      <c r="D88" s="30"/>
      <c r="E88" s="30"/>
      <c r="F88" s="30"/>
      <c r="G88" s="30"/>
      <c r="H88" s="30"/>
      <c r="I88" s="30"/>
      <c r="J88" s="30"/>
      <c r="K88" s="30"/>
      <c r="L88" s="30"/>
      <c r="M88" s="292"/>
      <c r="N88" s="292"/>
      <c r="O88" s="292"/>
      <c r="P88" s="30"/>
      <c r="Q88" s="30"/>
      <c r="R88" s="30"/>
      <c r="S88" s="30"/>
      <c r="T88" s="30"/>
      <c r="U88" s="30"/>
      <c r="V88" s="30"/>
      <c r="W88" s="30"/>
    </row>
    <row r="89" spans="1:23" hidden="1" x14ac:dyDescent="0.3">
      <c r="A89" s="30"/>
      <c r="B89" s="30"/>
      <c r="C89" s="30"/>
      <c r="D89" s="30"/>
      <c r="E89" s="30"/>
      <c r="F89" s="30"/>
      <c r="G89" s="30"/>
      <c r="H89" s="30"/>
      <c r="I89" s="30"/>
      <c r="J89" s="30"/>
      <c r="K89" s="30"/>
      <c r="L89" s="30"/>
      <c r="M89" s="292"/>
      <c r="N89" s="292"/>
      <c r="O89" s="292"/>
      <c r="P89" s="30"/>
      <c r="Q89" s="30"/>
      <c r="R89" s="30"/>
      <c r="S89" s="30"/>
      <c r="T89" s="30"/>
      <c r="U89" s="30"/>
      <c r="V89" s="30"/>
      <c r="W89" s="30"/>
    </row>
    <row r="90" spans="1:23" hidden="1" x14ac:dyDescent="0.3">
      <c r="A90" s="30"/>
      <c r="B90" s="30"/>
      <c r="C90" s="30"/>
      <c r="D90" s="30"/>
      <c r="E90" s="30"/>
      <c r="F90" s="30"/>
      <c r="G90" s="30"/>
      <c r="H90" s="30"/>
      <c r="I90" s="30"/>
      <c r="J90" s="30"/>
      <c r="K90" s="30"/>
      <c r="L90" s="30"/>
      <c r="M90" s="292"/>
      <c r="N90" s="292"/>
      <c r="O90" s="292"/>
      <c r="P90" s="30"/>
      <c r="Q90" s="30"/>
      <c r="R90" s="30"/>
      <c r="S90" s="30"/>
      <c r="T90" s="30"/>
      <c r="U90" s="30"/>
      <c r="V90" s="30"/>
      <c r="W90" s="30"/>
    </row>
    <row r="91" spans="1:23" hidden="1" x14ac:dyDescent="0.3">
      <c r="A91" s="30"/>
      <c r="B91" s="30"/>
      <c r="C91" s="30"/>
      <c r="D91" s="30"/>
      <c r="E91" s="30"/>
      <c r="F91" s="30"/>
      <c r="G91" s="30"/>
      <c r="H91" s="30"/>
      <c r="I91" s="30"/>
      <c r="J91" s="30"/>
      <c r="K91" s="30"/>
      <c r="L91" s="30"/>
      <c r="M91" s="292"/>
      <c r="N91" s="292"/>
      <c r="O91" s="292"/>
      <c r="P91" s="30"/>
      <c r="Q91" s="30"/>
      <c r="R91" s="30"/>
      <c r="S91" s="30"/>
      <c r="T91" s="30"/>
      <c r="U91" s="30"/>
      <c r="V91" s="30"/>
      <c r="W91" s="30"/>
    </row>
    <row r="92" spans="1:23" hidden="1" x14ac:dyDescent="0.3">
      <c r="A92" s="30"/>
      <c r="B92" s="30"/>
      <c r="C92" s="30"/>
      <c r="D92" s="30"/>
      <c r="E92" s="30"/>
      <c r="F92" s="30"/>
      <c r="G92" s="30"/>
      <c r="H92" s="30"/>
      <c r="I92" s="30"/>
      <c r="J92" s="30"/>
      <c r="K92" s="30"/>
      <c r="L92" s="30"/>
      <c r="M92" s="292"/>
      <c r="N92" s="292"/>
      <c r="O92" s="292"/>
      <c r="P92" s="30"/>
      <c r="Q92" s="30"/>
      <c r="R92" s="30"/>
      <c r="S92" s="30"/>
      <c r="T92" s="30"/>
      <c r="U92" s="30"/>
      <c r="V92" s="30"/>
      <c r="W92" s="30"/>
    </row>
    <row r="93" spans="1:23" hidden="1" x14ac:dyDescent="0.3">
      <c r="A93" s="30"/>
      <c r="B93" s="30"/>
      <c r="C93" s="30"/>
      <c r="D93" s="30"/>
      <c r="E93" s="30"/>
      <c r="F93" s="30"/>
      <c r="G93" s="30"/>
      <c r="H93" s="30"/>
      <c r="I93" s="30"/>
      <c r="J93" s="30"/>
      <c r="K93" s="30"/>
      <c r="L93" s="30"/>
      <c r="M93" s="292"/>
      <c r="N93" s="292"/>
      <c r="O93" s="292"/>
      <c r="P93" s="30"/>
      <c r="Q93" s="30"/>
      <c r="R93" s="30"/>
      <c r="S93" s="30"/>
      <c r="T93" s="30"/>
      <c r="U93" s="30"/>
      <c r="V93" s="30"/>
      <c r="W93" s="30"/>
    </row>
    <row r="94" spans="1:23" hidden="1" x14ac:dyDescent="0.3">
      <c r="A94" s="30"/>
      <c r="B94" s="30"/>
      <c r="C94" s="30"/>
      <c r="D94" s="30"/>
      <c r="E94" s="30"/>
      <c r="F94" s="30"/>
      <c r="G94" s="30"/>
      <c r="H94" s="30"/>
      <c r="I94" s="30"/>
      <c r="J94" s="30"/>
      <c r="K94" s="30"/>
      <c r="L94" s="30"/>
      <c r="M94" s="292"/>
      <c r="N94" s="292"/>
      <c r="O94" s="292"/>
      <c r="P94" s="30"/>
      <c r="Q94" s="30"/>
      <c r="R94" s="30"/>
      <c r="S94" s="30"/>
      <c r="T94" s="30"/>
      <c r="U94" s="30"/>
      <c r="V94" s="30"/>
      <c r="W94" s="30"/>
    </row>
    <row r="95" spans="1:23" hidden="1" x14ac:dyDescent="0.3">
      <c r="A95" s="30"/>
      <c r="B95" s="30"/>
      <c r="C95" s="30"/>
      <c r="D95" s="30"/>
      <c r="E95" s="30"/>
      <c r="F95" s="30"/>
      <c r="G95" s="30"/>
      <c r="H95" s="30"/>
      <c r="I95" s="30"/>
      <c r="J95" s="30"/>
      <c r="K95" s="30"/>
      <c r="L95" s="30"/>
      <c r="M95" s="292"/>
      <c r="N95" s="292"/>
      <c r="O95" s="292"/>
      <c r="P95" s="30"/>
      <c r="Q95" s="30"/>
      <c r="R95" s="30"/>
      <c r="S95" s="30"/>
      <c r="T95" s="30"/>
      <c r="U95" s="30"/>
      <c r="V95" s="30"/>
      <c r="W95" s="30"/>
    </row>
    <row r="96" spans="1:23" hidden="1" x14ac:dyDescent="0.3">
      <c r="A96" s="30"/>
      <c r="B96" s="30"/>
      <c r="C96" s="30"/>
      <c r="D96" s="30"/>
      <c r="E96" s="30"/>
      <c r="F96" s="30"/>
      <c r="G96" s="30"/>
      <c r="H96" s="30"/>
      <c r="I96" s="30"/>
      <c r="J96" s="30"/>
      <c r="K96" s="30"/>
      <c r="L96" s="30"/>
      <c r="M96" s="30"/>
      <c r="N96" s="30"/>
      <c r="O96" s="30"/>
      <c r="P96" s="30"/>
      <c r="Q96" s="30"/>
      <c r="R96" s="30"/>
      <c r="S96" s="30"/>
      <c r="T96" s="30"/>
      <c r="U96" s="30"/>
      <c r="V96" s="30"/>
      <c r="W96" s="30"/>
    </row>
    <row r="97" spans="1:23" hidden="1" x14ac:dyDescent="0.3">
      <c r="A97" s="30"/>
      <c r="B97" s="30"/>
      <c r="C97" s="30"/>
      <c r="D97" s="30"/>
      <c r="E97" s="30"/>
      <c r="F97" s="30"/>
      <c r="G97" s="30"/>
      <c r="H97" s="30"/>
      <c r="I97" s="30"/>
      <c r="J97" s="30"/>
      <c r="K97" s="30"/>
      <c r="L97" s="30"/>
      <c r="M97" s="30"/>
      <c r="N97" s="30"/>
      <c r="O97" s="30"/>
      <c r="P97" s="30"/>
      <c r="Q97" s="30"/>
      <c r="R97" s="30"/>
      <c r="S97" s="30"/>
      <c r="T97" s="30"/>
      <c r="U97" s="30"/>
      <c r="V97" s="30"/>
      <c r="W97" s="30"/>
    </row>
    <row r="98" spans="1:23" hidden="1" x14ac:dyDescent="0.3">
      <c r="A98" s="30"/>
      <c r="B98" s="30"/>
      <c r="C98" s="30"/>
      <c r="D98" s="30"/>
      <c r="E98" s="30"/>
      <c r="F98" s="30"/>
      <c r="G98" s="30"/>
      <c r="H98" s="30"/>
      <c r="I98" s="30"/>
      <c r="J98" s="30"/>
      <c r="K98" s="30"/>
      <c r="L98" s="30"/>
      <c r="M98" s="30"/>
      <c r="N98" s="30"/>
      <c r="O98" s="30"/>
      <c r="P98" s="30"/>
      <c r="Q98" s="30"/>
      <c r="R98" s="30"/>
      <c r="S98" s="30"/>
      <c r="T98" s="30"/>
      <c r="U98" s="30"/>
      <c r="V98" s="30"/>
      <c r="W98" s="30"/>
    </row>
    <row r="99" spans="1:23" hidden="1" x14ac:dyDescent="0.3">
      <c r="A99" s="30"/>
      <c r="B99" s="30"/>
      <c r="C99" s="30"/>
      <c r="D99" s="30"/>
      <c r="E99" s="30"/>
      <c r="F99" s="30"/>
      <c r="G99" s="30"/>
      <c r="H99" s="30"/>
      <c r="I99" s="30"/>
      <c r="J99" s="30"/>
      <c r="K99" s="30"/>
      <c r="L99" s="30"/>
      <c r="M99" s="30"/>
      <c r="N99" s="30"/>
      <c r="O99" s="30"/>
      <c r="P99" s="30"/>
      <c r="Q99" s="30"/>
      <c r="R99" s="30"/>
      <c r="S99" s="30"/>
      <c r="T99" s="30"/>
      <c r="U99" s="30"/>
      <c r="V99" s="30"/>
      <c r="W99" s="30"/>
    </row>
    <row r="100" spans="1:23" hidden="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hidden="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hidden="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1:23" hidden="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1:23" hidden="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row>
    <row r="105" spans="1:23" hidden="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1:23" hidden="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1:23" hidden="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row>
    <row r="108" spans="1:23" hidden="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1:23" hidden="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row>
    <row r="110" spans="1:23" hidden="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row>
    <row r="111" spans="1:23" hidden="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row>
    <row r="112" spans="1:23" hidden="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row>
    <row r="113" spans="1:23" hidden="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row>
    <row r="114" spans="1:23" hidden="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row>
    <row r="115" spans="1:23" hidden="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row>
    <row r="116" spans="1:23" hidden="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1:23" hidden="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row>
    <row r="118" spans="1:23" hidden="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row>
    <row r="119" spans="1:23" hidden="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row>
    <row r="120" spans="1:23" hidden="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row>
    <row r="121" spans="1:23" hidden="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1:23" hidden="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1:23" hidden="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row>
    <row r="124" spans="1:23" hidden="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row>
    <row r="125" spans="1:23" hidden="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row>
    <row r="126" spans="1:23" hidden="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row>
    <row r="127" spans="1:23" hidden="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row>
    <row r="128" spans="1:23" hidden="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row>
    <row r="129" spans="1:23" hidden="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row>
  </sheetData>
  <sheetProtection algorithmName="SHA-512" hashValue="bjVxSTlgA7/xmm4otFhDxZxDqaTv38LdFTarq5zweSg835oeyWzv6ROZglQUCdi581yiiNaEPkkg12+Zd6mScg==" saltValue="69GH7t9tAPKjOGBCK4mrGQ==" spinCount="100000" sheet="1" objects="1" scenarios="1"/>
  <protectedRanges>
    <protectedRange sqref="B56:B77 D53:D77" name="Range1_1_1"/>
  </protectedRanges>
  <mergeCells count="167">
    <mergeCell ref="AF76:AG77"/>
    <mergeCell ref="Y76:AE77"/>
    <mergeCell ref="AA66:AE71"/>
    <mergeCell ref="AF66:AG71"/>
    <mergeCell ref="AH66:AI71"/>
    <mergeCell ref="AE18:AF19"/>
    <mergeCell ref="AG18:AG19"/>
    <mergeCell ref="A13:C13"/>
    <mergeCell ref="D13:F13"/>
    <mergeCell ref="A15:C15"/>
    <mergeCell ref="D15:F15"/>
    <mergeCell ref="G15:V15"/>
    <mergeCell ref="H26:I26"/>
    <mergeCell ref="D24:E24"/>
    <mergeCell ref="A23:O23"/>
    <mergeCell ref="N26:N29"/>
    <mergeCell ref="A20:C20"/>
    <mergeCell ref="D20:E22"/>
    <mergeCell ref="H20:I22"/>
    <mergeCell ref="L20:M22"/>
    <mergeCell ref="O20:O22"/>
    <mergeCell ref="H28:I28"/>
    <mergeCell ref="A24:C24"/>
    <mergeCell ref="H24:I24"/>
    <mergeCell ref="A32:C32"/>
    <mergeCell ref="A16:C16"/>
    <mergeCell ref="D16:V16"/>
    <mergeCell ref="D27:E27"/>
    <mergeCell ref="D28:E28"/>
    <mergeCell ref="F20:F22"/>
    <mergeCell ref="J20:J22"/>
    <mergeCell ref="N20:N22"/>
    <mergeCell ref="L24:M24"/>
    <mergeCell ref="L31:M31"/>
    <mergeCell ref="L26:M29"/>
    <mergeCell ref="H30:I30"/>
    <mergeCell ref="A31:C31"/>
    <mergeCell ref="D31:E31"/>
    <mergeCell ref="H29:I29"/>
    <mergeCell ref="A30:C30"/>
    <mergeCell ref="D29:E29"/>
    <mergeCell ref="AF72:AG73"/>
    <mergeCell ref="Y72:AE73"/>
    <mergeCell ref="AH62:AI65"/>
    <mergeCell ref="AF62:AG65"/>
    <mergeCell ref="AA62:AE65"/>
    <mergeCell ref="Y74:AE75"/>
    <mergeCell ref="AF74:AG75"/>
    <mergeCell ref="L13:M13"/>
    <mergeCell ref="Y1:AG2"/>
    <mergeCell ref="Z13:AG13"/>
    <mergeCell ref="AE26:AE29"/>
    <mergeCell ref="AF26:AF29"/>
    <mergeCell ref="AG26:AG29"/>
    <mergeCell ref="AD20:AD22"/>
    <mergeCell ref="AE20:AE22"/>
    <mergeCell ref="AF20:AF22"/>
    <mergeCell ref="AG20:AG22"/>
    <mergeCell ref="Y20:Y22"/>
    <mergeCell ref="Z20:Z22"/>
    <mergeCell ref="AA20:AA22"/>
    <mergeCell ref="AB20:AB22"/>
    <mergeCell ref="AC20:AC22"/>
    <mergeCell ref="B3:V4"/>
    <mergeCell ref="A18:V18"/>
    <mergeCell ref="AB18:AD19"/>
    <mergeCell ref="D11:V11"/>
    <mergeCell ref="A29:C29"/>
    <mergeCell ref="A27:C27"/>
    <mergeCell ref="H27:I27"/>
    <mergeCell ref="A26:C26"/>
    <mergeCell ref="D26:E26"/>
    <mergeCell ref="A25:O25"/>
    <mergeCell ref="D14:V14"/>
    <mergeCell ref="A14:C14"/>
    <mergeCell ref="G13:H13"/>
    <mergeCell ref="I13:K13"/>
    <mergeCell ref="N13:P13"/>
    <mergeCell ref="Q13:S13"/>
    <mergeCell ref="T13:V13"/>
    <mergeCell ref="A34:C34"/>
    <mergeCell ref="H31:I31"/>
    <mergeCell ref="D30:E30"/>
    <mergeCell ref="D34:E34"/>
    <mergeCell ref="H32:I32"/>
    <mergeCell ref="D32:E32"/>
    <mergeCell ref="A22:C22"/>
    <mergeCell ref="A28:C28"/>
    <mergeCell ref="AE6:AE8"/>
    <mergeCell ref="AE9:AE11"/>
    <mergeCell ref="A12:C12"/>
    <mergeCell ref="D12:E12"/>
    <mergeCell ref="F12:V12"/>
    <mergeCell ref="Z6:AC8"/>
    <mergeCell ref="AD6:AD8"/>
    <mergeCell ref="Z9:AC11"/>
    <mergeCell ref="Y9:Y11"/>
    <mergeCell ref="Y6:Y8"/>
    <mergeCell ref="AD9:AD11"/>
    <mergeCell ref="D10:V10"/>
    <mergeCell ref="A6:V6"/>
    <mergeCell ref="A8:V8"/>
    <mergeCell ref="A7:V7"/>
    <mergeCell ref="A11:C11"/>
    <mergeCell ref="Y66:Z71"/>
    <mergeCell ref="D71:E71"/>
    <mergeCell ref="D74:E74"/>
    <mergeCell ref="D75:E75"/>
    <mergeCell ref="D76:E76"/>
    <mergeCell ref="D77:E77"/>
    <mergeCell ref="C47:F47"/>
    <mergeCell ref="N44:O44"/>
    <mergeCell ref="C48:F49"/>
    <mergeCell ref="N48:O49"/>
    <mergeCell ref="B51:L51"/>
    <mergeCell ref="D52:E52"/>
    <mergeCell ref="F52:L52"/>
    <mergeCell ref="D53:E53"/>
    <mergeCell ref="D54:E54"/>
    <mergeCell ref="D55:E55"/>
    <mergeCell ref="D56:E56"/>
    <mergeCell ref="D57:E57"/>
    <mergeCell ref="D58:E58"/>
    <mergeCell ref="D59:E59"/>
    <mergeCell ref="D60:E60"/>
    <mergeCell ref="D61:E61"/>
    <mergeCell ref="D62:E62"/>
    <mergeCell ref="N45:O45"/>
    <mergeCell ref="N47:O47"/>
    <mergeCell ref="N43:O43"/>
    <mergeCell ref="C42:O42"/>
    <mergeCell ref="D73:E73"/>
    <mergeCell ref="D64:E64"/>
    <mergeCell ref="D65:E65"/>
    <mergeCell ref="D66:E66"/>
    <mergeCell ref="D67:E67"/>
    <mergeCell ref="D68:E68"/>
    <mergeCell ref="D69:E69"/>
    <mergeCell ref="D70:E70"/>
    <mergeCell ref="D63:E63"/>
    <mergeCell ref="D72:E72"/>
    <mergeCell ref="F53:L64"/>
    <mergeCell ref="F65:L77"/>
    <mergeCell ref="AA35:AE35"/>
    <mergeCell ref="Y58:Z61"/>
    <mergeCell ref="AA58:AE61"/>
    <mergeCell ref="AF58:AG61"/>
    <mergeCell ref="AH58:AI61"/>
    <mergeCell ref="Y62:Z65"/>
    <mergeCell ref="A36:C36"/>
    <mergeCell ref="C44:L44"/>
    <mergeCell ref="C43:L43"/>
    <mergeCell ref="C45:L45"/>
    <mergeCell ref="AA52:AF53"/>
    <mergeCell ref="AG52:AG53"/>
    <mergeCell ref="Y56:AG57"/>
    <mergeCell ref="AH56:AI57"/>
    <mergeCell ref="A37:O37"/>
    <mergeCell ref="AA51:AF51"/>
    <mergeCell ref="AA54:AF55"/>
    <mergeCell ref="AG54:AG55"/>
    <mergeCell ref="B42:B44"/>
    <mergeCell ref="A42:A44"/>
    <mergeCell ref="B38:B40"/>
    <mergeCell ref="A38:A40"/>
    <mergeCell ref="C38:O40"/>
    <mergeCell ref="A41:O41"/>
  </mergeCells>
  <phoneticPr fontId="12" type="noConversion"/>
  <dataValidations count="2">
    <dataValidation type="list" allowBlank="1" showInputMessage="1" showErrorMessage="1" sqref="D12:E12">
      <formula1>"Lot1,Lot2"</formula1>
    </dataValidation>
    <dataValidation type="list" allowBlank="1" showInputMessage="1" showErrorMessage="1" sqref="B38:B40 B42">
      <formula1>"To be completed,YES,NO"</formula1>
    </dataValidation>
  </dataValidations>
  <hyperlinks>
    <hyperlink ref="A7:V7" r:id="rId1" display="CALL FOR PROPOSALS – EACEA 33/2019 - Erasmus+ Programme"/>
  </hyperlinks>
  <pageMargins left="0.23622047244094491" right="0.23622047244094491" top="0.74803149606299213" bottom="0.74803149606299213" header="0.31496062992125984" footer="0.31496062992125984"/>
  <pageSetup paperSize="9" scale="51" fitToHeight="0" orientation="portrait" r:id="rId2"/>
  <headerFooter alignWithMargins="0">
    <oddHeader>&amp;L                                                                                                                                                                 Annex VI - Model financial statement</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383"/>
  <sheetViews>
    <sheetView zoomScaleNormal="100" workbookViewId="0">
      <selection activeCell="B4" sqref="B4"/>
    </sheetView>
  </sheetViews>
  <sheetFormatPr defaultColWidth="0" defaultRowHeight="13" zeroHeight="1" x14ac:dyDescent="0.3"/>
  <cols>
    <col min="1" max="1" width="5.26953125" style="8" bestFit="1" customWidth="1"/>
    <col min="2" max="2" width="5.26953125" style="8" customWidth="1"/>
    <col min="3" max="3" width="5.26953125" style="8" hidden="1" customWidth="1"/>
    <col min="4" max="4" width="13.54296875" style="8" customWidth="1"/>
    <col min="5" max="5" width="47.7265625" style="33" customWidth="1"/>
    <col min="6" max="6" width="21.54296875" style="33" customWidth="1"/>
    <col min="7" max="7" width="15.54296875" style="33" customWidth="1"/>
    <col min="8" max="8" width="16.26953125" style="33" customWidth="1"/>
    <col min="9" max="9" width="8.7265625" style="33" bestFit="1" customWidth="1"/>
    <col min="10" max="11" width="16.26953125" style="33" customWidth="1"/>
    <col min="12" max="12" width="20.26953125" style="180" customWidth="1"/>
    <col min="13" max="13" width="3.26953125" style="8" customWidth="1"/>
    <col min="14" max="14" width="19.81640625" style="8" hidden="1" customWidth="1"/>
    <col min="15" max="15" width="21.7265625" style="8" hidden="1" customWidth="1"/>
    <col min="16" max="16" width="13" style="8" hidden="1" customWidth="1"/>
    <col min="17" max="17" width="16.81640625" style="8" hidden="1" customWidth="1"/>
    <col min="18" max="24" width="9.1796875" style="8" hidden="1" customWidth="1"/>
    <col min="25" max="16384" width="9.1796875" style="8" hidden="1"/>
  </cols>
  <sheetData>
    <row r="1" spans="1:24" ht="16.5" customHeight="1" thickBot="1" x14ac:dyDescent="0.4">
      <c r="A1" s="13" t="s">
        <v>1026</v>
      </c>
      <c r="B1" s="13"/>
      <c r="C1" s="13"/>
      <c r="D1" s="125"/>
      <c r="L1" s="33"/>
      <c r="N1" s="906" t="s">
        <v>122</v>
      </c>
      <c r="O1" s="906"/>
      <c r="P1" s="906"/>
      <c r="Q1" s="906"/>
      <c r="R1" s="906"/>
      <c r="S1" s="906"/>
      <c r="T1" s="906"/>
      <c r="U1" s="906"/>
      <c r="V1" s="906"/>
      <c r="W1" s="906"/>
      <c r="X1" s="906"/>
    </row>
    <row r="2" spans="1:24" s="176" customFormat="1" ht="12.75" customHeight="1" thickBot="1" x14ac:dyDescent="0.35">
      <c r="A2" s="983" t="s">
        <v>38</v>
      </c>
      <c r="B2" s="938" t="s">
        <v>118</v>
      </c>
      <c r="C2" s="938" t="s">
        <v>337</v>
      </c>
      <c r="D2" s="1073" t="s">
        <v>80</v>
      </c>
      <c r="E2" s="944" t="s">
        <v>55</v>
      </c>
      <c r="F2" s="944" t="s">
        <v>46</v>
      </c>
      <c r="G2" s="1075" t="s">
        <v>178</v>
      </c>
      <c r="H2" s="1048" t="s">
        <v>179</v>
      </c>
      <c r="I2" s="1067" t="s">
        <v>133</v>
      </c>
      <c r="J2" s="1041" t="s">
        <v>166</v>
      </c>
      <c r="K2" s="1064" t="s">
        <v>180</v>
      </c>
      <c r="L2" s="174" t="s">
        <v>181</v>
      </c>
      <c r="M2" s="175"/>
      <c r="N2" s="127" t="s">
        <v>35</v>
      </c>
      <c r="O2" s="128">
        <f>+L3-Q2</f>
        <v>0</v>
      </c>
      <c r="P2" s="129" t="s">
        <v>36</v>
      </c>
      <c r="Q2" s="973">
        <f>SUM(O4:O131)</f>
        <v>0</v>
      </c>
      <c r="R2" s="974"/>
      <c r="S2" s="144" t="s">
        <v>147</v>
      </c>
      <c r="T2" s="162">
        <f>+Start_Date</f>
        <v>44136</v>
      </c>
      <c r="U2" s="144" t="s">
        <v>148</v>
      </c>
      <c r="V2" s="130">
        <f>+' Summary Statement'!N13</f>
        <v>45596</v>
      </c>
      <c r="W2" s="163" t="s">
        <v>169</v>
      </c>
      <c r="X2" s="139">
        <f>+TRUNC(($V$2-$T$2)/30,0)</f>
        <v>48</v>
      </c>
    </row>
    <row r="3" spans="1:24" ht="30" customHeight="1" thickBot="1" x14ac:dyDescent="0.35">
      <c r="A3" s="984"/>
      <c r="B3" s="939"/>
      <c r="C3" s="939"/>
      <c r="D3" s="1074"/>
      <c r="E3" s="945"/>
      <c r="F3" s="945"/>
      <c r="G3" s="1076"/>
      <c r="H3" s="1057"/>
      <c r="I3" s="1068"/>
      <c r="J3" s="1077"/>
      <c r="K3" s="1065"/>
      <c r="L3" s="345">
        <f>SUM(L4:L131)</f>
        <v>0</v>
      </c>
      <c r="M3" s="125"/>
      <c r="N3" s="166" t="s">
        <v>170</v>
      </c>
      <c r="O3" s="23" t="s">
        <v>138</v>
      </c>
      <c r="P3" s="1045" t="s">
        <v>163</v>
      </c>
      <c r="Q3" s="1046"/>
      <c r="R3" s="1047"/>
      <c r="S3" s="125"/>
      <c r="T3" s="125"/>
      <c r="U3" s="125"/>
      <c r="V3" s="125"/>
      <c r="W3" s="11"/>
      <c r="X3" s="11"/>
    </row>
    <row r="4" spans="1:24" ht="13.5" thickBot="1" x14ac:dyDescent="0.35">
      <c r="A4" s="167">
        <v>1</v>
      </c>
      <c r="B4" s="341"/>
      <c r="C4" s="341"/>
      <c r="D4" s="338"/>
      <c r="E4" s="338"/>
      <c r="F4" s="338"/>
      <c r="G4" s="383"/>
      <c r="H4" s="338"/>
      <c r="I4" s="338"/>
      <c r="J4" s="408"/>
      <c r="K4" s="346" t="str">
        <f>IFERROR(+L4/H4," ")</f>
        <v xml:space="preserve"> </v>
      </c>
      <c r="L4" s="347" t="str">
        <f>IFERROR(J4/(VLOOKUP(I4,' Summary Statement'!$B$53:$C$77,2,FALSE))," ")</f>
        <v xml:space="preserve"> </v>
      </c>
      <c r="M4" s="178" t="str">
        <f>IF(J4=" ","Please fill all the fields in the row"," ")</f>
        <v xml:space="preserve"> </v>
      </c>
      <c r="N4" s="170" t="str">
        <f>+IF(L4=0,"date not completed",IF(AND($T$2&lt;=G4,$V$2&gt;=G4),"ok","to be checked"))</f>
        <v>to be checked</v>
      </c>
      <c r="O4" s="427">
        <v>0</v>
      </c>
      <c r="P4" s="1038"/>
      <c r="Q4" s="1038"/>
      <c r="R4" s="1070"/>
      <c r="S4" s="125"/>
      <c r="T4" s="125"/>
      <c r="U4" s="125"/>
      <c r="V4" s="125"/>
      <c r="W4" s="131"/>
      <c r="X4" s="131"/>
    </row>
    <row r="5" spans="1:24" ht="13.5" thickBot="1" x14ac:dyDescent="0.35">
      <c r="A5" s="167">
        <v>2</v>
      </c>
      <c r="B5" s="311"/>
      <c r="C5" s="311"/>
      <c r="D5" s="328"/>
      <c r="E5" s="328"/>
      <c r="F5" s="328"/>
      <c r="G5" s="328"/>
      <c r="H5" s="328"/>
      <c r="I5" s="328"/>
      <c r="J5" s="330"/>
      <c r="K5" s="177" t="str">
        <f t="shared" ref="K5:K131" si="0">IFERROR(+L5/H5," ")</f>
        <v xml:space="preserve"> </v>
      </c>
      <c r="L5" s="348" t="str">
        <f>IFERROR(J5/(VLOOKUP(I5,' Summary Statement'!$B$53:$C$77,2,FALSE))," ")</f>
        <v xml:space="preserve"> </v>
      </c>
      <c r="M5" s="178" t="str">
        <f t="shared" ref="M5:M131" si="1">IF(J5=" ","Please fill all the fields in the row"," ")</f>
        <v xml:space="preserve"> </v>
      </c>
      <c r="N5" s="170" t="str">
        <f t="shared" ref="N5:N131" si="2">+IF(L5=0,"date not completed",IF(AND($T$2&lt;=G5,$V$2&gt;=G5),"ok","to be checked"))</f>
        <v>to be checked</v>
      </c>
      <c r="O5" s="427"/>
      <c r="P5" s="1038"/>
      <c r="Q5" s="1038"/>
      <c r="R5" s="1070"/>
      <c r="S5" s="125"/>
      <c r="T5" s="125"/>
      <c r="U5" s="125"/>
      <c r="V5" s="125"/>
      <c r="W5" s="131"/>
      <c r="X5" s="131"/>
    </row>
    <row r="6" spans="1:24" ht="13.5" thickBot="1" x14ac:dyDescent="0.35">
      <c r="A6" s="167">
        <v>3</v>
      </c>
      <c r="B6" s="311"/>
      <c r="C6" s="311"/>
      <c r="D6" s="328"/>
      <c r="E6" s="328"/>
      <c r="F6" s="328"/>
      <c r="G6" s="328"/>
      <c r="H6" s="328"/>
      <c r="I6" s="328"/>
      <c r="J6" s="330"/>
      <c r="K6" s="179" t="str">
        <f t="shared" si="0"/>
        <v xml:space="preserve"> </v>
      </c>
      <c r="L6" s="348" t="str">
        <f>IFERROR(J6/(VLOOKUP(I6,' Summary Statement'!$B$53:$C$77,2,FALSE))," ")</f>
        <v xml:space="preserve"> </v>
      </c>
      <c r="M6" s="178" t="str">
        <f t="shared" si="1"/>
        <v xml:space="preserve"> </v>
      </c>
      <c r="N6" s="170" t="str">
        <f t="shared" si="2"/>
        <v>to be checked</v>
      </c>
      <c r="O6" s="427"/>
      <c r="P6" s="1038"/>
      <c r="Q6" s="1038"/>
      <c r="R6" s="1070"/>
      <c r="S6" s="125"/>
      <c r="T6" s="125"/>
      <c r="U6" s="125"/>
      <c r="V6" s="125"/>
      <c r="W6" s="131"/>
      <c r="X6" s="131"/>
    </row>
    <row r="7" spans="1:24" ht="13.5" thickBot="1" x14ac:dyDescent="0.35">
      <c r="A7" s="167">
        <v>4</v>
      </c>
      <c r="B7" s="311"/>
      <c r="C7" s="311"/>
      <c r="D7" s="328"/>
      <c r="E7" s="328"/>
      <c r="F7" s="328"/>
      <c r="G7" s="328"/>
      <c r="H7" s="328"/>
      <c r="I7" s="328"/>
      <c r="J7" s="330"/>
      <c r="K7" s="179" t="str">
        <f t="shared" si="0"/>
        <v xml:space="preserve"> </v>
      </c>
      <c r="L7" s="348" t="str">
        <f>IFERROR(J7/(VLOOKUP(I7,' Summary Statement'!$B$53:$C$77,2,FALSE))," ")</f>
        <v xml:space="preserve"> </v>
      </c>
      <c r="M7" s="178" t="str">
        <f t="shared" si="1"/>
        <v xml:space="preserve"> </v>
      </c>
      <c r="N7" s="170" t="str">
        <f t="shared" si="2"/>
        <v>to be checked</v>
      </c>
      <c r="O7" s="427"/>
      <c r="P7" s="1038"/>
      <c r="Q7" s="1038"/>
      <c r="R7" s="1070"/>
      <c r="S7" s="125"/>
      <c r="T7" s="125"/>
      <c r="U7" s="125"/>
      <c r="V7" s="125"/>
      <c r="W7" s="131"/>
      <c r="X7" s="131"/>
    </row>
    <row r="8" spans="1:24" ht="13.5" thickBot="1" x14ac:dyDescent="0.35">
      <c r="A8" s="167">
        <v>5</v>
      </c>
      <c r="B8" s="311"/>
      <c r="C8" s="311"/>
      <c r="D8" s="328"/>
      <c r="E8" s="328"/>
      <c r="F8" s="328"/>
      <c r="G8" s="328"/>
      <c r="H8" s="328"/>
      <c r="I8" s="328"/>
      <c r="J8" s="330"/>
      <c r="K8" s="179" t="str">
        <f t="shared" si="0"/>
        <v xml:space="preserve"> </v>
      </c>
      <c r="L8" s="348" t="str">
        <f>IFERROR(J8/(VLOOKUP(I8,' Summary Statement'!$B$53:$C$77,2,FALSE))," ")</f>
        <v xml:space="preserve"> </v>
      </c>
      <c r="M8" s="178" t="str">
        <f t="shared" si="1"/>
        <v xml:space="preserve"> </v>
      </c>
      <c r="N8" s="170" t="str">
        <f t="shared" si="2"/>
        <v>to be checked</v>
      </c>
      <c r="O8" s="427"/>
      <c r="P8" s="1038"/>
      <c r="Q8" s="1038"/>
      <c r="R8" s="1070"/>
      <c r="S8" s="125"/>
      <c r="T8" s="125"/>
      <c r="U8" s="125"/>
      <c r="V8" s="125"/>
      <c r="W8" s="131"/>
      <c r="X8" s="131"/>
    </row>
    <row r="9" spans="1:24" ht="13.5" thickBot="1" x14ac:dyDescent="0.35">
      <c r="A9" s="167">
        <v>6</v>
      </c>
      <c r="B9" s="311"/>
      <c r="C9" s="311"/>
      <c r="D9" s="328"/>
      <c r="E9" s="328"/>
      <c r="F9" s="328"/>
      <c r="G9" s="328"/>
      <c r="H9" s="328"/>
      <c r="I9" s="328"/>
      <c r="J9" s="330"/>
      <c r="K9" s="179" t="str">
        <f t="shared" si="0"/>
        <v xml:space="preserve"> </v>
      </c>
      <c r="L9" s="348" t="str">
        <f>IFERROR(J9/(VLOOKUP(I9,' Summary Statement'!$B$53:$C$77,2,FALSE))," ")</f>
        <v xml:space="preserve"> </v>
      </c>
      <c r="M9" s="178" t="str">
        <f t="shared" si="1"/>
        <v xml:space="preserve"> </v>
      </c>
      <c r="N9" s="170" t="str">
        <f t="shared" si="2"/>
        <v>to be checked</v>
      </c>
      <c r="O9" s="427"/>
      <c r="P9" s="1038"/>
      <c r="Q9" s="1038"/>
      <c r="R9" s="1070"/>
      <c r="S9" s="125"/>
      <c r="T9" s="125"/>
      <c r="U9" s="125"/>
      <c r="V9" s="125"/>
      <c r="W9" s="131"/>
      <c r="X9" s="131"/>
    </row>
    <row r="10" spans="1:24" ht="13.5" thickBot="1" x14ac:dyDescent="0.35">
      <c r="A10" s="167">
        <v>7</v>
      </c>
      <c r="B10" s="311"/>
      <c r="C10" s="311"/>
      <c r="D10" s="328"/>
      <c r="E10" s="328"/>
      <c r="F10" s="328"/>
      <c r="G10" s="328"/>
      <c r="H10" s="328"/>
      <c r="I10" s="328"/>
      <c r="J10" s="330"/>
      <c r="K10" s="179" t="str">
        <f t="shared" si="0"/>
        <v xml:space="preserve"> </v>
      </c>
      <c r="L10" s="348" t="str">
        <f>IFERROR(J10/(VLOOKUP(I10,' Summary Statement'!$B$53:$C$77,2,FALSE))," ")</f>
        <v xml:space="preserve"> </v>
      </c>
      <c r="M10" s="178" t="str">
        <f t="shared" si="1"/>
        <v xml:space="preserve"> </v>
      </c>
      <c r="N10" s="170" t="str">
        <f t="shared" si="2"/>
        <v>to be checked</v>
      </c>
      <c r="O10" s="427"/>
      <c r="P10" s="1038"/>
      <c r="Q10" s="1038"/>
      <c r="R10" s="1070"/>
      <c r="S10" s="125"/>
      <c r="T10" s="125"/>
      <c r="U10" s="125"/>
      <c r="V10" s="125"/>
      <c r="W10" s="131"/>
      <c r="X10" s="131"/>
    </row>
    <row r="11" spans="1:24" ht="13.5" thickBot="1" x14ac:dyDescent="0.35">
      <c r="A11" s="167">
        <v>8</v>
      </c>
      <c r="B11" s="311"/>
      <c r="C11" s="311"/>
      <c r="D11" s="328"/>
      <c r="E11" s="328"/>
      <c r="F11" s="328"/>
      <c r="G11" s="328"/>
      <c r="H11" s="328"/>
      <c r="I11" s="328"/>
      <c r="J11" s="330"/>
      <c r="K11" s="179" t="str">
        <f t="shared" si="0"/>
        <v xml:space="preserve"> </v>
      </c>
      <c r="L11" s="348" t="str">
        <f>IFERROR(J11/(VLOOKUP(I11,' Summary Statement'!$B$53:$C$77,2,FALSE))," ")</f>
        <v xml:space="preserve"> </v>
      </c>
      <c r="M11" s="178" t="str">
        <f t="shared" si="1"/>
        <v xml:space="preserve"> </v>
      </c>
      <c r="N11" s="170" t="str">
        <f t="shared" si="2"/>
        <v>to be checked</v>
      </c>
      <c r="O11" s="427"/>
      <c r="P11" s="1038"/>
      <c r="Q11" s="1038"/>
      <c r="R11" s="1070"/>
      <c r="S11" s="125"/>
      <c r="T11" s="125"/>
      <c r="U11" s="125"/>
      <c r="V11" s="125"/>
      <c r="W11" s="131"/>
      <c r="X11" s="131"/>
    </row>
    <row r="12" spans="1:24" ht="13.5" thickBot="1" x14ac:dyDescent="0.35">
      <c r="A12" s="167">
        <v>9</v>
      </c>
      <c r="B12" s="311"/>
      <c r="C12" s="311"/>
      <c r="D12" s="328"/>
      <c r="E12" s="328"/>
      <c r="F12" s="328"/>
      <c r="G12" s="328"/>
      <c r="H12" s="328"/>
      <c r="I12" s="328"/>
      <c r="J12" s="330"/>
      <c r="K12" s="179" t="str">
        <f t="shared" si="0"/>
        <v xml:space="preserve"> </v>
      </c>
      <c r="L12" s="348" t="str">
        <f>IFERROR(J12/(VLOOKUP(I12,' Summary Statement'!$B$53:$C$77,2,FALSE))," ")</f>
        <v xml:space="preserve"> </v>
      </c>
      <c r="M12" s="178" t="str">
        <f t="shared" si="1"/>
        <v xml:space="preserve"> </v>
      </c>
      <c r="N12" s="170" t="str">
        <f t="shared" si="2"/>
        <v>to be checked</v>
      </c>
      <c r="O12" s="427"/>
      <c r="P12" s="1038"/>
      <c r="Q12" s="1038"/>
      <c r="R12" s="1070"/>
      <c r="S12" s="125"/>
      <c r="T12" s="125"/>
      <c r="U12" s="125"/>
      <c r="V12" s="125"/>
      <c r="W12" s="131"/>
      <c r="X12" s="131"/>
    </row>
    <row r="13" spans="1:24" ht="13.5" thickBot="1" x14ac:dyDescent="0.35">
      <c r="A13" s="167">
        <v>10</v>
      </c>
      <c r="B13" s="311"/>
      <c r="C13" s="311"/>
      <c r="D13" s="328"/>
      <c r="E13" s="328"/>
      <c r="F13" s="328"/>
      <c r="G13" s="328"/>
      <c r="H13" s="328"/>
      <c r="I13" s="328"/>
      <c r="J13" s="330"/>
      <c r="K13" s="179" t="str">
        <f t="shared" si="0"/>
        <v xml:space="preserve"> </v>
      </c>
      <c r="L13" s="348" t="str">
        <f>IFERROR(J13/(VLOOKUP(I13,' Summary Statement'!$B$53:$C$77,2,FALSE))," ")</f>
        <v xml:space="preserve"> </v>
      </c>
      <c r="M13" s="178" t="str">
        <f t="shared" si="1"/>
        <v xml:space="preserve"> </v>
      </c>
      <c r="N13" s="170" t="str">
        <f t="shared" si="2"/>
        <v>to be checked</v>
      </c>
      <c r="O13" s="427"/>
      <c r="P13" s="1038"/>
      <c r="Q13" s="1038"/>
      <c r="R13" s="1070"/>
      <c r="S13" s="125"/>
      <c r="T13" s="125"/>
      <c r="U13" s="125"/>
      <c r="V13" s="125"/>
      <c r="W13" s="131"/>
      <c r="X13" s="131"/>
    </row>
    <row r="14" spans="1:24" ht="13.5" thickBot="1" x14ac:dyDescent="0.35">
      <c r="A14" s="167">
        <v>11</v>
      </c>
      <c r="B14" s="311"/>
      <c r="C14" s="311"/>
      <c r="D14" s="328"/>
      <c r="E14" s="328"/>
      <c r="F14" s="328"/>
      <c r="G14" s="328"/>
      <c r="H14" s="328"/>
      <c r="I14" s="328"/>
      <c r="J14" s="330"/>
      <c r="K14" s="179" t="str">
        <f t="shared" si="0"/>
        <v xml:space="preserve"> </v>
      </c>
      <c r="L14" s="348" t="str">
        <f>IFERROR(J14/(VLOOKUP(I14,' Summary Statement'!$B$53:$C$77,2,FALSE))," ")</f>
        <v xml:space="preserve"> </v>
      </c>
      <c r="M14" s="178" t="str">
        <f t="shared" si="1"/>
        <v xml:space="preserve"> </v>
      </c>
      <c r="N14" s="170" t="str">
        <f t="shared" si="2"/>
        <v>to be checked</v>
      </c>
      <c r="O14" s="427"/>
      <c r="P14" s="1038"/>
      <c r="Q14" s="1038"/>
      <c r="R14" s="1070"/>
      <c r="S14" s="125"/>
      <c r="T14" s="125"/>
      <c r="U14" s="125"/>
      <c r="V14" s="125"/>
      <c r="W14" s="131"/>
      <c r="X14" s="131"/>
    </row>
    <row r="15" spans="1:24" ht="13.5" thickBot="1" x14ac:dyDescent="0.35">
      <c r="A15" s="167">
        <v>12</v>
      </c>
      <c r="B15" s="311"/>
      <c r="C15" s="311"/>
      <c r="D15" s="328"/>
      <c r="E15" s="328"/>
      <c r="F15" s="328"/>
      <c r="G15" s="328"/>
      <c r="H15" s="328"/>
      <c r="I15" s="328"/>
      <c r="J15" s="330"/>
      <c r="K15" s="179" t="str">
        <f t="shared" si="0"/>
        <v xml:space="preserve"> </v>
      </c>
      <c r="L15" s="348" t="str">
        <f>IFERROR(J15/(VLOOKUP(I15,' Summary Statement'!$B$53:$C$77,2,FALSE))," ")</f>
        <v xml:space="preserve"> </v>
      </c>
      <c r="M15" s="178" t="str">
        <f t="shared" si="1"/>
        <v xml:space="preserve"> </v>
      </c>
      <c r="N15" s="170" t="str">
        <f t="shared" si="2"/>
        <v>to be checked</v>
      </c>
      <c r="O15" s="427"/>
      <c r="P15" s="1038"/>
      <c r="Q15" s="1038"/>
      <c r="R15" s="1070"/>
      <c r="S15" s="125"/>
      <c r="T15" s="125"/>
      <c r="U15" s="125"/>
      <c r="V15" s="125"/>
      <c r="W15" s="131"/>
      <c r="X15" s="131"/>
    </row>
    <row r="16" spans="1:24" ht="13.5" thickBot="1" x14ac:dyDescent="0.35">
      <c r="A16" s="167">
        <v>13</v>
      </c>
      <c r="B16" s="311"/>
      <c r="C16" s="311"/>
      <c r="D16" s="328"/>
      <c r="E16" s="328"/>
      <c r="F16" s="328"/>
      <c r="G16" s="328"/>
      <c r="H16" s="328"/>
      <c r="I16" s="328"/>
      <c r="J16" s="330"/>
      <c r="K16" s="179" t="str">
        <f t="shared" si="0"/>
        <v xml:space="preserve"> </v>
      </c>
      <c r="L16" s="348" t="str">
        <f>IFERROR(J16/(VLOOKUP(I16,' Summary Statement'!$B$53:$C$77,2,FALSE))," ")</f>
        <v xml:space="preserve"> </v>
      </c>
      <c r="M16" s="178" t="str">
        <f t="shared" si="1"/>
        <v xml:space="preserve"> </v>
      </c>
      <c r="N16" s="170" t="str">
        <f t="shared" si="2"/>
        <v>to be checked</v>
      </c>
      <c r="O16" s="427"/>
      <c r="P16" s="1038"/>
      <c r="Q16" s="1038"/>
      <c r="R16" s="1070"/>
      <c r="S16" s="125"/>
      <c r="T16" s="125"/>
      <c r="U16" s="125"/>
      <c r="V16" s="125"/>
      <c r="W16" s="131"/>
      <c r="X16" s="131"/>
    </row>
    <row r="17" spans="1:24" ht="13.5" thickBot="1" x14ac:dyDescent="0.35">
      <c r="A17" s="167">
        <v>14</v>
      </c>
      <c r="B17" s="311"/>
      <c r="C17" s="311"/>
      <c r="D17" s="328"/>
      <c r="E17" s="328"/>
      <c r="F17" s="328"/>
      <c r="G17" s="328"/>
      <c r="H17" s="328"/>
      <c r="I17" s="328"/>
      <c r="J17" s="330"/>
      <c r="K17" s="179" t="str">
        <f t="shared" si="0"/>
        <v xml:space="preserve"> </v>
      </c>
      <c r="L17" s="348" t="str">
        <f>IFERROR(J17/(VLOOKUP(I17,' Summary Statement'!$B$53:$C$77,2,FALSE))," ")</f>
        <v xml:space="preserve"> </v>
      </c>
      <c r="M17" s="178" t="str">
        <f t="shared" si="1"/>
        <v xml:space="preserve"> </v>
      </c>
      <c r="N17" s="170" t="str">
        <f t="shared" si="2"/>
        <v>to be checked</v>
      </c>
      <c r="O17" s="427"/>
      <c r="P17" s="1038"/>
      <c r="Q17" s="1038"/>
      <c r="R17" s="1070"/>
      <c r="S17" s="125"/>
      <c r="T17" s="125"/>
      <c r="U17" s="125"/>
      <c r="V17" s="125"/>
      <c r="W17" s="131"/>
      <c r="X17" s="131"/>
    </row>
    <row r="18" spans="1:24" ht="13.5" thickBot="1" x14ac:dyDescent="0.35">
      <c r="A18" s="167">
        <v>15</v>
      </c>
      <c r="B18" s="311"/>
      <c r="C18" s="311"/>
      <c r="D18" s="328"/>
      <c r="E18" s="328"/>
      <c r="F18" s="328"/>
      <c r="G18" s="328"/>
      <c r="H18" s="328"/>
      <c r="I18" s="328"/>
      <c r="J18" s="330"/>
      <c r="K18" s="179" t="str">
        <f t="shared" si="0"/>
        <v xml:space="preserve"> </v>
      </c>
      <c r="L18" s="348" t="str">
        <f>IFERROR(J18/(VLOOKUP(I18,' Summary Statement'!$B$53:$C$77,2,FALSE))," ")</f>
        <v xml:space="preserve"> </v>
      </c>
      <c r="M18" s="178" t="str">
        <f t="shared" si="1"/>
        <v xml:space="preserve"> </v>
      </c>
      <c r="N18" s="170" t="str">
        <f t="shared" si="2"/>
        <v>to be checked</v>
      </c>
      <c r="O18" s="427"/>
      <c r="P18" s="1038"/>
      <c r="Q18" s="1038"/>
      <c r="R18" s="1070"/>
      <c r="S18" s="125"/>
      <c r="T18" s="125"/>
      <c r="U18" s="125"/>
      <c r="V18" s="125"/>
      <c r="W18" s="131"/>
      <c r="X18" s="131"/>
    </row>
    <row r="19" spans="1:24" ht="13.5" thickBot="1" x14ac:dyDescent="0.35">
      <c r="A19" s="167">
        <v>16</v>
      </c>
      <c r="B19" s="311"/>
      <c r="C19" s="311"/>
      <c r="D19" s="328"/>
      <c r="E19" s="328"/>
      <c r="F19" s="328"/>
      <c r="G19" s="328"/>
      <c r="H19" s="328"/>
      <c r="I19" s="328"/>
      <c r="J19" s="330"/>
      <c r="K19" s="179" t="str">
        <f t="shared" si="0"/>
        <v xml:space="preserve"> </v>
      </c>
      <c r="L19" s="348" t="str">
        <f>IFERROR(J19/(VLOOKUP(I19,' Summary Statement'!$B$53:$C$77,2,FALSE))," ")</f>
        <v xml:space="preserve"> </v>
      </c>
      <c r="M19" s="178" t="str">
        <f t="shared" si="1"/>
        <v xml:space="preserve"> </v>
      </c>
      <c r="N19" s="170" t="str">
        <f t="shared" si="2"/>
        <v>to be checked</v>
      </c>
      <c r="O19" s="427"/>
      <c r="P19" s="1038"/>
      <c r="Q19" s="1038"/>
      <c r="R19" s="1070"/>
      <c r="S19" s="125"/>
      <c r="T19" s="125"/>
      <c r="U19" s="125"/>
      <c r="V19" s="125"/>
      <c r="W19" s="131"/>
      <c r="X19" s="131"/>
    </row>
    <row r="20" spans="1:24" ht="13.5" thickBot="1" x14ac:dyDescent="0.35">
      <c r="A20" s="167">
        <v>17</v>
      </c>
      <c r="B20" s="311"/>
      <c r="C20" s="311"/>
      <c r="D20" s="328"/>
      <c r="E20" s="328"/>
      <c r="F20" s="328"/>
      <c r="G20" s="328"/>
      <c r="H20" s="328"/>
      <c r="I20" s="328"/>
      <c r="J20" s="330"/>
      <c r="K20" s="179" t="str">
        <f t="shared" si="0"/>
        <v xml:space="preserve"> </v>
      </c>
      <c r="L20" s="348" t="str">
        <f>IFERROR(J20/(VLOOKUP(I20,' Summary Statement'!$B$53:$C$77,2,FALSE))," ")</f>
        <v xml:space="preserve"> </v>
      </c>
      <c r="M20" s="178" t="str">
        <f t="shared" si="1"/>
        <v xml:space="preserve"> </v>
      </c>
      <c r="N20" s="170" t="str">
        <f t="shared" si="2"/>
        <v>to be checked</v>
      </c>
      <c r="O20" s="427"/>
      <c r="P20" s="1038"/>
      <c r="Q20" s="1038"/>
      <c r="R20" s="1070"/>
      <c r="S20" s="125"/>
      <c r="T20" s="125"/>
      <c r="U20" s="125"/>
      <c r="V20" s="125"/>
      <c r="W20" s="131"/>
      <c r="X20" s="131"/>
    </row>
    <row r="21" spans="1:24" ht="13.5" thickBot="1" x14ac:dyDescent="0.35">
      <c r="A21" s="167">
        <v>18</v>
      </c>
      <c r="B21" s="311"/>
      <c r="C21" s="311"/>
      <c r="D21" s="328"/>
      <c r="E21" s="328"/>
      <c r="F21" s="328"/>
      <c r="G21" s="328"/>
      <c r="H21" s="328"/>
      <c r="I21" s="328"/>
      <c r="J21" s="330"/>
      <c r="K21" s="179" t="str">
        <f t="shared" si="0"/>
        <v xml:space="preserve"> </v>
      </c>
      <c r="L21" s="348" t="str">
        <f>IFERROR(J21/(VLOOKUP(I21,' Summary Statement'!$B$53:$C$77,2,FALSE))," ")</f>
        <v xml:space="preserve"> </v>
      </c>
      <c r="M21" s="178" t="str">
        <f t="shared" si="1"/>
        <v xml:space="preserve"> </v>
      </c>
      <c r="N21" s="170" t="str">
        <f t="shared" si="2"/>
        <v>to be checked</v>
      </c>
      <c r="O21" s="427"/>
      <c r="P21" s="1038"/>
      <c r="Q21" s="1038"/>
      <c r="R21" s="1070"/>
      <c r="S21" s="125"/>
      <c r="T21" s="125"/>
      <c r="U21" s="125"/>
      <c r="V21" s="125"/>
      <c r="W21" s="131"/>
      <c r="X21" s="131"/>
    </row>
    <row r="22" spans="1:24" ht="13.5" thickBot="1" x14ac:dyDescent="0.35">
      <c r="A22" s="167">
        <v>19</v>
      </c>
      <c r="B22" s="311"/>
      <c r="C22" s="311"/>
      <c r="D22" s="328"/>
      <c r="E22" s="328"/>
      <c r="F22" s="328"/>
      <c r="G22" s="328"/>
      <c r="H22" s="328"/>
      <c r="I22" s="328"/>
      <c r="J22" s="330"/>
      <c r="K22" s="179" t="str">
        <f t="shared" si="0"/>
        <v xml:space="preserve"> </v>
      </c>
      <c r="L22" s="348" t="str">
        <f>IFERROR(J22/(VLOOKUP(I22,' Summary Statement'!$B$53:$C$77,2,FALSE))," ")</f>
        <v xml:space="preserve"> </v>
      </c>
      <c r="M22" s="178" t="str">
        <f t="shared" si="1"/>
        <v xml:space="preserve"> </v>
      </c>
      <c r="N22" s="170" t="str">
        <f t="shared" si="2"/>
        <v>to be checked</v>
      </c>
      <c r="O22" s="427"/>
      <c r="P22" s="1038"/>
      <c r="Q22" s="1038"/>
      <c r="R22" s="1070"/>
      <c r="S22" s="125"/>
      <c r="T22" s="125"/>
      <c r="U22" s="125"/>
      <c r="V22" s="125"/>
      <c r="W22" s="131"/>
      <c r="X22" s="131"/>
    </row>
    <row r="23" spans="1:24" ht="13.5" thickBot="1" x14ac:dyDescent="0.35">
      <c r="A23" s="167">
        <v>20</v>
      </c>
      <c r="B23" s="311"/>
      <c r="C23" s="311"/>
      <c r="D23" s="328"/>
      <c r="E23" s="328"/>
      <c r="F23" s="328"/>
      <c r="G23" s="328"/>
      <c r="H23" s="328"/>
      <c r="I23" s="328"/>
      <c r="J23" s="330"/>
      <c r="K23" s="179" t="str">
        <f t="shared" si="0"/>
        <v xml:space="preserve"> </v>
      </c>
      <c r="L23" s="348" t="str">
        <f>IFERROR(J23/(VLOOKUP(I23,' Summary Statement'!$B$53:$C$77,2,FALSE))," ")</f>
        <v xml:space="preserve"> </v>
      </c>
      <c r="M23" s="178" t="str">
        <f t="shared" si="1"/>
        <v xml:space="preserve"> </v>
      </c>
      <c r="N23" s="170" t="str">
        <f t="shared" si="2"/>
        <v>to be checked</v>
      </c>
      <c r="O23" s="427"/>
      <c r="P23" s="1038"/>
      <c r="Q23" s="1038"/>
      <c r="R23" s="1070"/>
      <c r="S23" s="125"/>
      <c r="T23" s="125"/>
      <c r="U23" s="125"/>
      <c r="V23" s="125"/>
      <c r="W23" s="131"/>
      <c r="X23" s="131"/>
    </row>
    <row r="24" spans="1:24" ht="13.5" thickBot="1" x14ac:dyDescent="0.35">
      <c r="A24" s="167">
        <v>21</v>
      </c>
      <c r="B24" s="311"/>
      <c r="C24" s="311"/>
      <c r="D24" s="328"/>
      <c r="E24" s="328"/>
      <c r="F24" s="328"/>
      <c r="G24" s="328"/>
      <c r="H24" s="328"/>
      <c r="I24" s="328"/>
      <c r="J24" s="330"/>
      <c r="K24" s="179" t="str">
        <f t="shared" si="0"/>
        <v xml:space="preserve"> </v>
      </c>
      <c r="L24" s="348" t="str">
        <f>IFERROR(J24/(VLOOKUP(I24,' Summary Statement'!$B$53:$C$77,2,FALSE))," ")</f>
        <v xml:space="preserve"> </v>
      </c>
      <c r="M24" s="178" t="str">
        <f t="shared" si="1"/>
        <v xml:space="preserve"> </v>
      </c>
      <c r="N24" s="170" t="str">
        <f t="shared" si="2"/>
        <v>to be checked</v>
      </c>
      <c r="O24" s="427"/>
      <c r="P24" s="1038"/>
      <c r="Q24" s="1038"/>
      <c r="R24" s="1070"/>
      <c r="S24" s="125"/>
      <c r="T24" s="125"/>
      <c r="U24" s="125"/>
      <c r="V24" s="125"/>
      <c r="W24" s="131"/>
      <c r="X24" s="131"/>
    </row>
    <row r="25" spans="1:24" ht="13.5" thickBot="1" x14ac:dyDescent="0.35">
      <c r="A25" s="167">
        <v>22</v>
      </c>
      <c r="B25" s="311"/>
      <c r="C25" s="311"/>
      <c r="D25" s="328"/>
      <c r="E25" s="328"/>
      <c r="F25" s="328"/>
      <c r="G25" s="328"/>
      <c r="H25" s="328"/>
      <c r="I25" s="328"/>
      <c r="J25" s="330"/>
      <c r="K25" s="179" t="str">
        <f t="shared" si="0"/>
        <v xml:space="preserve"> </v>
      </c>
      <c r="L25" s="348" t="str">
        <f>IFERROR(J25/(VLOOKUP(I25,' Summary Statement'!$B$53:$C$77,2,FALSE))," ")</f>
        <v xml:space="preserve"> </v>
      </c>
      <c r="M25" s="178" t="str">
        <f t="shared" si="1"/>
        <v xml:space="preserve"> </v>
      </c>
      <c r="N25" s="170" t="str">
        <f t="shared" si="2"/>
        <v>to be checked</v>
      </c>
      <c r="O25" s="427"/>
      <c r="P25" s="1038"/>
      <c r="Q25" s="1038"/>
      <c r="R25" s="1070"/>
      <c r="S25" s="125"/>
      <c r="T25" s="125"/>
      <c r="U25" s="125"/>
      <c r="V25" s="125"/>
      <c r="W25" s="131"/>
      <c r="X25" s="131"/>
    </row>
    <row r="26" spans="1:24" ht="13.5" thickBot="1" x14ac:dyDescent="0.35">
      <c r="A26" s="167">
        <v>23</v>
      </c>
      <c r="B26" s="311"/>
      <c r="C26" s="311"/>
      <c r="D26" s="328"/>
      <c r="E26" s="328"/>
      <c r="F26" s="328"/>
      <c r="G26" s="328"/>
      <c r="H26" s="328"/>
      <c r="I26" s="328"/>
      <c r="J26" s="330"/>
      <c r="K26" s="179" t="str">
        <f t="shared" si="0"/>
        <v xml:space="preserve"> </v>
      </c>
      <c r="L26" s="348" t="str">
        <f>IFERROR(J26/(VLOOKUP(I26,' Summary Statement'!$B$53:$C$77,2,FALSE))," ")</f>
        <v xml:space="preserve"> </v>
      </c>
      <c r="M26" s="178" t="str">
        <f t="shared" si="1"/>
        <v xml:space="preserve"> </v>
      </c>
      <c r="N26" s="170" t="str">
        <f t="shared" si="2"/>
        <v>to be checked</v>
      </c>
      <c r="O26" s="427"/>
      <c r="P26" s="1038"/>
      <c r="Q26" s="1038"/>
      <c r="R26" s="1070"/>
      <c r="S26" s="125"/>
      <c r="T26" s="125"/>
      <c r="U26" s="125"/>
      <c r="V26" s="125"/>
      <c r="W26" s="131"/>
      <c r="X26" s="131"/>
    </row>
    <row r="27" spans="1:24" ht="13.5" thickBot="1" x14ac:dyDescent="0.35">
      <c r="A27" s="167">
        <v>24</v>
      </c>
      <c r="B27" s="311"/>
      <c r="C27" s="311"/>
      <c r="D27" s="328"/>
      <c r="E27" s="328"/>
      <c r="F27" s="328"/>
      <c r="G27" s="328"/>
      <c r="H27" s="328"/>
      <c r="I27" s="328"/>
      <c r="J27" s="330"/>
      <c r="K27" s="179" t="str">
        <f t="shared" si="0"/>
        <v xml:space="preserve"> </v>
      </c>
      <c r="L27" s="348" t="str">
        <f>IFERROR(J27/(VLOOKUP(I27,' Summary Statement'!$B$53:$C$77,2,FALSE))," ")</f>
        <v xml:space="preserve"> </v>
      </c>
      <c r="M27" s="178" t="str">
        <f t="shared" si="1"/>
        <v xml:space="preserve"> </v>
      </c>
      <c r="N27" s="170" t="str">
        <f t="shared" si="2"/>
        <v>to be checked</v>
      </c>
      <c r="O27" s="427"/>
      <c r="P27" s="1038"/>
      <c r="Q27" s="1038"/>
      <c r="R27" s="1070"/>
      <c r="S27" s="125"/>
      <c r="T27" s="125"/>
      <c r="U27" s="125"/>
      <c r="V27" s="125"/>
      <c r="W27" s="131"/>
      <c r="X27" s="131"/>
    </row>
    <row r="28" spans="1:24" s="288" customFormat="1" ht="13.5" thickBot="1" x14ac:dyDescent="0.35">
      <c r="A28" s="167">
        <v>25</v>
      </c>
      <c r="B28" s="311"/>
      <c r="C28" s="311"/>
      <c r="D28" s="328"/>
      <c r="E28" s="328"/>
      <c r="F28" s="328"/>
      <c r="G28" s="328"/>
      <c r="H28" s="328"/>
      <c r="I28" s="328"/>
      <c r="J28" s="330"/>
      <c r="K28" s="179" t="str">
        <f t="shared" si="0"/>
        <v xml:space="preserve"> </v>
      </c>
      <c r="L28" s="348" t="str">
        <f>IFERROR(J28/(VLOOKUP(I28,' Summary Statement'!$B$53:$C$77,2,FALSE))," ")</f>
        <v xml:space="preserve"> </v>
      </c>
      <c r="M28" s="178"/>
      <c r="N28" s="170"/>
      <c r="O28" s="427"/>
      <c r="P28" s="483"/>
      <c r="Q28" s="483"/>
      <c r="R28" s="484"/>
      <c r="S28" s="125"/>
      <c r="T28" s="125"/>
      <c r="U28" s="125"/>
      <c r="V28" s="125"/>
      <c r="W28" s="131"/>
      <c r="X28" s="131"/>
    </row>
    <row r="29" spans="1:24" s="288" customFormat="1" ht="13.5" thickBot="1" x14ac:dyDescent="0.35">
      <c r="A29" s="167">
        <v>26</v>
      </c>
      <c r="B29" s="311"/>
      <c r="C29" s="311"/>
      <c r="D29" s="328"/>
      <c r="E29" s="328"/>
      <c r="F29" s="328"/>
      <c r="G29" s="328"/>
      <c r="H29" s="328"/>
      <c r="I29" s="328"/>
      <c r="J29" s="330"/>
      <c r="K29" s="179" t="str">
        <f t="shared" si="0"/>
        <v xml:space="preserve"> </v>
      </c>
      <c r="L29" s="348" t="str">
        <f>IFERROR(J29/(VLOOKUP(I29,' Summary Statement'!$B$53:$C$77,2,FALSE))," ")</f>
        <v xml:space="preserve"> </v>
      </c>
      <c r="M29" s="178"/>
      <c r="N29" s="170"/>
      <c r="O29" s="427"/>
      <c r="P29" s="483"/>
      <c r="Q29" s="483"/>
      <c r="R29" s="484"/>
      <c r="S29" s="125"/>
      <c r="T29" s="125"/>
      <c r="U29" s="125"/>
      <c r="V29" s="125"/>
      <c r="W29" s="131"/>
      <c r="X29" s="131"/>
    </row>
    <row r="30" spans="1:24" s="288" customFormat="1" ht="13.5" thickBot="1" x14ac:dyDescent="0.35">
      <c r="A30" s="167">
        <v>27</v>
      </c>
      <c r="B30" s="311"/>
      <c r="C30" s="311"/>
      <c r="D30" s="328"/>
      <c r="E30" s="328"/>
      <c r="F30" s="328"/>
      <c r="G30" s="328"/>
      <c r="H30" s="328"/>
      <c r="I30" s="328"/>
      <c r="J30" s="330"/>
      <c r="K30" s="179" t="str">
        <f t="shared" si="0"/>
        <v xml:space="preserve"> </v>
      </c>
      <c r="L30" s="348" t="str">
        <f>IFERROR(J30/(VLOOKUP(I30,' Summary Statement'!$B$53:$C$77,2,FALSE))," ")</f>
        <v xml:space="preserve"> </v>
      </c>
      <c r="M30" s="178"/>
      <c r="N30" s="170"/>
      <c r="O30" s="427"/>
      <c r="P30" s="483"/>
      <c r="Q30" s="483"/>
      <c r="R30" s="484"/>
      <c r="S30" s="125"/>
      <c r="T30" s="125"/>
      <c r="U30" s="125"/>
      <c r="V30" s="125"/>
      <c r="W30" s="131"/>
      <c r="X30" s="131"/>
    </row>
    <row r="31" spans="1:24" s="288" customFormat="1" ht="13.5" thickBot="1" x14ac:dyDescent="0.35">
      <c r="A31" s="167">
        <v>28</v>
      </c>
      <c r="B31" s="311"/>
      <c r="C31" s="311"/>
      <c r="D31" s="328"/>
      <c r="E31" s="328"/>
      <c r="F31" s="328"/>
      <c r="G31" s="328"/>
      <c r="H31" s="328"/>
      <c r="I31" s="328"/>
      <c r="J31" s="330"/>
      <c r="K31" s="179" t="str">
        <f t="shared" si="0"/>
        <v xml:space="preserve"> </v>
      </c>
      <c r="L31" s="348" t="str">
        <f>IFERROR(J31/(VLOOKUP(I31,' Summary Statement'!$B$53:$C$77,2,FALSE))," ")</f>
        <v xml:space="preserve"> </v>
      </c>
      <c r="M31" s="178"/>
      <c r="N31" s="170"/>
      <c r="O31" s="427"/>
      <c r="P31" s="483"/>
      <c r="Q31" s="483"/>
      <c r="R31" s="484"/>
      <c r="S31" s="125"/>
      <c r="T31" s="125"/>
      <c r="U31" s="125"/>
      <c r="V31" s="125"/>
      <c r="W31" s="131"/>
      <c r="X31" s="131"/>
    </row>
    <row r="32" spans="1:24" s="288" customFormat="1" ht="13.5" thickBot="1" x14ac:dyDescent="0.35">
      <c r="A32" s="167">
        <v>29</v>
      </c>
      <c r="B32" s="311"/>
      <c r="C32" s="311"/>
      <c r="D32" s="328"/>
      <c r="E32" s="328"/>
      <c r="F32" s="328"/>
      <c r="G32" s="328"/>
      <c r="H32" s="328"/>
      <c r="I32" s="328"/>
      <c r="J32" s="330"/>
      <c r="K32" s="179" t="str">
        <f t="shared" si="0"/>
        <v xml:space="preserve"> </v>
      </c>
      <c r="L32" s="348" t="str">
        <f>IFERROR(J32/(VLOOKUP(I32,' Summary Statement'!$B$53:$C$77,2,FALSE))," ")</f>
        <v xml:space="preserve"> </v>
      </c>
      <c r="M32" s="178"/>
      <c r="N32" s="170"/>
      <c r="O32" s="427"/>
      <c r="P32" s="483"/>
      <c r="Q32" s="483"/>
      <c r="R32" s="484"/>
      <c r="S32" s="125"/>
      <c r="T32" s="125"/>
      <c r="U32" s="125"/>
      <c r="V32" s="125"/>
      <c r="W32" s="131"/>
      <c r="X32" s="131"/>
    </row>
    <row r="33" spans="1:24" s="288" customFormat="1" ht="13.5" thickBot="1" x14ac:dyDescent="0.35">
      <c r="A33" s="167">
        <v>30</v>
      </c>
      <c r="B33" s="311"/>
      <c r="C33" s="311"/>
      <c r="D33" s="328"/>
      <c r="E33" s="328"/>
      <c r="F33" s="328"/>
      <c r="G33" s="328"/>
      <c r="H33" s="328"/>
      <c r="I33" s="328"/>
      <c r="J33" s="330"/>
      <c r="K33" s="179" t="str">
        <f t="shared" si="0"/>
        <v xml:space="preserve"> </v>
      </c>
      <c r="L33" s="348" t="str">
        <f>IFERROR(J33/(VLOOKUP(I33,' Summary Statement'!$B$53:$C$77,2,FALSE))," ")</f>
        <v xml:space="preserve"> </v>
      </c>
      <c r="M33" s="178"/>
      <c r="N33" s="170"/>
      <c r="O33" s="427"/>
      <c r="P33" s="483"/>
      <c r="Q33" s="483"/>
      <c r="R33" s="484"/>
      <c r="S33" s="125"/>
      <c r="T33" s="125"/>
      <c r="U33" s="125"/>
      <c r="V33" s="125"/>
      <c r="W33" s="131"/>
      <c r="X33" s="131"/>
    </row>
    <row r="34" spans="1:24" s="288" customFormat="1" ht="13.5" thickBot="1" x14ac:dyDescent="0.35">
      <c r="A34" s="167">
        <v>31</v>
      </c>
      <c r="B34" s="311"/>
      <c r="C34" s="311"/>
      <c r="D34" s="328"/>
      <c r="E34" s="328"/>
      <c r="F34" s="328"/>
      <c r="G34" s="328"/>
      <c r="H34" s="328"/>
      <c r="I34" s="328"/>
      <c r="J34" s="330"/>
      <c r="K34" s="179" t="str">
        <f t="shared" si="0"/>
        <v xml:space="preserve"> </v>
      </c>
      <c r="L34" s="348" t="str">
        <f>IFERROR(J34/(VLOOKUP(I34,' Summary Statement'!$B$53:$C$77,2,FALSE))," ")</f>
        <v xml:space="preserve"> </v>
      </c>
      <c r="M34" s="178"/>
      <c r="N34" s="170"/>
      <c r="O34" s="427"/>
      <c r="P34" s="483"/>
      <c r="Q34" s="483"/>
      <c r="R34" s="484"/>
      <c r="S34" s="125"/>
      <c r="T34" s="125"/>
      <c r="U34" s="125"/>
      <c r="V34" s="125"/>
      <c r="W34" s="131"/>
      <c r="X34" s="131"/>
    </row>
    <row r="35" spans="1:24" s="288" customFormat="1" ht="13.5" thickBot="1" x14ac:dyDescent="0.35">
      <c r="A35" s="167">
        <v>32</v>
      </c>
      <c r="B35" s="311"/>
      <c r="C35" s="311"/>
      <c r="D35" s="328"/>
      <c r="E35" s="328"/>
      <c r="F35" s="328"/>
      <c r="G35" s="328"/>
      <c r="H35" s="328"/>
      <c r="I35" s="328"/>
      <c r="J35" s="330"/>
      <c r="K35" s="179" t="str">
        <f t="shared" si="0"/>
        <v xml:space="preserve"> </v>
      </c>
      <c r="L35" s="348" t="str">
        <f>IFERROR(J35/(VLOOKUP(I35,' Summary Statement'!$B$53:$C$77,2,FALSE))," ")</f>
        <v xml:space="preserve"> </v>
      </c>
      <c r="M35" s="178"/>
      <c r="N35" s="170"/>
      <c r="O35" s="427"/>
      <c r="P35" s="483"/>
      <c r="Q35" s="483"/>
      <c r="R35" s="484"/>
      <c r="S35" s="125"/>
      <c r="T35" s="125"/>
      <c r="U35" s="125"/>
      <c r="V35" s="125"/>
      <c r="W35" s="131"/>
      <c r="X35" s="131"/>
    </row>
    <row r="36" spans="1:24" s="288" customFormat="1" ht="13.5" thickBot="1" x14ac:dyDescent="0.35">
      <c r="A36" s="167">
        <v>33</v>
      </c>
      <c r="B36" s="311"/>
      <c r="C36" s="311"/>
      <c r="D36" s="328"/>
      <c r="E36" s="328"/>
      <c r="F36" s="328"/>
      <c r="G36" s="328"/>
      <c r="H36" s="328"/>
      <c r="I36" s="328"/>
      <c r="J36" s="330"/>
      <c r="K36" s="179" t="str">
        <f t="shared" si="0"/>
        <v xml:space="preserve"> </v>
      </c>
      <c r="L36" s="348" t="str">
        <f>IFERROR(J36/(VLOOKUP(I36,' Summary Statement'!$B$53:$C$77,2,FALSE))," ")</f>
        <v xml:space="preserve"> </v>
      </c>
      <c r="M36" s="178"/>
      <c r="N36" s="170"/>
      <c r="O36" s="427"/>
      <c r="P36" s="483"/>
      <c r="Q36" s="483"/>
      <c r="R36" s="484"/>
      <c r="S36" s="125"/>
      <c r="T36" s="125"/>
      <c r="U36" s="125"/>
      <c r="V36" s="125"/>
      <c r="W36" s="131"/>
      <c r="X36" s="131"/>
    </row>
    <row r="37" spans="1:24" s="288" customFormat="1" ht="13.5" thickBot="1" x14ac:dyDescent="0.35">
      <c r="A37" s="167">
        <v>34</v>
      </c>
      <c r="B37" s="311"/>
      <c r="C37" s="311"/>
      <c r="D37" s="328"/>
      <c r="E37" s="328"/>
      <c r="F37" s="328"/>
      <c r="G37" s="328"/>
      <c r="H37" s="328"/>
      <c r="I37" s="328"/>
      <c r="J37" s="330"/>
      <c r="K37" s="179" t="str">
        <f t="shared" si="0"/>
        <v xml:space="preserve"> </v>
      </c>
      <c r="L37" s="348" t="str">
        <f>IFERROR(J37/(VLOOKUP(I37,' Summary Statement'!$B$53:$C$77,2,FALSE))," ")</f>
        <v xml:space="preserve"> </v>
      </c>
      <c r="M37" s="178"/>
      <c r="N37" s="170"/>
      <c r="O37" s="427"/>
      <c r="P37" s="483"/>
      <c r="Q37" s="483"/>
      <c r="R37" s="484"/>
      <c r="S37" s="125"/>
      <c r="T37" s="125"/>
      <c r="U37" s="125"/>
      <c r="V37" s="125"/>
      <c r="W37" s="131"/>
      <c r="X37" s="131"/>
    </row>
    <row r="38" spans="1:24" s="288" customFormat="1" ht="13.5" thickBot="1" x14ac:dyDescent="0.35">
      <c r="A38" s="167">
        <v>35</v>
      </c>
      <c r="B38" s="311"/>
      <c r="C38" s="311"/>
      <c r="D38" s="328"/>
      <c r="E38" s="328"/>
      <c r="F38" s="328"/>
      <c r="G38" s="328"/>
      <c r="H38" s="328"/>
      <c r="I38" s="328"/>
      <c r="J38" s="330"/>
      <c r="K38" s="179" t="str">
        <f t="shared" si="0"/>
        <v xml:space="preserve"> </v>
      </c>
      <c r="L38" s="348" t="str">
        <f>IFERROR(J38/(VLOOKUP(I38,' Summary Statement'!$B$53:$C$77,2,FALSE))," ")</f>
        <v xml:space="preserve"> </v>
      </c>
      <c r="M38" s="178"/>
      <c r="N38" s="170"/>
      <c r="O38" s="427"/>
      <c r="P38" s="483"/>
      <c r="Q38" s="483"/>
      <c r="R38" s="484"/>
      <c r="S38" s="125"/>
      <c r="T38" s="125"/>
      <c r="U38" s="125"/>
      <c r="V38" s="125"/>
      <c r="W38" s="131"/>
      <c r="X38" s="131"/>
    </row>
    <row r="39" spans="1:24" s="288" customFormat="1" ht="13.5" thickBot="1" x14ac:dyDescent="0.35">
      <c r="A39" s="167">
        <v>36</v>
      </c>
      <c r="B39" s="311"/>
      <c r="C39" s="311"/>
      <c r="D39" s="328"/>
      <c r="E39" s="328"/>
      <c r="F39" s="328"/>
      <c r="G39" s="328"/>
      <c r="H39" s="328"/>
      <c r="I39" s="328"/>
      <c r="J39" s="330"/>
      <c r="K39" s="179" t="str">
        <f t="shared" si="0"/>
        <v xml:space="preserve"> </v>
      </c>
      <c r="L39" s="348" t="str">
        <f>IFERROR(J39/(VLOOKUP(I39,' Summary Statement'!$B$53:$C$77,2,FALSE))," ")</f>
        <v xml:space="preserve"> </v>
      </c>
      <c r="M39" s="178"/>
      <c r="N39" s="170"/>
      <c r="O39" s="427"/>
      <c r="P39" s="483"/>
      <c r="Q39" s="483"/>
      <c r="R39" s="484"/>
      <c r="S39" s="125"/>
      <c r="T39" s="125"/>
      <c r="U39" s="125"/>
      <c r="V39" s="125"/>
      <c r="W39" s="131"/>
      <c r="X39" s="131"/>
    </row>
    <row r="40" spans="1:24" s="288" customFormat="1" ht="13.5" thickBot="1" x14ac:dyDescent="0.35">
      <c r="A40" s="167">
        <v>37</v>
      </c>
      <c r="B40" s="311"/>
      <c r="C40" s="311"/>
      <c r="D40" s="328"/>
      <c r="E40" s="328"/>
      <c r="F40" s="328"/>
      <c r="G40" s="328"/>
      <c r="H40" s="328"/>
      <c r="I40" s="328"/>
      <c r="J40" s="330"/>
      <c r="K40" s="179" t="str">
        <f t="shared" si="0"/>
        <v xml:space="preserve"> </v>
      </c>
      <c r="L40" s="348" t="str">
        <f>IFERROR(J40/(VLOOKUP(I40,' Summary Statement'!$B$53:$C$77,2,FALSE))," ")</f>
        <v xml:space="preserve"> </v>
      </c>
      <c r="M40" s="178"/>
      <c r="N40" s="170"/>
      <c r="O40" s="427"/>
      <c r="P40" s="483"/>
      <c r="Q40" s="483"/>
      <c r="R40" s="484"/>
      <c r="S40" s="125"/>
      <c r="T40" s="125"/>
      <c r="U40" s="125"/>
      <c r="V40" s="125"/>
      <c r="W40" s="131"/>
      <c r="X40" s="131"/>
    </row>
    <row r="41" spans="1:24" s="288" customFormat="1" ht="13.5" thickBot="1" x14ac:dyDescent="0.35">
      <c r="A41" s="167">
        <v>38</v>
      </c>
      <c r="B41" s="311"/>
      <c r="C41" s="311"/>
      <c r="D41" s="328"/>
      <c r="E41" s="328"/>
      <c r="F41" s="328"/>
      <c r="G41" s="328"/>
      <c r="H41" s="328"/>
      <c r="I41" s="328"/>
      <c r="J41" s="330"/>
      <c r="K41" s="179" t="str">
        <f t="shared" si="0"/>
        <v xml:space="preserve"> </v>
      </c>
      <c r="L41" s="348" t="str">
        <f>IFERROR(J41/(VLOOKUP(I41,' Summary Statement'!$B$53:$C$77,2,FALSE))," ")</f>
        <v xml:space="preserve"> </v>
      </c>
      <c r="M41" s="178"/>
      <c r="N41" s="170"/>
      <c r="O41" s="427"/>
      <c r="P41" s="483"/>
      <c r="Q41" s="483"/>
      <c r="R41" s="484"/>
      <c r="S41" s="125"/>
      <c r="T41" s="125"/>
      <c r="U41" s="125"/>
      <c r="V41" s="125"/>
      <c r="W41" s="131"/>
      <c r="X41" s="131"/>
    </row>
    <row r="42" spans="1:24" s="288" customFormat="1" ht="13.5" thickBot="1" x14ac:dyDescent="0.35">
      <c r="A42" s="167">
        <v>39</v>
      </c>
      <c r="B42" s="311"/>
      <c r="C42" s="311"/>
      <c r="D42" s="328"/>
      <c r="E42" s="328"/>
      <c r="F42" s="328"/>
      <c r="G42" s="328"/>
      <c r="H42" s="328"/>
      <c r="I42" s="328"/>
      <c r="J42" s="330"/>
      <c r="K42" s="179" t="str">
        <f t="shared" si="0"/>
        <v xml:space="preserve"> </v>
      </c>
      <c r="L42" s="348" t="str">
        <f>IFERROR(J42/(VLOOKUP(I42,' Summary Statement'!$B$53:$C$77,2,FALSE))," ")</f>
        <v xml:space="preserve"> </v>
      </c>
      <c r="M42" s="178"/>
      <c r="N42" s="170"/>
      <c r="O42" s="427"/>
      <c r="P42" s="483"/>
      <c r="Q42" s="483"/>
      <c r="R42" s="484"/>
      <c r="S42" s="125"/>
      <c r="T42" s="125"/>
      <c r="U42" s="125"/>
      <c r="V42" s="125"/>
      <c r="W42" s="131"/>
      <c r="X42" s="131"/>
    </row>
    <row r="43" spans="1:24" s="288" customFormat="1" ht="13.5" thickBot="1" x14ac:dyDescent="0.35">
      <c r="A43" s="167">
        <v>40</v>
      </c>
      <c r="B43" s="311"/>
      <c r="C43" s="311"/>
      <c r="D43" s="328"/>
      <c r="E43" s="328"/>
      <c r="F43" s="328"/>
      <c r="G43" s="328"/>
      <c r="H43" s="328"/>
      <c r="I43" s="328"/>
      <c r="J43" s="330"/>
      <c r="K43" s="179" t="str">
        <f t="shared" si="0"/>
        <v xml:space="preserve"> </v>
      </c>
      <c r="L43" s="348" t="str">
        <f>IFERROR(J43/(VLOOKUP(I43,' Summary Statement'!$B$53:$C$77,2,FALSE))," ")</f>
        <v xml:space="preserve"> </v>
      </c>
      <c r="M43" s="178"/>
      <c r="N43" s="170"/>
      <c r="O43" s="427"/>
      <c r="P43" s="483"/>
      <c r="Q43" s="483"/>
      <c r="R43" s="484"/>
      <c r="S43" s="125"/>
      <c r="T43" s="125"/>
      <c r="U43" s="125"/>
      <c r="V43" s="125"/>
      <c r="W43" s="131"/>
      <c r="X43" s="131"/>
    </row>
    <row r="44" spans="1:24" s="288" customFormat="1" ht="13.5" thickBot="1" x14ac:dyDescent="0.35">
      <c r="A44" s="167">
        <v>41</v>
      </c>
      <c r="B44" s="311"/>
      <c r="C44" s="311"/>
      <c r="D44" s="328"/>
      <c r="E44" s="328"/>
      <c r="F44" s="328"/>
      <c r="G44" s="328"/>
      <c r="H44" s="328"/>
      <c r="I44" s="328"/>
      <c r="J44" s="330"/>
      <c r="K44" s="179" t="str">
        <f t="shared" si="0"/>
        <v xml:space="preserve"> </v>
      </c>
      <c r="L44" s="348" t="str">
        <f>IFERROR(J44/(VLOOKUP(I44,' Summary Statement'!$B$53:$C$77,2,FALSE))," ")</f>
        <v xml:space="preserve"> </v>
      </c>
      <c r="M44" s="178"/>
      <c r="N44" s="170"/>
      <c r="O44" s="427"/>
      <c r="P44" s="483"/>
      <c r="Q44" s="483"/>
      <c r="R44" s="484"/>
      <c r="S44" s="125"/>
      <c r="T44" s="125"/>
      <c r="U44" s="125"/>
      <c r="V44" s="125"/>
      <c r="W44" s="131"/>
      <c r="X44" s="131"/>
    </row>
    <row r="45" spans="1:24" s="288" customFormat="1" ht="13.5" thickBot="1" x14ac:dyDescent="0.35">
      <c r="A45" s="167">
        <v>42</v>
      </c>
      <c r="B45" s="311"/>
      <c r="C45" s="311"/>
      <c r="D45" s="328"/>
      <c r="E45" s="328"/>
      <c r="F45" s="328"/>
      <c r="G45" s="328"/>
      <c r="H45" s="328"/>
      <c r="I45" s="328"/>
      <c r="J45" s="330"/>
      <c r="K45" s="179" t="str">
        <f t="shared" si="0"/>
        <v xml:space="preserve"> </v>
      </c>
      <c r="L45" s="348" t="str">
        <f>IFERROR(J45/(VLOOKUP(I45,' Summary Statement'!$B$53:$C$77,2,FALSE))," ")</f>
        <v xml:space="preserve"> </v>
      </c>
      <c r="M45" s="178"/>
      <c r="N45" s="170"/>
      <c r="O45" s="427"/>
      <c r="P45" s="483"/>
      <c r="Q45" s="483"/>
      <c r="R45" s="484"/>
      <c r="S45" s="125"/>
      <c r="T45" s="125"/>
      <c r="U45" s="125"/>
      <c r="V45" s="125"/>
      <c r="W45" s="131"/>
      <c r="X45" s="131"/>
    </row>
    <row r="46" spans="1:24" s="288" customFormat="1" ht="13.5" thickBot="1" x14ac:dyDescent="0.35">
      <c r="A46" s="167">
        <v>43</v>
      </c>
      <c r="B46" s="311"/>
      <c r="C46" s="311"/>
      <c r="D46" s="328"/>
      <c r="E46" s="328"/>
      <c r="F46" s="328"/>
      <c r="G46" s="328"/>
      <c r="H46" s="328"/>
      <c r="I46" s="328"/>
      <c r="J46" s="330"/>
      <c r="K46" s="179" t="str">
        <f t="shared" si="0"/>
        <v xml:space="preserve"> </v>
      </c>
      <c r="L46" s="348" t="str">
        <f>IFERROR(J46/(VLOOKUP(I46,' Summary Statement'!$B$53:$C$77,2,FALSE))," ")</f>
        <v xml:space="preserve"> </v>
      </c>
      <c r="M46" s="178"/>
      <c r="N46" s="170"/>
      <c r="O46" s="427"/>
      <c r="P46" s="483"/>
      <c r="Q46" s="483"/>
      <c r="R46" s="484"/>
      <c r="S46" s="125"/>
      <c r="T46" s="125"/>
      <c r="U46" s="125"/>
      <c r="V46" s="125"/>
      <c r="W46" s="131"/>
      <c r="X46" s="131"/>
    </row>
    <row r="47" spans="1:24" s="288" customFormat="1" ht="13.5" thickBot="1" x14ac:dyDescent="0.35">
      <c r="A47" s="167">
        <v>44</v>
      </c>
      <c r="B47" s="311"/>
      <c r="C47" s="311"/>
      <c r="D47" s="328"/>
      <c r="E47" s="328"/>
      <c r="F47" s="328"/>
      <c r="G47" s="328"/>
      <c r="H47" s="328"/>
      <c r="I47" s="328"/>
      <c r="J47" s="330"/>
      <c r="K47" s="179" t="str">
        <f t="shared" si="0"/>
        <v xml:space="preserve"> </v>
      </c>
      <c r="L47" s="348" t="str">
        <f>IFERROR(J47/(VLOOKUP(I47,' Summary Statement'!$B$53:$C$77,2,FALSE))," ")</f>
        <v xml:space="preserve"> </v>
      </c>
      <c r="M47" s="178"/>
      <c r="N47" s="170"/>
      <c r="O47" s="427"/>
      <c r="P47" s="483"/>
      <c r="Q47" s="483"/>
      <c r="R47" s="484"/>
      <c r="S47" s="125"/>
      <c r="T47" s="125"/>
      <c r="U47" s="125"/>
      <c r="V47" s="125"/>
      <c r="W47" s="131"/>
      <c r="X47" s="131"/>
    </row>
    <row r="48" spans="1:24" s="288" customFormat="1" ht="13.5" thickBot="1" x14ac:dyDescent="0.35">
      <c r="A48" s="167">
        <v>45</v>
      </c>
      <c r="B48" s="311"/>
      <c r="C48" s="311"/>
      <c r="D48" s="328"/>
      <c r="E48" s="328"/>
      <c r="F48" s="328"/>
      <c r="G48" s="328"/>
      <c r="H48" s="328"/>
      <c r="I48" s="328"/>
      <c r="J48" s="330"/>
      <c r="K48" s="179" t="str">
        <f t="shared" si="0"/>
        <v xml:space="preserve"> </v>
      </c>
      <c r="L48" s="348" t="str">
        <f>IFERROR(J48/(VLOOKUP(I48,' Summary Statement'!$B$53:$C$77,2,FALSE))," ")</f>
        <v xml:space="preserve"> </v>
      </c>
      <c r="M48" s="178"/>
      <c r="N48" s="170"/>
      <c r="O48" s="427"/>
      <c r="P48" s="483"/>
      <c r="Q48" s="483"/>
      <c r="R48" s="484"/>
      <c r="S48" s="125"/>
      <c r="T48" s="125"/>
      <c r="U48" s="125"/>
      <c r="V48" s="125"/>
      <c r="W48" s="131"/>
      <c r="X48" s="131"/>
    </row>
    <row r="49" spans="1:24" s="288" customFormat="1" ht="13.5" thickBot="1" x14ac:dyDescent="0.35">
      <c r="A49" s="167">
        <v>46</v>
      </c>
      <c r="B49" s="311"/>
      <c r="C49" s="311"/>
      <c r="D49" s="328"/>
      <c r="E49" s="328"/>
      <c r="F49" s="328"/>
      <c r="G49" s="328"/>
      <c r="H49" s="328"/>
      <c r="I49" s="328"/>
      <c r="J49" s="330"/>
      <c r="K49" s="179" t="str">
        <f t="shared" si="0"/>
        <v xml:space="preserve"> </v>
      </c>
      <c r="L49" s="348" t="str">
        <f>IFERROR(J49/(VLOOKUP(I49,' Summary Statement'!$B$53:$C$77,2,FALSE))," ")</f>
        <v xml:space="preserve"> </v>
      </c>
      <c r="M49" s="178"/>
      <c r="N49" s="170"/>
      <c r="O49" s="427"/>
      <c r="P49" s="483"/>
      <c r="Q49" s="483"/>
      <c r="R49" s="484"/>
      <c r="S49" s="125"/>
      <c r="T49" s="125"/>
      <c r="U49" s="125"/>
      <c r="V49" s="125"/>
      <c r="W49" s="131"/>
      <c r="X49" s="131"/>
    </row>
    <row r="50" spans="1:24" s="288" customFormat="1" ht="13.5" thickBot="1" x14ac:dyDescent="0.35">
      <c r="A50" s="167">
        <v>47</v>
      </c>
      <c r="B50" s="311"/>
      <c r="C50" s="311"/>
      <c r="D50" s="328"/>
      <c r="E50" s="328"/>
      <c r="F50" s="328"/>
      <c r="G50" s="328"/>
      <c r="H50" s="328"/>
      <c r="I50" s="328"/>
      <c r="J50" s="330"/>
      <c r="K50" s="179" t="str">
        <f t="shared" si="0"/>
        <v xml:space="preserve"> </v>
      </c>
      <c r="L50" s="348" t="str">
        <f>IFERROR(J50/(VLOOKUP(I50,' Summary Statement'!$B$53:$C$77,2,FALSE))," ")</f>
        <v xml:space="preserve"> </v>
      </c>
      <c r="M50" s="178"/>
      <c r="N50" s="170"/>
      <c r="O50" s="427"/>
      <c r="P50" s="483"/>
      <c r="Q50" s="483"/>
      <c r="R50" s="484"/>
      <c r="S50" s="125"/>
      <c r="T50" s="125"/>
      <c r="U50" s="125"/>
      <c r="V50" s="125"/>
      <c r="W50" s="131"/>
      <c r="X50" s="131"/>
    </row>
    <row r="51" spans="1:24" s="288" customFormat="1" ht="13.5" thickBot="1" x14ac:dyDescent="0.35">
      <c r="A51" s="167">
        <v>48</v>
      </c>
      <c r="B51" s="311"/>
      <c r="C51" s="311"/>
      <c r="D51" s="328"/>
      <c r="E51" s="328"/>
      <c r="F51" s="328"/>
      <c r="G51" s="328"/>
      <c r="H51" s="328"/>
      <c r="I51" s="328"/>
      <c r="J51" s="330"/>
      <c r="K51" s="179" t="str">
        <f t="shared" si="0"/>
        <v xml:space="preserve"> </v>
      </c>
      <c r="L51" s="348" t="str">
        <f>IFERROR(J51/(VLOOKUP(I51,' Summary Statement'!$B$53:$C$77,2,FALSE))," ")</f>
        <v xml:space="preserve"> </v>
      </c>
      <c r="M51" s="178"/>
      <c r="N51" s="170"/>
      <c r="O51" s="427"/>
      <c r="P51" s="483"/>
      <c r="Q51" s="483"/>
      <c r="R51" s="484"/>
      <c r="S51" s="125"/>
      <c r="T51" s="125"/>
      <c r="U51" s="125"/>
      <c r="V51" s="125"/>
      <c r="W51" s="131"/>
      <c r="X51" s="131"/>
    </row>
    <row r="52" spans="1:24" s="288" customFormat="1" ht="13.5" thickBot="1" x14ac:dyDescent="0.35">
      <c r="A52" s="167">
        <v>49</v>
      </c>
      <c r="B52" s="311"/>
      <c r="C52" s="311"/>
      <c r="D52" s="328"/>
      <c r="E52" s="328"/>
      <c r="F52" s="328"/>
      <c r="G52" s="328"/>
      <c r="H52" s="328"/>
      <c r="I52" s="328"/>
      <c r="J52" s="330"/>
      <c r="K52" s="179" t="str">
        <f t="shared" si="0"/>
        <v xml:space="preserve"> </v>
      </c>
      <c r="L52" s="348" t="str">
        <f>IFERROR(J52/(VLOOKUP(I52,' Summary Statement'!$B$53:$C$77,2,FALSE))," ")</f>
        <v xml:space="preserve"> </v>
      </c>
      <c r="M52" s="178"/>
      <c r="N52" s="170"/>
      <c r="O52" s="427"/>
      <c r="P52" s="483"/>
      <c r="Q52" s="483"/>
      <c r="R52" s="484"/>
      <c r="S52" s="125"/>
      <c r="T52" s="125"/>
      <c r="U52" s="125"/>
      <c r="V52" s="125"/>
      <c r="W52" s="131"/>
      <c r="X52" s="131"/>
    </row>
    <row r="53" spans="1:24" s="288" customFormat="1" ht="13.5" thickBot="1" x14ac:dyDescent="0.35">
      <c r="A53" s="167">
        <v>50</v>
      </c>
      <c r="B53" s="311"/>
      <c r="C53" s="311"/>
      <c r="D53" s="328"/>
      <c r="E53" s="328"/>
      <c r="F53" s="328"/>
      <c r="G53" s="328"/>
      <c r="H53" s="328"/>
      <c r="I53" s="328"/>
      <c r="J53" s="330"/>
      <c r="K53" s="179" t="str">
        <f t="shared" si="0"/>
        <v xml:space="preserve"> </v>
      </c>
      <c r="L53" s="348" t="str">
        <f>IFERROR(J53/(VLOOKUP(I53,' Summary Statement'!$B$53:$C$77,2,FALSE))," ")</f>
        <v xml:space="preserve"> </v>
      </c>
      <c r="M53" s="178"/>
      <c r="N53" s="170"/>
      <c r="O53" s="427"/>
      <c r="P53" s="483"/>
      <c r="Q53" s="483"/>
      <c r="R53" s="484"/>
      <c r="S53" s="125"/>
      <c r="T53" s="125"/>
      <c r="U53" s="125"/>
      <c r="V53" s="125"/>
      <c r="W53" s="131"/>
      <c r="X53" s="131"/>
    </row>
    <row r="54" spans="1:24" s="288" customFormat="1" ht="13.5" thickBot="1" x14ac:dyDescent="0.35">
      <c r="A54" s="167">
        <v>51</v>
      </c>
      <c r="B54" s="311"/>
      <c r="C54" s="311"/>
      <c r="D54" s="328"/>
      <c r="E54" s="328"/>
      <c r="F54" s="328"/>
      <c r="G54" s="328"/>
      <c r="H54" s="328"/>
      <c r="I54" s="328"/>
      <c r="J54" s="330"/>
      <c r="K54" s="179" t="str">
        <f t="shared" si="0"/>
        <v xml:space="preserve"> </v>
      </c>
      <c r="L54" s="348" t="str">
        <f>IFERROR(J54/(VLOOKUP(I54,' Summary Statement'!$B$53:$C$77,2,FALSE))," ")</f>
        <v xml:space="preserve"> </v>
      </c>
      <c r="M54" s="178"/>
      <c r="N54" s="170"/>
      <c r="O54" s="427"/>
      <c r="P54" s="483"/>
      <c r="Q54" s="483"/>
      <c r="R54" s="484"/>
      <c r="S54" s="125"/>
      <c r="T54" s="125"/>
      <c r="U54" s="125"/>
      <c r="V54" s="125"/>
      <c r="W54" s="131"/>
      <c r="X54" s="131"/>
    </row>
    <row r="55" spans="1:24" s="288" customFormat="1" ht="13.5" thickBot="1" x14ac:dyDescent="0.35">
      <c r="A55" s="167">
        <v>52</v>
      </c>
      <c r="B55" s="311"/>
      <c r="C55" s="311"/>
      <c r="D55" s="328"/>
      <c r="E55" s="328"/>
      <c r="F55" s="328"/>
      <c r="G55" s="328"/>
      <c r="H55" s="328"/>
      <c r="I55" s="328"/>
      <c r="J55" s="330"/>
      <c r="K55" s="179" t="str">
        <f t="shared" si="0"/>
        <v xml:space="preserve"> </v>
      </c>
      <c r="L55" s="348" t="str">
        <f>IFERROR(J55/(VLOOKUP(I55,' Summary Statement'!$B$53:$C$77,2,FALSE))," ")</f>
        <v xml:space="preserve"> </v>
      </c>
      <c r="M55" s="178"/>
      <c r="N55" s="170"/>
      <c r="O55" s="427"/>
      <c r="P55" s="483"/>
      <c r="Q55" s="483"/>
      <c r="R55" s="484"/>
      <c r="S55" s="125"/>
      <c r="T55" s="125"/>
      <c r="U55" s="125"/>
      <c r="V55" s="125"/>
      <c r="W55" s="131"/>
      <c r="X55" s="131"/>
    </row>
    <row r="56" spans="1:24" s="288" customFormat="1" ht="13.5" thickBot="1" x14ac:dyDescent="0.35">
      <c r="A56" s="167">
        <v>53</v>
      </c>
      <c r="B56" s="311"/>
      <c r="C56" s="311"/>
      <c r="D56" s="328"/>
      <c r="E56" s="328"/>
      <c r="F56" s="328"/>
      <c r="G56" s="328"/>
      <c r="H56" s="328"/>
      <c r="I56" s="328"/>
      <c r="J56" s="330"/>
      <c r="K56" s="179" t="str">
        <f t="shared" si="0"/>
        <v xml:space="preserve"> </v>
      </c>
      <c r="L56" s="348" t="str">
        <f>IFERROR(J56/(VLOOKUP(I56,' Summary Statement'!$B$53:$C$77,2,FALSE))," ")</f>
        <v xml:space="preserve"> </v>
      </c>
      <c r="M56" s="178"/>
      <c r="N56" s="170"/>
      <c r="O56" s="427"/>
      <c r="P56" s="483"/>
      <c r="Q56" s="483"/>
      <c r="R56" s="484"/>
      <c r="S56" s="125"/>
      <c r="T56" s="125"/>
      <c r="U56" s="125"/>
      <c r="V56" s="125"/>
      <c r="W56" s="131"/>
      <c r="X56" s="131"/>
    </row>
    <row r="57" spans="1:24" s="288" customFormat="1" ht="13.5" thickBot="1" x14ac:dyDescent="0.35">
      <c r="A57" s="167">
        <v>54</v>
      </c>
      <c r="B57" s="311"/>
      <c r="C57" s="311"/>
      <c r="D57" s="328"/>
      <c r="E57" s="328"/>
      <c r="F57" s="328"/>
      <c r="G57" s="328"/>
      <c r="H57" s="328"/>
      <c r="I57" s="328"/>
      <c r="J57" s="330"/>
      <c r="K57" s="179" t="str">
        <f t="shared" si="0"/>
        <v xml:space="preserve"> </v>
      </c>
      <c r="L57" s="348" t="str">
        <f>IFERROR(J57/(VLOOKUP(I57,' Summary Statement'!$B$53:$C$77,2,FALSE))," ")</f>
        <v xml:space="preserve"> </v>
      </c>
      <c r="M57" s="178"/>
      <c r="N57" s="170"/>
      <c r="O57" s="427"/>
      <c r="P57" s="483"/>
      <c r="Q57" s="483"/>
      <c r="R57" s="484"/>
      <c r="S57" s="125"/>
      <c r="T57" s="125"/>
      <c r="U57" s="125"/>
      <c r="V57" s="125"/>
      <c r="W57" s="131"/>
      <c r="X57" s="131"/>
    </row>
    <row r="58" spans="1:24" s="288" customFormat="1" ht="13.5" thickBot="1" x14ac:dyDescent="0.35">
      <c r="A58" s="167">
        <v>55</v>
      </c>
      <c r="B58" s="311"/>
      <c r="C58" s="311"/>
      <c r="D58" s="328"/>
      <c r="E58" s="328"/>
      <c r="F58" s="328"/>
      <c r="G58" s="328"/>
      <c r="H58" s="328"/>
      <c r="I58" s="328"/>
      <c r="J58" s="330"/>
      <c r="K58" s="179" t="str">
        <f t="shared" si="0"/>
        <v xml:space="preserve"> </v>
      </c>
      <c r="L58" s="348" t="str">
        <f>IFERROR(J58/(VLOOKUP(I58,' Summary Statement'!$B$53:$C$77,2,FALSE))," ")</f>
        <v xml:space="preserve"> </v>
      </c>
      <c r="M58" s="178"/>
      <c r="N58" s="170"/>
      <c r="O58" s="427"/>
      <c r="P58" s="483"/>
      <c r="Q58" s="483"/>
      <c r="R58" s="484"/>
      <c r="S58" s="125"/>
      <c r="T58" s="125"/>
      <c r="U58" s="125"/>
      <c r="V58" s="125"/>
      <c r="W58" s="131"/>
      <c r="X58" s="131"/>
    </row>
    <row r="59" spans="1:24" s="288" customFormat="1" ht="13.5" thickBot="1" x14ac:dyDescent="0.35">
      <c r="A59" s="167">
        <v>56</v>
      </c>
      <c r="B59" s="311"/>
      <c r="C59" s="311"/>
      <c r="D59" s="328"/>
      <c r="E59" s="328"/>
      <c r="F59" s="328"/>
      <c r="G59" s="328"/>
      <c r="H59" s="328"/>
      <c r="I59" s="328"/>
      <c r="J59" s="330"/>
      <c r="K59" s="179" t="str">
        <f t="shared" si="0"/>
        <v xml:space="preserve"> </v>
      </c>
      <c r="L59" s="348" t="str">
        <f>IFERROR(J59/(VLOOKUP(I59,' Summary Statement'!$B$53:$C$77,2,FALSE))," ")</f>
        <v xml:space="preserve"> </v>
      </c>
      <c r="M59" s="178"/>
      <c r="N59" s="170"/>
      <c r="O59" s="427"/>
      <c r="P59" s="483"/>
      <c r="Q59" s="483"/>
      <c r="R59" s="484"/>
      <c r="S59" s="125"/>
      <c r="T59" s="125"/>
      <c r="U59" s="125"/>
      <c r="V59" s="125"/>
      <c r="W59" s="131"/>
      <c r="X59" s="131"/>
    </row>
    <row r="60" spans="1:24" s="288" customFormat="1" ht="13.5" thickBot="1" x14ac:dyDescent="0.35">
      <c r="A60" s="167">
        <v>57</v>
      </c>
      <c r="B60" s="311"/>
      <c r="C60" s="311"/>
      <c r="D60" s="328"/>
      <c r="E60" s="328"/>
      <c r="F60" s="328"/>
      <c r="G60" s="328"/>
      <c r="H60" s="328"/>
      <c r="I60" s="328"/>
      <c r="J60" s="330"/>
      <c r="K60" s="179" t="str">
        <f t="shared" si="0"/>
        <v xml:space="preserve"> </v>
      </c>
      <c r="L60" s="348" t="str">
        <f>IFERROR(J60/(VLOOKUP(I60,' Summary Statement'!$B$53:$C$77,2,FALSE))," ")</f>
        <v xml:space="preserve"> </v>
      </c>
      <c r="M60" s="178"/>
      <c r="N60" s="170"/>
      <c r="O60" s="427"/>
      <c r="P60" s="483"/>
      <c r="Q60" s="483"/>
      <c r="R60" s="484"/>
      <c r="S60" s="125"/>
      <c r="T60" s="125"/>
      <c r="U60" s="125"/>
      <c r="V60" s="125"/>
      <c r="W60" s="131"/>
      <c r="X60" s="131"/>
    </row>
    <row r="61" spans="1:24" s="288" customFormat="1" ht="13.5" thickBot="1" x14ac:dyDescent="0.35">
      <c r="A61" s="167">
        <v>58</v>
      </c>
      <c r="B61" s="311"/>
      <c r="C61" s="311"/>
      <c r="D61" s="328"/>
      <c r="E61" s="328"/>
      <c r="F61" s="328"/>
      <c r="G61" s="328"/>
      <c r="H61" s="328"/>
      <c r="I61" s="328"/>
      <c r="J61" s="330"/>
      <c r="K61" s="179" t="str">
        <f t="shared" si="0"/>
        <v xml:space="preserve"> </v>
      </c>
      <c r="L61" s="348" t="str">
        <f>IFERROR(J61/(VLOOKUP(I61,' Summary Statement'!$B$53:$C$77,2,FALSE))," ")</f>
        <v xml:space="preserve"> </v>
      </c>
      <c r="M61" s="178"/>
      <c r="N61" s="170"/>
      <c r="O61" s="427"/>
      <c r="P61" s="483"/>
      <c r="Q61" s="483"/>
      <c r="R61" s="484"/>
      <c r="S61" s="125"/>
      <c r="T61" s="125"/>
      <c r="U61" s="125"/>
      <c r="V61" s="125"/>
      <c r="W61" s="131"/>
      <c r="X61" s="131"/>
    </row>
    <row r="62" spans="1:24" s="288" customFormat="1" ht="13.5" thickBot="1" x14ac:dyDescent="0.35">
      <c r="A62" s="167">
        <v>59</v>
      </c>
      <c r="B62" s="311"/>
      <c r="C62" s="311"/>
      <c r="D62" s="328"/>
      <c r="E62" s="328"/>
      <c r="F62" s="328"/>
      <c r="G62" s="328"/>
      <c r="H62" s="328"/>
      <c r="I62" s="328"/>
      <c r="J62" s="330"/>
      <c r="K62" s="179" t="str">
        <f t="shared" si="0"/>
        <v xml:space="preserve"> </v>
      </c>
      <c r="L62" s="348" t="str">
        <f>IFERROR(J62/(VLOOKUP(I62,' Summary Statement'!$B$53:$C$77,2,FALSE))," ")</f>
        <v xml:space="preserve"> </v>
      </c>
      <c r="M62" s="178"/>
      <c r="N62" s="170"/>
      <c r="O62" s="427"/>
      <c r="P62" s="483"/>
      <c r="Q62" s="483"/>
      <c r="R62" s="484"/>
      <c r="S62" s="125"/>
      <c r="T62" s="125"/>
      <c r="U62" s="125"/>
      <c r="V62" s="125"/>
      <c r="W62" s="131"/>
      <c r="X62" s="131"/>
    </row>
    <row r="63" spans="1:24" s="288" customFormat="1" ht="13.5" thickBot="1" x14ac:dyDescent="0.35">
      <c r="A63" s="167">
        <v>60</v>
      </c>
      <c r="B63" s="311"/>
      <c r="C63" s="311"/>
      <c r="D63" s="328"/>
      <c r="E63" s="328"/>
      <c r="F63" s="328"/>
      <c r="G63" s="328"/>
      <c r="H63" s="328"/>
      <c r="I63" s="328"/>
      <c r="J63" s="330"/>
      <c r="K63" s="179" t="str">
        <f t="shared" si="0"/>
        <v xml:space="preserve"> </v>
      </c>
      <c r="L63" s="348" t="str">
        <f>IFERROR(J63/(VLOOKUP(I63,' Summary Statement'!$B$53:$C$77,2,FALSE))," ")</f>
        <v xml:space="preserve"> </v>
      </c>
      <c r="M63" s="178"/>
      <c r="N63" s="170"/>
      <c r="O63" s="427"/>
      <c r="P63" s="483"/>
      <c r="Q63" s="483"/>
      <c r="R63" s="484"/>
      <c r="S63" s="125"/>
      <c r="T63" s="125"/>
      <c r="U63" s="125"/>
      <c r="V63" s="125"/>
      <c r="W63" s="131"/>
      <c r="X63" s="131"/>
    </row>
    <row r="64" spans="1:24" s="288" customFormat="1" ht="13.5" thickBot="1" x14ac:dyDescent="0.35">
      <c r="A64" s="167">
        <v>61</v>
      </c>
      <c r="B64" s="311"/>
      <c r="C64" s="311"/>
      <c r="D64" s="328"/>
      <c r="E64" s="328"/>
      <c r="F64" s="328"/>
      <c r="G64" s="328"/>
      <c r="H64" s="328"/>
      <c r="I64" s="328"/>
      <c r="J64" s="330"/>
      <c r="K64" s="179" t="str">
        <f t="shared" si="0"/>
        <v xml:space="preserve"> </v>
      </c>
      <c r="L64" s="348" t="str">
        <f>IFERROR(J64/(VLOOKUP(I64,' Summary Statement'!$B$53:$C$77,2,FALSE))," ")</f>
        <v xml:space="preserve"> </v>
      </c>
      <c r="M64" s="178"/>
      <c r="N64" s="170"/>
      <c r="O64" s="427"/>
      <c r="P64" s="483"/>
      <c r="Q64" s="483"/>
      <c r="R64" s="484"/>
      <c r="S64" s="125"/>
      <c r="T64" s="125"/>
      <c r="U64" s="125"/>
      <c r="V64" s="125"/>
      <c r="W64" s="131"/>
      <c r="X64" s="131"/>
    </row>
    <row r="65" spans="1:24" s="288" customFormat="1" ht="13.5" thickBot="1" x14ac:dyDescent="0.35">
      <c r="A65" s="167">
        <v>62</v>
      </c>
      <c r="B65" s="311"/>
      <c r="C65" s="311"/>
      <c r="D65" s="328"/>
      <c r="E65" s="328"/>
      <c r="F65" s="328"/>
      <c r="G65" s="328"/>
      <c r="H65" s="328"/>
      <c r="I65" s="328"/>
      <c r="J65" s="330"/>
      <c r="K65" s="179" t="str">
        <f t="shared" si="0"/>
        <v xml:space="preserve"> </v>
      </c>
      <c r="L65" s="348" t="str">
        <f>IFERROR(J65/(VLOOKUP(I65,' Summary Statement'!$B$53:$C$77,2,FALSE))," ")</f>
        <v xml:space="preserve"> </v>
      </c>
      <c r="M65" s="178"/>
      <c r="N65" s="170"/>
      <c r="O65" s="427"/>
      <c r="P65" s="483"/>
      <c r="Q65" s="483"/>
      <c r="R65" s="484"/>
      <c r="S65" s="125"/>
      <c r="T65" s="125"/>
      <c r="U65" s="125"/>
      <c r="V65" s="125"/>
      <c r="W65" s="131"/>
      <c r="X65" s="131"/>
    </row>
    <row r="66" spans="1:24" s="288" customFormat="1" ht="13.5" thickBot="1" x14ac:dyDescent="0.35">
      <c r="A66" s="167">
        <v>63</v>
      </c>
      <c r="B66" s="311"/>
      <c r="C66" s="311"/>
      <c r="D66" s="328"/>
      <c r="E66" s="328"/>
      <c r="F66" s="328"/>
      <c r="G66" s="328"/>
      <c r="H66" s="328"/>
      <c r="I66" s="328"/>
      <c r="J66" s="330"/>
      <c r="K66" s="179" t="str">
        <f t="shared" si="0"/>
        <v xml:space="preserve"> </v>
      </c>
      <c r="L66" s="348" t="str">
        <f>IFERROR(J66/(VLOOKUP(I66,' Summary Statement'!$B$53:$C$77,2,FALSE))," ")</f>
        <v xml:space="preserve"> </v>
      </c>
      <c r="M66" s="178"/>
      <c r="N66" s="170"/>
      <c r="O66" s="427"/>
      <c r="P66" s="483"/>
      <c r="Q66" s="483"/>
      <c r="R66" s="484"/>
      <c r="S66" s="125"/>
      <c r="T66" s="125"/>
      <c r="U66" s="125"/>
      <c r="V66" s="125"/>
      <c r="W66" s="131"/>
      <c r="X66" s="131"/>
    </row>
    <row r="67" spans="1:24" s="288" customFormat="1" ht="13.5" thickBot="1" x14ac:dyDescent="0.35">
      <c r="A67" s="167">
        <v>64</v>
      </c>
      <c r="B67" s="311"/>
      <c r="C67" s="311"/>
      <c r="D67" s="328"/>
      <c r="E67" s="328"/>
      <c r="F67" s="328"/>
      <c r="G67" s="328"/>
      <c r="H67" s="328"/>
      <c r="I67" s="328"/>
      <c r="J67" s="330"/>
      <c r="K67" s="179" t="str">
        <f t="shared" si="0"/>
        <v xml:space="preserve"> </v>
      </c>
      <c r="L67" s="348" t="str">
        <f>IFERROR(J67/(VLOOKUP(I67,' Summary Statement'!$B$53:$C$77,2,FALSE))," ")</f>
        <v xml:space="preserve"> </v>
      </c>
      <c r="M67" s="178"/>
      <c r="N67" s="170"/>
      <c r="O67" s="427"/>
      <c r="P67" s="483"/>
      <c r="Q67" s="483"/>
      <c r="R67" s="484"/>
      <c r="S67" s="125"/>
      <c r="T67" s="125"/>
      <c r="U67" s="125"/>
      <c r="V67" s="125"/>
      <c r="W67" s="131"/>
      <c r="X67" s="131"/>
    </row>
    <row r="68" spans="1:24" s="288" customFormat="1" ht="13.5" thickBot="1" x14ac:dyDescent="0.35">
      <c r="A68" s="167">
        <v>65</v>
      </c>
      <c r="B68" s="311"/>
      <c r="C68" s="311"/>
      <c r="D68" s="328"/>
      <c r="E68" s="328"/>
      <c r="F68" s="328"/>
      <c r="G68" s="328"/>
      <c r="H68" s="328"/>
      <c r="I68" s="328"/>
      <c r="J68" s="330"/>
      <c r="K68" s="179" t="str">
        <f t="shared" si="0"/>
        <v xml:space="preserve"> </v>
      </c>
      <c r="L68" s="348" t="str">
        <f>IFERROR(J68/(VLOOKUP(I68,' Summary Statement'!$B$53:$C$77,2,FALSE))," ")</f>
        <v xml:space="preserve"> </v>
      </c>
      <c r="M68" s="178"/>
      <c r="N68" s="170"/>
      <c r="O68" s="427"/>
      <c r="P68" s="483"/>
      <c r="Q68" s="483"/>
      <c r="R68" s="484"/>
      <c r="S68" s="125"/>
      <c r="T68" s="125"/>
      <c r="U68" s="125"/>
      <c r="V68" s="125"/>
      <c r="W68" s="131"/>
      <c r="X68" s="131"/>
    </row>
    <row r="69" spans="1:24" s="288" customFormat="1" ht="13.5" thickBot="1" x14ac:dyDescent="0.35">
      <c r="A69" s="167">
        <v>66</v>
      </c>
      <c r="B69" s="311"/>
      <c r="C69" s="311"/>
      <c r="D69" s="328"/>
      <c r="E69" s="328"/>
      <c r="F69" s="328"/>
      <c r="G69" s="328"/>
      <c r="H69" s="328"/>
      <c r="I69" s="328"/>
      <c r="J69" s="330"/>
      <c r="K69" s="179" t="str">
        <f t="shared" si="0"/>
        <v xml:space="preserve"> </v>
      </c>
      <c r="L69" s="348" t="str">
        <f>IFERROR(J69/(VLOOKUP(I69,' Summary Statement'!$B$53:$C$77,2,FALSE))," ")</f>
        <v xml:space="preserve"> </v>
      </c>
      <c r="M69" s="178"/>
      <c r="N69" s="170"/>
      <c r="O69" s="427"/>
      <c r="P69" s="483"/>
      <c r="Q69" s="483"/>
      <c r="R69" s="484"/>
      <c r="S69" s="125"/>
      <c r="T69" s="125"/>
      <c r="U69" s="125"/>
      <c r="V69" s="125"/>
      <c r="W69" s="131"/>
      <c r="X69" s="131"/>
    </row>
    <row r="70" spans="1:24" s="288" customFormat="1" ht="13.5" thickBot="1" x14ac:dyDescent="0.35">
      <c r="A70" s="167">
        <v>67</v>
      </c>
      <c r="B70" s="311"/>
      <c r="C70" s="311"/>
      <c r="D70" s="328"/>
      <c r="E70" s="328"/>
      <c r="F70" s="328"/>
      <c r="G70" s="328"/>
      <c r="H70" s="328"/>
      <c r="I70" s="328"/>
      <c r="J70" s="330"/>
      <c r="K70" s="179" t="str">
        <f t="shared" si="0"/>
        <v xml:space="preserve"> </v>
      </c>
      <c r="L70" s="348" t="str">
        <f>IFERROR(J70/(VLOOKUP(I70,' Summary Statement'!$B$53:$C$77,2,FALSE))," ")</f>
        <v xml:space="preserve"> </v>
      </c>
      <c r="M70" s="178"/>
      <c r="N70" s="170"/>
      <c r="O70" s="427"/>
      <c r="P70" s="483"/>
      <c r="Q70" s="483"/>
      <c r="R70" s="484"/>
      <c r="S70" s="125"/>
      <c r="T70" s="125"/>
      <c r="U70" s="125"/>
      <c r="V70" s="125"/>
      <c r="W70" s="131"/>
      <c r="X70" s="131"/>
    </row>
    <row r="71" spans="1:24" s="288" customFormat="1" ht="13.5" thickBot="1" x14ac:dyDescent="0.35">
      <c r="A71" s="167">
        <v>68</v>
      </c>
      <c r="B71" s="311"/>
      <c r="C71" s="311"/>
      <c r="D71" s="328"/>
      <c r="E71" s="328"/>
      <c r="F71" s="328"/>
      <c r="G71" s="328"/>
      <c r="H71" s="328"/>
      <c r="I71" s="328"/>
      <c r="J71" s="330"/>
      <c r="K71" s="179" t="str">
        <f t="shared" si="0"/>
        <v xml:space="preserve"> </v>
      </c>
      <c r="L71" s="348" t="str">
        <f>IFERROR(J71/(VLOOKUP(I71,' Summary Statement'!$B$53:$C$77,2,FALSE))," ")</f>
        <v xml:space="preserve"> </v>
      </c>
      <c r="M71" s="178"/>
      <c r="N71" s="170"/>
      <c r="O71" s="427"/>
      <c r="P71" s="483"/>
      <c r="Q71" s="483"/>
      <c r="R71" s="484"/>
      <c r="S71" s="125"/>
      <c r="T71" s="125"/>
      <c r="U71" s="125"/>
      <c r="V71" s="125"/>
      <c r="W71" s="131"/>
      <c r="X71" s="131"/>
    </row>
    <row r="72" spans="1:24" s="288" customFormat="1" ht="13.5" thickBot="1" x14ac:dyDescent="0.35">
      <c r="A72" s="167">
        <v>69</v>
      </c>
      <c r="B72" s="311"/>
      <c r="C72" s="311"/>
      <c r="D72" s="328"/>
      <c r="E72" s="328"/>
      <c r="F72" s="328"/>
      <c r="G72" s="328"/>
      <c r="H72" s="328"/>
      <c r="I72" s="328"/>
      <c r="J72" s="330"/>
      <c r="K72" s="179" t="str">
        <f t="shared" si="0"/>
        <v xml:space="preserve"> </v>
      </c>
      <c r="L72" s="348" t="str">
        <f>IFERROR(J72/(VLOOKUP(I72,' Summary Statement'!$B$53:$C$77,2,FALSE))," ")</f>
        <v xml:space="preserve"> </v>
      </c>
      <c r="M72" s="178"/>
      <c r="N72" s="170"/>
      <c r="O72" s="427"/>
      <c r="P72" s="483"/>
      <c r="Q72" s="483"/>
      <c r="R72" s="484"/>
      <c r="S72" s="125"/>
      <c r="T72" s="125"/>
      <c r="U72" s="125"/>
      <c r="V72" s="125"/>
      <c r="W72" s="131"/>
      <c r="X72" s="131"/>
    </row>
    <row r="73" spans="1:24" s="288" customFormat="1" ht="13.5" thickBot="1" x14ac:dyDescent="0.35">
      <c r="A73" s="167">
        <v>70</v>
      </c>
      <c r="B73" s="311"/>
      <c r="C73" s="311"/>
      <c r="D73" s="328"/>
      <c r="E73" s="328"/>
      <c r="F73" s="328"/>
      <c r="G73" s="328"/>
      <c r="H73" s="328"/>
      <c r="I73" s="328"/>
      <c r="J73" s="330"/>
      <c r="K73" s="179" t="str">
        <f t="shared" si="0"/>
        <v xml:space="preserve"> </v>
      </c>
      <c r="L73" s="348" t="str">
        <f>IFERROR(J73/(VLOOKUP(I73,' Summary Statement'!$B$53:$C$77,2,FALSE))," ")</f>
        <v xml:space="preserve"> </v>
      </c>
      <c r="M73" s="178"/>
      <c r="N73" s="170"/>
      <c r="O73" s="427"/>
      <c r="P73" s="483"/>
      <c r="Q73" s="483"/>
      <c r="R73" s="484"/>
      <c r="S73" s="125"/>
      <c r="T73" s="125"/>
      <c r="U73" s="125"/>
      <c r="V73" s="125"/>
      <c r="W73" s="131"/>
      <c r="X73" s="131"/>
    </row>
    <row r="74" spans="1:24" s="288" customFormat="1" ht="13.5" thickBot="1" x14ac:dyDescent="0.35">
      <c r="A74" s="167">
        <v>71</v>
      </c>
      <c r="B74" s="311"/>
      <c r="C74" s="311"/>
      <c r="D74" s="328"/>
      <c r="E74" s="328"/>
      <c r="F74" s="328"/>
      <c r="G74" s="328"/>
      <c r="H74" s="328"/>
      <c r="I74" s="328"/>
      <c r="J74" s="330"/>
      <c r="K74" s="179" t="str">
        <f t="shared" si="0"/>
        <v xml:space="preserve"> </v>
      </c>
      <c r="L74" s="348" t="str">
        <f>IFERROR(J74/(VLOOKUP(I74,' Summary Statement'!$B$53:$C$77,2,FALSE))," ")</f>
        <v xml:space="preserve"> </v>
      </c>
      <c r="M74" s="178"/>
      <c r="N74" s="170"/>
      <c r="O74" s="427"/>
      <c r="P74" s="483"/>
      <c r="Q74" s="483"/>
      <c r="R74" s="484"/>
      <c r="S74" s="125"/>
      <c r="T74" s="125"/>
      <c r="U74" s="125"/>
      <c r="V74" s="125"/>
      <c r="W74" s="131"/>
      <c r="X74" s="131"/>
    </row>
    <row r="75" spans="1:24" s="288" customFormat="1" ht="13.5" thickBot="1" x14ac:dyDescent="0.35">
      <c r="A75" s="167">
        <v>72</v>
      </c>
      <c r="B75" s="311"/>
      <c r="C75" s="311"/>
      <c r="D75" s="328"/>
      <c r="E75" s="328"/>
      <c r="F75" s="328"/>
      <c r="G75" s="328"/>
      <c r="H75" s="328"/>
      <c r="I75" s="328"/>
      <c r="J75" s="330"/>
      <c r="K75" s="179" t="str">
        <f t="shared" si="0"/>
        <v xml:space="preserve"> </v>
      </c>
      <c r="L75" s="348" t="str">
        <f>IFERROR(J75/(VLOOKUP(I75,' Summary Statement'!$B$53:$C$77,2,FALSE))," ")</f>
        <v xml:space="preserve"> </v>
      </c>
      <c r="M75" s="178"/>
      <c r="N75" s="170"/>
      <c r="O75" s="427"/>
      <c r="P75" s="483"/>
      <c r="Q75" s="483"/>
      <c r="R75" s="484"/>
      <c r="S75" s="125"/>
      <c r="T75" s="125"/>
      <c r="U75" s="125"/>
      <c r="V75" s="125"/>
      <c r="W75" s="131"/>
      <c r="X75" s="131"/>
    </row>
    <row r="76" spans="1:24" s="288" customFormat="1" ht="13.5" thickBot="1" x14ac:dyDescent="0.35">
      <c r="A76" s="167">
        <v>73</v>
      </c>
      <c r="B76" s="311"/>
      <c r="C76" s="311"/>
      <c r="D76" s="328"/>
      <c r="E76" s="328"/>
      <c r="F76" s="328"/>
      <c r="G76" s="328"/>
      <c r="H76" s="328"/>
      <c r="I76" s="328"/>
      <c r="J76" s="330"/>
      <c r="K76" s="179" t="str">
        <f t="shared" si="0"/>
        <v xml:space="preserve"> </v>
      </c>
      <c r="L76" s="348" t="str">
        <f>IFERROR(J76/(VLOOKUP(I76,' Summary Statement'!$B$53:$C$77,2,FALSE))," ")</f>
        <v xml:space="preserve"> </v>
      </c>
      <c r="M76" s="178"/>
      <c r="N76" s="170"/>
      <c r="O76" s="427"/>
      <c r="P76" s="483"/>
      <c r="Q76" s="483"/>
      <c r="R76" s="484"/>
      <c r="S76" s="125"/>
      <c r="T76" s="125"/>
      <c r="U76" s="125"/>
      <c r="V76" s="125"/>
      <c r="W76" s="131"/>
      <c r="X76" s="131"/>
    </row>
    <row r="77" spans="1:24" s="288" customFormat="1" ht="13.5" thickBot="1" x14ac:dyDescent="0.35">
      <c r="A77" s="167">
        <v>74</v>
      </c>
      <c r="B77" s="311"/>
      <c r="C77" s="311"/>
      <c r="D77" s="328"/>
      <c r="E77" s="328"/>
      <c r="F77" s="328"/>
      <c r="G77" s="328"/>
      <c r="H77" s="328"/>
      <c r="I77" s="328"/>
      <c r="J77" s="330"/>
      <c r="K77" s="179" t="str">
        <f t="shared" si="0"/>
        <v xml:space="preserve"> </v>
      </c>
      <c r="L77" s="348" t="str">
        <f>IFERROR(J77/(VLOOKUP(I77,' Summary Statement'!$B$53:$C$77,2,FALSE))," ")</f>
        <v xml:space="preserve"> </v>
      </c>
      <c r="M77" s="178"/>
      <c r="N77" s="170"/>
      <c r="O77" s="427"/>
      <c r="P77" s="483"/>
      <c r="Q77" s="483"/>
      <c r="R77" s="484"/>
      <c r="S77" s="125"/>
      <c r="T77" s="125"/>
      <c r="U77" s="125"/>
      <c r="V77" s="125"/>
      <c r="W77" s="131"/>
      <c r="X77" s="131"/>
    </row>
    <row r="78" spans="1:24" s="288" customFormat="1" ht="13.5" thickBot="1" x14ac:dyDescent="0.35">
      <c r="A78" s="167">
        <v>75</v>
      </c>
      <c r="B78" s="311"/>
      <c r="C78" s="311"/>
      <c r="D78" s="328"/>
      <c r="E78" s="328"/>
      <c r="F78" s="328"/>
      <c r="G78" s="328"/>
      <c r="H78" s="328"/>
      <c r="I78" s="328"/>
      <c r="J78" s="330"/>
      <c r="K78" s="179" t="str">
        <f t="shared" si="0"/>
        <v xml:space="preserve"> </v>
      </c>
      <c r="L78" s="348" t="str">
        <f>IFERROR(J78/(VLOOKUP(I78,' Summary Statement'!$B$53:$C$77,2,FALSE))," ")</f>
        <v xml:space="preserve"> </v>
      </c>
      <c r="M78" s="178"/>
      <c r="N78" s="170"/>
      <c r="O78" s="427"/>
      <c r="P78" s="483"/>
      <c r="Q78" s="483"/>
      <c r="R78" s="484"/>
      <c r="S78" s="125"/>
      <c r="T78" s="125"/>
      <c r="U78" s="125"/>
      <c r="V78" s="125"/>
      <c r="W78" s="131"/>
      <c r="X78" s="131"/>
    </row>
    <row r="79" spans="1:24" s="288" customFormat="1" ht="13.5" thickBot="1" x14ac:dyDescent="0.35">
      <c r="A79" s="167">
        <v>76</v>
      </c>
      <c r="B79" s="311"/>
      <c r="C79" s="311"/>
      <c r="D79" s="328"/>
      <c r="E79" s="328"/>
      <c r="F79" s="328"/>
      <c r="G79" s="328"/>
      <c r="H79" s="328"/>
      <c r="I79" s="328"/>
      <c r="J79" s="330"/>
      <c r="K79" s="179" t="str">
        <f t="shared" si="0"/>
        <v xml:space="preserve"> </v>
      </c>
      <c r="L79" s="348" t="str">
        <f>IFERROR(J79/(VLOOKUP(I79,' Summary Statement'!$B$53:$C$77,2,FALSE))," ")</f>
        <v xml:space="preserve"> </v>
      </c>
      <c r="M79" s="178"/>
      <c r="N79" s="170"/>
      <c r="O79" s="427"/>
      <c r="P79" s="483"/>
      <c r="Q79" s="483"/>
      <c r="R79" s="484"/>
      <c r="S79" s="125"/>
      <c r="T79" s="125"/>
      <c r="U79" s="125"/>
      <c r="V79" s="125"/>
      <c r="W79" s="131"/>
      <c r="X79" s="131"/>
    </row>
    <row r="80" spans="1:24" s="288" customFormat="1" ht="13.5" thickBot="1" x14ac:dyDescent="0.35">
      <c r="A80" s="167">
        <v>77</v>
      </c>
      <c r="B80" s="311"/>
      <c r="C80" s="311"/>
      <c r="D80" s="328"/>
      <c r="E80" s="328"/>
      <c r="F80" s="328"/>
      <c r="G80" s="328"/>
      <c r="H80" s="328"/>
      <c r="I80" s="328"/>
      <c r="J80" s="330"/>
      <c r="K80" s="179" t="str">
        <f t="shared" si="0"/>
        <v xml:space="preserve"> </v>
      </c>
      <c r="L80" s="348" t="str">
        <f>IFERROR(J80/(VLOOKUP(I80,' Summary Statement'!$B$53:$C$77,2,FALSE))," ")</f>
        <v xml:space="preserve"> </v>
      </c>
      <c r="M80" s="178"/>
      <c r="N80" s="170"/>
      <c r="O80" s="427"/>
      <c r="P80" s="483"/>
      <c r="Q80" s="483"/>
      <c r="R80" s="484"/>
      <c r="S80" s="125"/>
      <c r="T80" s="125"/>
      <c r="U80" s="125"/>
      <c r="V80" s="125"/>
      <c r="W80" s="131"/>
      <c r="X80" s="131"/>
    </row>
    <row r="81" spans="1:24" s="288" customFormat="1" ht="13.5" thickBot="1" x14ac:dyDescent="0.35">
      <c r="A81" s="167">
        <v>78</v>
      </c>
      <c r="B81" s="311"/>
      <c r="C81" s="311"/>
      <c r="D81" s="328"/>
      <c r="E81" s="328"/>
      <c r="F81" s="328"/>
      <c r="G81" s="328"/>
      <c r="H81" s="328"/>
      <c r="I81" s="328"/>
      <c r="J81" s="330"/>
      <c r="K81" s="179" t="str">
        <f t="shared" si="0"/>
        <v xml:space="preserve"> </v>
      </c>
      <c r="L81" s="348" t="str">
        <f>IFERROR(J81/(VLOOKUP(I81,' Summary Statement'!$B$53:$C$77,2,FALSE))," ")</f>
        <v xml:space="preserve"> </v>
      </c>
      <c r="M81" s="178"/>
      <c r="N81" s="170"/>
      <c r="O81" s="427"/>
      <c r="P81" s="483"/>
      <c r="Q81" s="483"/>
      <c r="R81" s="484"/>
      <c r="S81" s="125"/>
      <c r="T81" s="125"/>
      <c r="U81" s="125"/>
      <c r="V81" s="125"/>
      <c r="W81" s="131"/>
      <c r="X81" s="131"/>
    </row>
    <row r="82" spans="1:24" s="288" customFormat="1" ht="13.5" thickBot="1" x14ac:dyDescent="0.35">
      <c r="A82" s="167">
        <v>79</v>
      </c>
      <c r="B82" s="311"/>
      <c r="C82" s="311"/>
      <c r="D82" s="328"/>
      <c r="E82" s="328"/>
      <c r="F82" s="328"/>
      <c r="G82" s="328"/>
      <c r="H82" s="328"/>
      <c r="I82" s="328"/>
      <c r="J82" s="330"/>
      <c r="K82" s="179" t="str">
        <f t="shared" si="0"/>
        <v xml:space="preserve"> </v>
      </c>
      <c r="L82" s="348" t="str">
        <f>IFERROR(J82/(VLOOKUP(I82,' Summary Statement'!$B$53:$C$77,2,FALSE))," ")</f>
        <v xml:space="preserve"> </v>
      </c>
      <c r="M82" s="178"/>
      <c r="N82" s="170"/>
      <c r="O82" s="427"/>
      <c r="P82" s="483"/>
      <c r="Q82" s="483"/>
      <c r="R82" s="484"/>
      <c r="S82" s="125"/>
      <c r="T82" s="125"/>
      <c r="U82" s="125"/>
      <c r="V82" s="125"/>
      <c r="W82" s="131"/>
      <c r="X82" s="131"/>
    </row>
    <row r="83" spans="1:24" s="288" customFormat="1" ht="13.5" thickBot="1" x14ac:dyDescent="0.35">
      <c r="A83" s="167">
        <v>80</v>
      </c>
      <c r="B83" s="311"/>
      <c r="C83" s="311"/>
      <c r="D83" s="328"/>
      <c r="E83" s="328"/>
      <c r="F83" s="328"/>
      <c r="G83" s="328"/>
      <c r="H83" s="328"/>
      <c r="I83" s="328"/>
      <c r="J83" s="330"/>
      <c r="K83" s="179" t="str">
        <f t="shared" si="0"/>
        <v xml:space="preserve"> </v>
      </c>
      <c r="L83" s="348" t="str">
        <f>IFERROR(J83/(VLOOKUP(I83,' Summary Statement'!$B$53:$C$77,2,FALSE))," ")</f>
        <v xml:space="preserve"> </v>
      </c>
      <c r="M83" s="178"/>
      <c r="N83" s="170"/>
      <c r="O83" s="427"/>
      <c r="P83" s="483"/>
      <c r="Q83" s="483"/>
      <c r="R83" s="484"/>
      <c r="S83" s="125"/>
      <c r="T83" s="125"/>
      <c r="U83" s="125"/>
      <c r="V83" s="125"/>
      <c r="W83" s="131"/>
      <c r="X83" s="131"/>
    </row>
    <row r="84" spans="1:24" s="288" customFormat="1" ht="13.5" thickBot="1" x14ac:dyDescent="0.35">
      <c r="A84" s="167">
        <v>81</v>
      </c>
      <c r="B84" s="311"/>
      <c r="C84" s="311"/>
      <c r="D84" s="328"/>
      <c r="E84" s="328"/>
      <c r="F84" s="328"/>
      <c r="G84" s="328"/>
      <c r="H84" s="328"/>
      <c r="I84" s="328"/>
      <c r="J84" s="330"/>
      <c r="K84" s="179" t="str">
        <f t="shared" si="0"/>
        <v xml:space="preserve"> </v>
      </c>
      <c r="L84" s="348" t="str">
        <f>IFERROR(J84/(VLOOKUP(I84,' Summary Statement'!$B$53:$C$77,2,FALSE))," ")</f>
        <v xml:space="preserve"> </v>
      </c>
      <c r="M84" s="178"/>
      <c r="N84" s="170"/>
      <c r="O84" s="427"/>
      <c r="P84" s="483"/>
      <c r="Q84" s="483"/>
      <c r="R84" s="484"/>
      <c r="S84" s="125"/>
      <c r="T84" s="125"/>
      <c r="U84" s="125"/>
      <c r="V84" s="125"/>
      <c r="W84" s="131"/>
      <c r="X84" s="131"/>
    </row>
    <row r="85" spans="1:24" s="288" customFormat="1" ht="13.5" thickBot="1" x14ac:dyDescent="0.35">
      <c r="A85" s="167">
        <v>82</v>
      </c>
      <c r="B85" s="311"/>
      <c r="C85" s="311"/>
      <c r="D85" s="328"/>
      <c r="E85" s="328"/>
      <c r="F85" s="328"/>
      <c r="G85" s="328"/>
      <c r="H85" s="328"/>
      <c r="I85" s="328"/>
      <c r="J85" s="330"/>
      <c r="K85" s="179" t="str">
        <f t="shared" si="0"/>
        <v xml:space="preserve"> </v>
      </c>
      <c r="L85" s="348" t="str">
        <f>IFERROR(J85/(VLOOKUP(I85,' Summary Statement'!$B$53:$C$77,2,FALSE))," ")</f>
        <v xml:space="preserve"> </v>
      </c>
      <c r="M85" s="178"/>
      <c r="N85" s="170"/>
      <c r="O85" s="427"/>
      <c r="P85" s="483"/>
      <c r="Q85" s="483"/>
      <c r="R85" s="484"/>
      <c r="S85" s="125"/>
      <c r="T85" s="125"/>
      <c r="U85" s="125"/>
      <c r="V85" s="125"/>
      <c r="W85" s="131"/>
      <c r="X85" s="131"/>
    </row>
    <row r="86" spans="1:24" s="288" customFormat="1" ht="13.5" thickBot="1" x14ac:dyDescent="0.35">
      <c r="A86" s="167">
        <v>83</v>
      </c>
      <c r="B86" s="311"/>
      <c r="C86" s="311"/>
      <c r="D86" s="328"/>
      <c r="E86" s="328"/>
      <c r="F86" s="328"/>
      <c r="G86" s="328"/>
      <c r="H86" s="328"/>
      <c r="I86" s="328"/>
      <c r="J86" s="330"/>
      <c r="K86" s="179" t="str">
        <f t="shared" si="0"/>
        <v xml:space="preserve"> </v>
      </c>
      <c r="L86" s="348" t="str">
        <f>IFERROR(J86/(VLOOKUP(I86,' Summary Statement'!$B$53:$C$77,2,FALSE))," ")</f>
        <v xml:space="preserve"> </v>
      </c>
      <c r="M86" s="178"/>
      <c r="N86" s="170"/>
      <c r="O86" s="427"/>
      <c r="P86" s="483"/>
      <c r="Q86" s="483"/>
      <c r="R86" s="484"/>
      <c r="S86" s="125"/>
      <c r="T86" s="125"/>
      <c r="U86" s="125"/>
      <c r="V86" s="125"/>
      <c r="W86" s="131"/>
      <c r="X86" s="131"/>
    </row>
    <row r="87" spans="1:24" s="288" customFormat="1" ht="13.5" thickBot="1" x14ac:dyDescent="0.35">
      <c r="A87" s="167">
        <v>84</v>
      </c>
      <c r="B87" s="311"/>
      <c r="C87" s="311"/>
      <c r="D87" s="328"/>
      <c r="E87" s="328"/>
      <c r="F87" s="328"/>
      <c r="G87" s="328"/>
      <c r="H87" s="328"/>
      <c r="I87" s="328"/>
      <c r="J87" s="330"/>
      <c r="K87" s="179" t="str">
        <f t="shared" si="0"/>
        <v xml:space="preserve"> </v>
      </c>
      <c r="L87" s="348" t="str">
        <f>IFERROR(J87/(VLOOKUP(I87,' Summary Statement'!$B$53:$C$77,2,FALSE))," ")</f>
        <v xml:space="preserve"> </v>
      </c>
      <c r="M87" s="178"/>
      <c r="N87" s="170"/>
      <c r="O87" s="427"/>
      <c r="P87" s="483"/>
      <c r="Q87" s="483"/>
      <c r="R87" s="484"/>
      <c r="S87" s="125"/>
      <c r="T87" s="125"/>
      <c r="U87" s="125"/>
      <c r="V87" s="125"/>
      <c r="W87" s="131"/>
      <c r="X87" s="131"/>
    </row>
    <row r="88" spans="1:24" s="288" customFormat="1" ht="13.5" thickBot="1" x14ac:dyDescent="0.35">
      <c r="A88" s="167">
        <v>85</v>
      </c>
      <c r="B88" s="311"/>
      <c r="C88" s="311"/>
      <c r="D88" s="328"/>
      <c r="E88" s="328"/>
      <c r="F88" s="328"/>
      <c r="G88" s="328"/>
      <c r="H88" s="328"/>
      <c r="I88" s="328"/>
      <c r="J88" s="330"/>
      <c r="K88" s="179" t="str">
        <f t="shared" si="0"/>
        <v xml:space="preserve"> </v>
      </c>
      <c r="L88" s="348" t="str">
        <f>IFERROR(J88/(VLOOKUP(I88,' Summary Statement'!$B$53:$C$77,2,FALSE))," ")</f>
        <v xml:space="preserve"> </v>
      </c>
      <c r="M88" s="178"/>
      <c r="N88" s="170"/>
      <c r="O88" s="427"/>
      <c r="P88" s="483"/>
      <c r="Q88" s="483"/>
      <c r="R88" s="484"/>
      <c r="S88" s="125"/>
      <c r="T88" s="125"/>
      <c r="U88" s="125"/>
      <c r="V88" s="125"/>
      <c r="W88" s="131"/>
      <c r="X88" s="131"/>
    </row>
    <row r="89" spans="1:24" s="288" customFormat="1" ht="13.5" thickBot="1" x14ac:dyDescent="0.35">
      <c r="A89" s="167">
        <v>86</v>
      </c>
      <c r="B89" s="311"/>
      <c r="C89" s="311"/>
      <c r="D89" s="328"/>
      <c r="E89" s="328"/>
      <c r="F89" s="328"/>
      <c r="G89" s="328"/>
      <c r="H89" s="328"/>
      <c r="I89" s="328"/>
      <c r="J89" s="330"/>
      <c r="K89" s="179" t="str">
        <f t="shared" si="0"/>
        <v xml:space="preserve"> </v>
      </c>
      <c r="L89" s="348" t="str">
        <f>IFERROR(J89/(VLOOKUP(I89,' Summary Statement'!$B$53:$C$77,2,FALSE))," ")</f>
        <v xml:space="preserve"> </v>
      </c>
      <c r="M89" s="178"/>
      <c r="N89" s="170"/>
      <c r="O89" s="427"/>
      <c r="P89" s="483"/>
      <c r="Q89" s="483"/>
      <c r="R89" s="484"/>
      <c r="S89" s="125"/>
      <c r="T89" s="125"/>
      <c r="U89" s="125"/>
      <c r="V89" s="125"/>
      <c r="W89" s="131"/>
      <c r="X89" s="131"/>
    </row>
    <row r="90" spans="1:24" s="288" customFormat="1" ht="13.5" thickBot="1" x14ac:dyDescent="0.35">
      <c r="A90" s="167">
        <v>87</v>
      </c>
      <c r="B90" s="311"/>
      <c r="C90" s="311"/>
      <c r="D90" s="328"/>
      <c r="E90" s="328"/>
      <c r="F90" s="328"/>
      <c r="G90" s="328"/>
      <c r="H90" s="328"/>
      <c r="I90" s="328"/>
      <c r="J90" s="330"/>
      <c r="K90" s="179" t="str">
        <f t="shared" si="0"/>
        <v xml:space="preserve"> </v>
      </c>
      <c r="L90" s="348" t="str">
        <f>IFERROR(J90/(VLOOKUP(I90,' Summary Statement'!$B$53:$C$77,2,FALSE))," ")</f>
        <v xml:space="preserve"> </v>
      </c>
      <c r="M90" s="178"/>
      <c r="N90" s="170"/>
      <c r="O90" s="427"/>
      <c r="P90" s="483"/>
      <c r="Q90" s="483"/>
      <c r="R90" s="484"/>
      <c r="S90" s="125"/>
      <c r="T90" s="125"/>
      <c r="U90" s="125"/>
      <c r="V90" s="125"/>
      <c r="W90" s="131"/>
      <c r="X90" s="131"/>
    </row>
    <row r="91" spans="1:24" s="288" customFormat="1" ht="13.5" thickBot="1" x14ac:dyDescent="0.35">
      <c r="A91" s="167">
        <v>88</v>
      </c>
      <c r="B91" s="311"/>
      <c r="C91" s="311"/>
      <c r="D91" s="328"/>
      <c r="E91" s="328"/>
      <c r="F91" s="328"/>
      <c r="G91" s="328"/>
      <c r="H91" s="328"/>
      <c r="I91" s="328"/>
      <c r="J91" s="330"/>
      <c r="K91" s="179" t="str">
        <f t="shared" si="0"/>
        <v xml:space="preserve"> </v>
      </c>
      <c r="L91" s="348" t="str">
        <f>IFERROR(J91/(VLOOKUP(I91,' Summary Statement'!$B$53:$C$77,2,FALSE))," ")</f>
        <v xml:space="preserve"> </v>
      </c>
      <c r="M91" s="178"/>
      <c r="N91" s="170"/>
      <c r="O91" s="427"/>
      <c r="P91" s="483"/>
      <c r="Q91" s="483"/>
      <c r="R91" s="484"/>
      <c r="S91" s="125"/>
      <c r="T91" s="125"/>
      <c r="U91" s="125"/>
      <c r="V91" s="125"/>
      <c r="W91" s="131"/>
      <c r="X91" s="131"/>
    </row>
    <row r="92" spans="1:24" s="288" customFormat="1" ht="13.5" thickBot="1" x14ac:dyDescent="0.35">
      <c r="A92" s="167">
        <v>89</v>
      </c>
      <c r="B92" s="311"/>
      <c r="C92" s="311"/>
      <c r="D92" s="328"/>
      <c r="E92" s="328"/>
      <c r="F92" s="328"/>
      <c r="G92" s="328"/>
      <c r="H92" s="328"/>
      <c r="I92" s="328"/>
      <c r="J92" s="330"/>
      <c r="K92" s="179" t="str">
        <f t="shared" si="0"/>
        <v xml:space="preserve"> </v>
      </c>
      <c r="L92" s="348" t="str">
        <f>IFERROR(J92/(VLOOKUP(I92,' Summary Statement'!$B$53:$C$77,2,FALSE))," ")</f>
        <v xml:space="preserve"> </v>
      </c>
      <c r="M92" s="178"/>
      <c r="N92" s="170"/>
      <c r="O92" s="427"/>
      <c r="P92" s="483"/>
      <c r="Q92" s="483"/>
      <c r="R92" s="484"/>
      <c r="S92" s="125"/>
      <c r="T92" s="125"/>
      <c r="U92" s="125"/>
      <c r="V92" s="125"/>
      <c r="W92" s="131"/>
      <c r="X92" s="131"/>
    </row>
    <row r="93" spans="1:24" s="288" customFormat="1" ht="13.5" thickBot="1" x14ac:dyDescent="0.35">
      <c r="A93" s="167">
        <v>90</v>
      </c>
      <c r="B93" s="311"/>
      <c r="C93" s="311"/>
      <c r="D93" s="328"/>
      <c r="E93" s="328"/>
      <c r="F93" s="328"/>
      <c r="G93" s="328"/>
      <c r="H93" s="328"/>
      <c r="I93" s="328"/>
      <c r="J93" s="330"/>
      <c r="K93" s="179" t="str">
        <f t="shared" si="0"/>
        <v xml:space="preserve"> </v>
      </c>
      <c r="L93" s="348" t="str">
        <f>IFERROR(J93/(VLOOKUP(I93,' Summary Statement'!$B$53:$C$77,2,FALSE))," ")</f>
        <v xml:space="preserve"> </v>
      </c>
      <c r="M93" s="178"/>
      <c r="N93" s="170"/>
      <c r="O93" s="427"/>
      <c r="P93" s="483"/>
      <c r="Q93" s="483"/>
      <c r="R93" s="484"/>
      <c r="S93" s="125"/>
      <c r="T93" s="125"/>
      <c r="U93" s="125"/>
      <c r="V93" s="125"/>
      <c r="W93" s="131"/>
      <c r="X93" s="131"/>
    </row>
    <row r="94" spans="1:24" s="288" customFormat="1" ht="13.5" thickBot="1" x14ac:dyDescent="0.35">
      <c r="A94" s="167">
        <v>91</v>
      </c>
      <c r="B94" s="311"/>
      <c r="C94" s="311"/>
      <c r="D94" s="328"/>
      <c r="E94" s="328"/>
      <c r="F94" s="328"/>
      <c r="G94" s="328"/>
      <c r="H94" s="328"/>
      <c r="I94" s="328"/>
      <c r="J94" s="330"/>
      <c r="K94" s="179" t="str">
        <f t="shared" si="0"/>
        <v xml:space="preserve"> </v>
      </c>
      <c r="L94" s="348" t="str">
        <f>IFERROR(J94/(VLOOKUP(I94,' Summary Statement'!$B$53:$C$77,2,FALSE))," ")</f>
        <v xml:space="preserve"> </v>
      </c>
      <c r="M94" s="178"/>
      <c r="N94" s="170"/>
      <c r="O94" s="427"/>
      <c r="P94" s="483"/>
      <c r="Q94" s="483"/>
      <c r="R94" s="484"/>
      <c r="S94" s="125"/>
      <c r="T94" s="125"/>
      <c r="U94" s="125"/>
      <c r="V94" s="125"/>
      <c r="W94" s="131"/>
      <c r="X94" s="131"/>
    </row>
    <row r="95" spans="1:24" s="288" customFormat="1" ht="13.5" thickBot="1" x14ac:dyDescent="0.35">
      <c r="A95" s="167">
        <v>92</v>
      </c>
      <c r="B95" s="311"/>
      <c r="C95" s="311"/>
      <c r="D95" s="328"/>
      <c r="E95" s="328"/>
      <c r="F95" s="328"/>
      <c r="G95" s="328"/>
      <c r="H95" s="328"/>
      <c r="I95" s="328"/>
      <c r="J95" s="330"/>
      <c r="K95" s="179" t="str">
        <f t="shared" si="0"/>
        <v xml:space="preserve"> </v>
      </c>
      <c r="L95" s="348" t="str">
        <f>IFERROR(J95/(VLOOKUP(I95,' Summary Statement'!$B$53:$C$77,2,FALSE))," ")</f>
        <v xml:space="preserve"> </v>
      </c>
      <c r="M95" s="178"/>
      <c r="N95" s="170"/>
      <c r="O95" s="427"/>
      <c r="P95" s="483"/>
      <c r="Q95" s="483"/>
      <c r="R95" s="484"/>
      <c r="S95" s="125"/>
      <c r="T95" s="125"/>
      <c r="U95" s="125"/>
      <c r="V95" s="125"/>
      <c r="W95" s="131"/>
      <c r="X95" s="131"/>
    </row>
    <row r="96" spans="1:24" s="288" customFormat="1" ht="13.5" thickBot="1" x14ac:dyDescent="0.35">
      <c r="A96" s="167">
        <v>93</v>
      </c>
      <c r="B96" s="311"/>
      <c r="C96" s="311"/>
      <c r="D96" s="328"/>
      <c r="E96" s="328"/>
      <c r="F96" s="328"/>
      <c r="G96" s="328"/>
      <c r="H96" s="328"/>
      <c r="I96" s="328"/>
      <c r="J96" s="330"/>
      <c r="K96" s="179" t="str">
        <f t="shared" si="0"/>
        <v xml:space="preserve"> </v>
      </c>
      <c r="L96" s="348" t="str">
        <f>IFERROR(J96/(VLOOKUP(I96,' Summary Statement'!$B$53:$C$77,2,FALSE))," ")</f>
        <v xml:space="preserve"> </v>
      </c>
      <c r="M96" s="178"/>
      <c r="N96" s="170"/>
      <c r="O96" s="427"/>
      <c r="P96" s="483"/>
      <c r="Q96" s="483"/>
      <c r="R96" s="484"/>
      <c r="S96" s="125"/>
      <c r="T96" s="125"/>
      <c r="U96" s="125"/>
      <c r="V96" s="125"/>
      <c r="W96" s="131"/>
      <c r="X96" s="131"/>
    </row>
    <row r="97" spans="1:24" s="288" customFormat="1" ht="13.5" thickBot="1" x14ac:dyDescent="0.35">
      <c r="A97" s="167">
        <v>94</v>
      </c>
      <c r="B97" s="311"/>
      <c r="C97" s="311"/>
      <c r="D97" s="328"/>
      <c r="E97" s="328"/>
      <c r="F97" s="328"/>
      <c r="G97" s="328"/>
      <c r="H97" s="328"/>
      <c r="I97" s="328"/>
      <c r="J97" s="330"/>
      <c r="K97" s="179" t="str">
        <f t="shared" si="0"/>
        <v xml:space="preserve"> </v>
      </c>
      <c r="L97" s="348" t="str">
        <f>IFERROR(J97/(VLOOKUP(I97,' Summary Statement'!$B$53:$C$77,2,FALSE))," ")</f>
        <v xml:space="preserve"> </v>
      </c>
      <c r="M97" s="178"/>
      <c r="N97" s="170"/>
      <c r="O97" s="427"/>
      <c r="P97" s="483"/>
      <c r="Q97" s="483"/>
      <c r="R97" s="484"/>
      <c r="S97" s="125"/>
      <c r="T97" s="125"/>
      <c r="U97" s="125"/>
      <c r="V97" s="125"/>
      <c r="W97" s="131"/>
      <c r="X97" s="131"/>
    </row>
    <row r="98" spans="1:24" s="288" customFormat="1" ht="13.5" thickBot="1" x14ac:dyDescent="0.35">
      <c r="A98" s="167">
        <v>95</v>
      </c>
      <c r="B98" s="311"/>
      <c r="C98" s="311"/>
      <c r="D98" s="328"/>
      <c r="E98" s="328"/>
      <c r="F98" s="328"/>
      <c r="G98" s="328"/>
      <c r="H98" s="328"/>
      <c r="I98" s="328"/>
      <c r="J98" s="330"/>
      <c r="K98" s="179" t="str">
        <f t="shared" si="0"/>
        <v xml:space="preserve"> </v>
      </c>
      <c r="L98" s="348" t="str">
        <f>IFERROR(J98/(VLOOKUP(I98,' Summary Statement'!$B$53:$C$77,2,FALSE))," ")</f>
        <v xml:space="preserve"> </v>
      </c>
      <c r="M98" s="178"/>
      <c r="N98" s="170"/>
      <c r="O98" s="427"/>
      <c r="P98" s="483"/>
      <c r="Q98" s="483"/>
      <c r="R98" s="484"/>
      <c r="S98" s="125"/>
      <c r="T98" s="125"/>
      <c r="U98" s="125"/>
      <c r="V98" s="125"/>
      <c r="W98" s="131"/>
      <c r="X98" s="131"/>
    </row>
    <row r="99" spans="1:24" s="288" customFormat="1" ht="13.5" thickBot="1" x14ac:dyDescent="0.35">
      <c r="A99" s="167">
        <v>96</v>
      </c>
      <c r="B99" s="311"/>
      <c r="C99" s="311"/>
      <c r="D99" s="328"/>
      <c r="E99" s="328"/>
      <c r="F99" s="328"/>
      <c r="G99" s="328"/>
      <c r="H99" s="328"/>
      <c r="I99" s="328"/>
      <c r="J99" s="330"/>
      <c r="K99" s="179" t="str">
        <f t="shared" si="0"/>
        <v xml:space="preserve"> </v>
      </c>
      <c r="L99" s="348" t="str">
        <f>IFERROR(J99/(VLOOKUP(I99,' Summary Statement'!$B$53:$C$77,2,FALSE))," ")</f>
        <v xml:space="preserve"> </v>
      </c>
      <c r="M99" s="178"/>
      <c r="N99" s="170"/>
      <c r="O99" s="427"/>
      <c r="P99" s="483"/>
      <c r="Q99" s="483"/>
      <c r="R99" s="484"/>
      <c r="S99" s="125"/>
      <c r="T99" s="125"/>
      <c r="U99" s="125"/>
      <c r="V99" s="125"/>
      <c r="W99" s="131"/>
      <c r="X99" s="131"/>
    </row>
    <row r="100" spans="1:24" s="288" customFormat="1" ht="13.5" thickBot="1" x14ac:dyDescent="0.35">
      <c r="A100" s="167">
        <v>97</v>
      </c>
      <c r="B100" s="311"/>
      <c r="C100" s="311"/>
      <c r="D100" s="328"/>
      <c r="E100" s="328"/>
      <c r="F100" s="328"/>
      <c r="G100" s="328"/>
      <c r="H100" s="328"/>
      <c r="I100" s="328"/>
      <c r="J100" s="330"/>
      <c r="K100" s="179" t="str">
        <f t="shared" si="0"/>
        <v xml:space="preserve"> </v>
      </c>
      <c r="L100" s="348" t="str">
        <f>IFERROR(J100/(VLOOKUP(I100,' Summary Statement'!$B$53:$C$77,2,FALSE))," ")</f>
        <v xml:space="preserve"> </v>
      </c>
      <c r="M100" s="178"/>
      <c r="N100" s="170"/>
      <c r="O100" s="427"/>
      <c r="P100" s="483"/>
      <c r="Q100" s="483"/>
      <c r="R100" s="484"/>
      <c r="S100" s="125"/>
      <c r="T100" s="125"/>
      <c r="U100" s="125"/>
      <c r="V100" s="125"/>
      <c r="W100" s="131"/>
      <c r="X100" s="131"/>
    </row>
    <row r="101" spans="1:24" s="288" customFormat="1" ht="13.5" thickBot="1" x14ac:dyDescent="0.35">
      <c r="A101" s="167">
        <v>98</v>
      </c>
      <c r="B101" s="311"/>
      <c r="C101" s="311"/>
      <c r="D101" s="328"/>
      <c r="E101" s="328"/>
      <c r="F101" s="328"/>
      <c r="G101" s="328"/>
      <c r="H101" s="328"/>
      <c r="I101" s="328"/>
      <c r="J101" s="330"/>
      <c r="K101" s="179" t="str">
        <f t="shared" si="0"/>
        <v xml:space="preserve"> </v>
      </c>
      <c r="L101" s="348" t="str">
        <f>IFERROR(J101/(VLOOKUP(I101,' Summary Statement'!$B$53:$C$77,2,FALSE))," ")</f>
        <v xml:space="preserve"> </v>
      </c>
      <c r="M101" s="178"/>
      <c r="N101" s="170"/>
      <c r="O101" s="427"/>
      <c r="P101" s="483"/>
      <c r="Q101" s="483"/>
      <c r="R101" s="484"/>
      <c r="S101" s="125"/>
      <c r="T101" s="125"/>
      <c r="U101" s="125"/>
      <c r="V101" s="125"/>
      <c r="W101" s="131"/>
      <c r="X101" s="131"/>
    </row>
    <row r="102" spans="1:24" s="288" customFormat="1" ht="13.5" thickBot="1" x14ac:dyDescent="0.35">
      <c r="A102" s="167">
        <v>99</v>
      </c>
      <c r="B102" s="311"/>
      <c r="C102" s="311"/>
      <c r="D102" s="328"/>
      <c r="E102" s="328"/>
      <c r="F102" s="328"/>
      <c r="G102" s="328"/>
      <c r="H102" s="328"/>
      <c r="I102" s="328"/>
      <c r="J102" s="330"/>
      <c r="K102" s="179" t="str">
        <f t="shared" si="0"/>
        <v xml:space="preserve"> </v>
      </c>
      <c r="L102" s="348" t="str">
        <f>IFERROR(J102/(VLOOKUP(I102,' Summary Statement'!$B$53:$C$77,2,FALSE))," ")</f>
        <v xml:space="preserve"> </v>
      </c>
      <c r="M102" s="178"/>
      <c r="N102" s="170"/>
      <c r="O102" s="427"/>
      <c r="P102" s="483"/>
      <c r="Q102" s="483"/>
      <c r="R102" s="484"/>
      <c r="S102" s="125"/>
      <c r="T102" s="125"/>
      <c r="U102" s="125"/>
      <c r="V102" s="125"/>
      <c r="W102" s="131"/>
      <c r="X102" s="131"/>
    </row>
    <row r="103" spans="1:24" s="288" customFormat="1" ht="13.5" thickBot="1" x14ac:dyDescent="0.35">
      <c r="A103" s="167">
        <v>100</v>
      </c>
      <c r="B103" s="311"/>
      <c r="C103" s="311"/>
      <c r="D103" s="328"/>
      <c r="E103" s="328"/>
      <c r="F103" s="328"/>
      <c r="G103" s="328"/>
      <c r="H103" s="328"/>
      <c r="I103" s="328"/>
      <c r="J103" s="330"/>
      <c r="K103" s="179" t="str">
        <f t="shared" si="0"/>
        <v xml:space="preserve"> </v>
      </c>
      <c r="L103" s="348" t="str">
        <f>IFERROR(J103/(VLOOKUP(I103,' Summary Statement'!$B$53:$C$77,2,FALSE))," ")</f>
        <v xml:space="preserve"> </v>
      </c>
      <c r="M103" s="178"/>
      <c r="N103" s="170"/>
      <c r="O103" s="427"/>
      <c r="P103" s="483"/>
      <c r="Q103" s="483"/>
      <c r="R103" s="484"/>
      <c r="S103" s="125"/>
      <c r="T103" s="125"/>
      <c r="U103" s="125"/>
      <c r="V103" s="125"/>
      <c r="W103" s="131"/>
      <c r="X103" s="131"/>
    </row>
    <row r="104" spans="1:24" s="288" customFormat="1" ht="13.5" thickBot="1" x14ac:dyDescent="0.35">
      <c r="A104" s="167">
        <v>101</v>
      </c>
      <c r="B104" s="311"/>
      <c r="C104" s="311"/>
      <c r="D104" s="328"/>
      <c r="E104" s="328"/>
      <c r="F104" s="328"/>
      <c r="G104" s="328"/>
      <c r="H104" s="328"/>
      <c r="I104" s="328"/>
      <c r="J104" s="330"/>
      <c r="K104" s="179" t="str">
        <f t="shared" si="0"/>
        <v xml:space="preserve"> </v>
      </c>
      <c r="L104" s="348" t="str">
        <f>IFERROR(J104/(VLOOKUP(I104,' Summary Statement'!$B$53:$C$77,2,FALSE))," ")</f>
        <v xml:space="preserve"> </v>
      </c>
      <c r="M104" s="178"/>
      <c r="N104" s="170"/>
      <c r="O104" s="427"/>
      <c r="P104" s="483"/>
      <c r="Q104" s="483"/>
      <c r="R104" s="484"/>
      <c r="S104" s="125"/>
      <c r="T104" s="125"/>
      <c r="U104" s="125"/>
      <c r="V104" s="125"/>
      <c r="W104" s="131"/>
      <c r="X104" s="131"/>
    </row>
    <row r="105" spans="1:24" s="288" customFormat="1" ht="13.5" thickBot="1" x14ac:dyDescent="0.35">
      <c r="A105" s="167">
        <v>102</v>
      </c>
      <c r="B105" s="311"/>
      <c r="C105" s="311"/>
      <c r="D105" s="328"/>
      <c r="E105" s="328"/>
      <c r="F105" s="328"/>
      <c r="G105" s="328"/>
      <c r="H105" s="328"/>
      <c r="I105" s="328"/>
      <c r="J105" s="330"/>
      <c r="K105" s="179" t="str">
        <f t="shared" si="0"/>
        <v xml:space="preserve"> </v>
      </c>
      <c r="L105" s="348" t="str">
        <f>IFERROR(J105/(VLOOKUP(I105,' Summary Statement'!$B$53:$C$77,2,FALSE))," ")</f>
        <v xml:space="preserve"> </v>
      </c>
      <c r="M105" s="178"/>
      <c r="N105" s="170"/>
      <c r="O105" s="427"/>
      <c r="P105" s="483"/>
      <c r="Q105" s="483"/>
      <c r="R105" s="484"/>
      <c r="S105" s="125"/>
      <c r="T105" s="125"/>
      <c r="U105" s="125"/>
      <c r="V105" s="125"/>
      <c r="W105" s="131"/>
      <c r="X105" s="131"/>
    </row>
    <row r="106" spans="1:24" ht="13.5" thickBot="1" x14ac:dyDescent="0.35">
      <c r="A106" s="167">
        <v>103</v>
      </c>
      <c r="B106" s="311"/>
      <c r="C106" s="311"/>
      <c r="D106" s="328"/>
      <c r="E106" s="328"/>
      <c r="F106" s="328"/>
      <c r="G106" s="328"/>
      <c r="H106" s="328"/>
      <c r="I106" s="328"/>
      <c r="J106" s="330"/>
      <c r="K106" s="179" t="str">
        <f t="shared" si="0"/>
        <v xml:space="preserve"> </v>
      </c>
      <c r="L106" s="348" t="str">
        <f>IFERROR(J106/(VLOOKUP(I106,' Summary Statement'!$B$53:$C$77,2,FALSE))," ")</f>
        <v xml:space="preserve"> </v>
      </c>
      <c r="M106" s="178" t="str">
        <f t="shared" si="1"/>
        <v xml:space="preserve"> </v>
      </c>
      <c r="N106" s="170" t="str">
        <f t="shared" si="2"/>
        <v>to be checked</v>
      </c>
      <c r="O106" s="427"/>
      <c r="P106" s="1038"/>
      <c r="Q106" s="1038"/>
      <c r="R106" s="1070"/>
      <c r="S106" s="125"/>
      <c r="T106" s="125"/>
      <c r="U106" s="125"/>
      <c r="V106" s="125"/>
      <c r="W106" s="131"/>
      <c r="X106" s="131"/>
    </row>
    <row r="107" spans="1:24" ht="13.5" thickBot="1" x14ac:dyDescent="0.35">
      <c r="A107" s="167">
        <v>104</v>
      </c>
      <c r="B107" s="311"/>
      <c r="C107" s="311"/>
      <c r="D107" s="328"/>
      <c r="E107" s="328"/>
      <c r="F107" s="328"/>
      <c r="G107" s="328"/>
      <c r="H107" s="328"/>
      <c r="I107" s="328"/>
      <c r="J107" s="330"/>
      <c r="K107" s="179" t="str">
        <f t="shared" si="0"/>
        <v xml:space="preserve"> </v>
      </c>
      <c r="L107" s="348" t="str">
        <f>IFERROR(J107/(VLOOKUP(I107,' Summary Statement'!$B$53:$C$77,2,FALSE))," ")</f>
        <v xml:space="preserve"> </v>
      </c>
      <c r="M107" s="178" t="str">
        <f t="shared" si="1"/>
        <v xml:space="preserve"> </v>
      </c>
      <c r="N107" s="170" t="str">
        <f t="shared" si="2"/>
        <v>to be checked</v>
      </c>
      <c r="O107" s="427"/>
      <c r="P107" s="1038"/>
      <c r="Q107" s="1038"/>
      <c r="R107" s="1070"/>
      <c r="S107" s="125"/>
      <c r="T107" s="125"/>
      <c r="U107" s="125"/>
      <c r="V107" s="125"/>
      <c r="W107" s="131"/>
      <c r="X107" s="131"/>
    </row>
    <row r="108" spans="1:24" ht="13.5" thickBot="1" x14ac:dyDescent="0.35">
      <c r="A108" s="167">
        <v>105</v>
      </c>
      <c r="B108" s="311"/>
      <c r="C108" s="311"/>
      <c r="D108" s="328"/>
      <c r="E108" s="328"/>
      <c r="F108" s="328"/>
      <c r="G108" s="328"/>
      <c r="H108" s="328"/>
      <c r="I108" s="328"/>
      <c r="J108" s="330"/>
      <c r="K108" s="179" t="str">
        <f t="shared" si="0"/>
        <v xml:space="preserve"> </v>
      </c>
      <c r="L108" s="348" t="str">
        <f>IFERROR(J108/(VLOOKUP(I108,' Summary Statement'!$B$53:$C$77,2,FALSE))," ")</f>
        <v xml:space="preserve"> </v>
      </c>
      <c r="M108" s="178" t="str">
        <f t="shared" si="1"/>
        <v xml:space="preserve"> </v>
      </c>
      <c r="N108" s="170" t="str">
        <f t="shared" si="2"/>
        <v>to be checked</v>
      </c>
      <c r="O108" s="427"/>
      <c r="P108" s="1038"/>
      <c r="Q108" s="1038"/>
      <c r="R108" s="1070"/>
      <c r="S108" s="125"/>
      <c r="T108" s="125"/>
      <c r="U108" s="125"/>
      <c r="V108" s="125"/>
      <c r="W108" s="131"/>
      <c r="X108" s="131"/>
    </row>
    <row r="109" spans="1:24" ht="13.5" thickBot="1" x14ac:dyDescent="0.35">
      <c r="A109" s="167">
        <v>106</v>
      </c>
      <c r="B109" s="311"/>
      <c r="C109" s="311"/>
      <c r="D109" s="328"/>
      <c r="E109" s="328"/>
      <c r="F109" s="328"/>
      <c r="G109" s="328"/>
      <c r="H109" s="328"/>
      <c r="I109" s="328"/>
      <c r="J109" s="330"/>
      <c r="K109" s="179" t="str">
        <f t="shared" si="0"/>
        <v xml:space="preserve"> </v>
      </c>
      <c r="L109" s="348" t="str">
        <f>IFERROR(J109/(VLOOKUP(I109,' Summary Statement'!$B$53:$C$77,2,FALSE))," ")</f>
        <v xml:space="preserve"> </v>
      </c>
      <c r="M109" s="178" t="str">
        <f t="shared" si="1"/>
        <v xml:space="preserve"> </v>
      </c>
      <c r="N109" s="170" t="str">
        <f t="shared" si="2"/>
        <v>to be checked</v>
      </c>
      <c r="O109" s="427"/>
      <c r="P109" s="1038"/>
      <c r="Q109" s="1038"/>
      <c r="R109" s="1070"/>
      <c r="S109" s="125"/>
      <c r="T109" s="125"/>
      <c r="U109" s="125"/>
      <c r="V109" s="125"/>
      <c r="W109" s="131"/>
      <c r="X109" s="131"/>
    </row>
    <row r="110" spans="1:24" ht="13.5" thickBot="1" x14ac:dyDescent="0.35">
      <c r="A110" s="167">
        <v>107</v>
      </c>
      <c r="B110" s="311"/>
      <c r="C110" s="311"/>
      <c r="D110" s="328"/>
      <c r="E110" s="328"/>
      <c r="F110" s="328"/>
      <c r="G110" s="328"/>
      <c r="H110" s="328"/>
      <c r="I110" s="328"/>
      <c r="J110" s="330"/>
      <c r="K110" s="179" t="str">
        <f t="shared" si="0"/>
        <v xml:space="preserve"> </v>
      </c>
      <c r="L110" s="348" t="str">
        <f>IFERROR(J110/(VLOOKUP(I110,' Summary Statement'!$B$53:$C$77,2,FALSE))," ")</f>
        <v xml:space="preserve"> </v>
      </c>
      <c r="M110" s="178" t="str">
        <f t="shared" si="1"/>
        <v xml:space="preserve"> </v>
      </c>
      <c r="N110" s="170" t="str">
        <f t="shared" si="2"/>
        <v>to be checked</v>
      </c>
      <c r="O110" s="427"/>
      <c r="P110" s="1038"/>
      <c r="Q110" s="1038"/>
      <c r="R110" s="1070"/>
      <c r="S110" s="125"/>
      <c r="T110" s="125"/>
      <c r="U110" s="125"/>
      <c r="V110" s="125"/>
      <c r="W110" s="131"/>
      <c r="X110" s="131"/>
    </row>
    <row r="111" spans="1:24" ht="13.5" thickBot="1" x14ac:dyDescent="0.35">
      <c r="A111" s="167">
        <v>108</v>
      </c>
      <c r="B111" s="311"/>
      <c r="C111" s="311"/>
      <c r="D111" s="328"/>
      <c r="E111" s="328"/>
      <c r="F111" s="328"/>
      <c r="G111" s="328"/>
      <c r="H111" s="328"/>
      <c r="I111" s="328"/>
      <c r="J111" s="330"/>
      <c r="K111" s="179" t="str">
        <f t="shared" si="0"/>
        <v xml:space="preserve"> </v>
      </c>
      <c r="L111" s="348" t="str">
        <f>IFERROR(J111/(VLOOKUP(I111,' Summary Statement'!$B$53:$C$77,2,FALSE))," ")</f>
        <v xml:space="preserve"> </v>
      </c>
      <c r="M111" s="178" t="str">
        <f t="shared" si="1"/>
        <v xml:space="preserve"> </v>
      </c>
      <c r="N111" s="170" t="str">
        <f t="shared" si="2"/>
        <v>to be checked</v>
      </c>
      <c r="O111" s="427"/>
      <c r="P111" s="1038"/>
      <c r="Q111" s="1038"/>
      <c r="R111" s="1070"/>
      <c r="S111" s="125"/>
      <c r="T111" s="125"/>
      <c r="U111" s="125"/>
      <c r="V111" s="125"/>
      <c r="W111" s="131"/>
      <c r="X111" s="131"/>
    </row>
    <row r="112" spans="1:24" ht="13.5" thickBot="1" x14ac:dyDescent="0.35">
      <c r="A112" s="167">
        <v>109</v>
      </c>
      <c r="B112" s="311"/>
      <c r="C112" s="311"/>
      <c r="D112" s="328"/>
      <c r="E112" s="328"/>
      <c r="F112" s="328"/>
      <c r="G112" s="328"/>
      <c r="H112" s="328"/>
      <c r="I112" s="328"/>
      <c r="J112" s="330"/>
      <c r="K112" s="179" t="str">
        <f t="shared" si="0"/>
        <v xml:space="preserve"> </v>
      </c>
      <c r="L112" s="348" t="str">
        <f>IFERROR(J112/(VLOOKUP(I112,' Summary Statement'!$B$53:$C$77,2,FALSE))," ")</f>
        <v xml:space="preserve"> </v>
      </c>
      <c r="M112" s="178" t="str">
        <f t="shared" si="1"/>
        <v xml:space="preserve"> </v>
      </c>
      <c r="N112" s="170" t="str">
        <f t="shared" si="2"/>
        <v>to be checked</v>
      </c>
      <c r="O112" s="427"/>
      <c r="P112" s="1038"/>
      <c r="Q112" s="1038"/>
      <c r="R112" s="1070"/>
      <c r="S112" s="125"/>
      <c r="T112" s="125"/>
      <c r="U112" s="125"/>
      <c r="V112" s="125"/>
      <c r="W112" s="131"/>
      <c r="X112" s="131"/>
    </row>
    <row r="113" spans="1:24" ht="13.5" thickBot="1" x14ac:dyDescent="0.35">
      <c r="A113" s="167">
        <v>110</v>
      </c>
      <c r="B113" s="311"/>
      <c r="C113" s="311"/>
      <c r="D113" s="328"/>
      <c r="E113" s="328"/>
      <c r="F113" s="328"/>
      <c r="G113" s="328"/>
      <c r="H113" s="328"/>
      <c r="I113" s="328"/>
      <c r="J113" s="330"/>
      <c r="K113" s="179" t="str">
        <f t="shared" si="0"/>
        <v xml:space="preserve"> </v>
      </c>
      <c r="L113" s="348" t="str">
        <f>IFERROR(J113/(VLOOKUP(I113,' Summary Statement'!$B$53:$C$77,2,FALSE))," ")</f>
        <v xml:space="preserve"> </v>
      </c>
      <c r="M113" s="178" t="str">
        <f t="shared" si="1"/>
        <v xml:space="preserve"> </v>
      </c>
      <c r="N113" s="170" t="str">
        <f t="shared" si="2"/>
        <v>to be checked</v>
      </c>
      <c r="O113" s="427"/>
      <c r="P113" s="1038"/>
      <c r="Q113" s="1038"/>
      <c r="R113" s="1070"/>
      <c r="S113" s="125"/>
      <c r="T113" s="125"/>
      <c r="U113" s="125"/>
      <c r="V113" s="125"/>
      <c r="W113" s="131"/>
      <c r="X113" s="131"/>
    </row>
    <row r="114" spans="1:24" ht="13.5" thickBot="1" x14ac:dyDescent="0.35">
      <c r="A114" s="167">
        <v>111</v>
      </c>
      <c r="B114" s="311"/>
      <c r="C114" s="311"/>
      <c r="D114" s="328"/>
      <c r="E114" s="328"/>
      <c r="F114" s="328"/>
      <c r="G114" s="328"/>
      <c r="H114" s="328"/>
      <c r="I114" s="328"/>
      <c r="J114" s="330"/>
      <c r="K114" s="179" t="str">
        <f t="shared" si="0"/>
        <v xml:space="preserve"> </v>
      </c>
      <c r="L114" s="348" t="str">
        <f>IFERROR(J114/(VLOOKUP(I114,' Summary Statement'!$B$53:$C$77,2,FALSE))," ")</f>
        <v xml:space="preserve"> </v>
      </c>
      <c r="M114" s="178" t="str">
        <f t="shared" si="1"/>
        <v xml:space="preserve"> </v>
      </c>
      <c r="N114" s="170" t="str">
        <f t="shared" si="2"/>
        <v>to be checked</v>
      </c>
      <c r="O114" s="427"/>
      <c r="P114" s="1038"/>
      <c r="Q114" s="1038"/>
      <c r="R114" s="1070"/>
      <c r="S114" s="125"/>
      <c r="T114" s="125"/>
      <c r="U114" s="125"/>
      <c r="V114" s="125"/>
      <c r="W114" s="131"/>
      <c r="X114" s="131"/>
    </row>
    <row r="115" spans="1:24" ht="13.5" thickBot="1" x14ac:dyDescent="0.35">
      <c r="A115" s="167">
        <v>112</v>
      </c>
      <c r="B115" s="311"/>
      <c r="C115" s="311"/>
      <c r="D115" s="328"/>
      <c r="E115" s="328"/>
      <c r="F115" s="328"/>
      <c r="G115" s="328"/>
      <c r="H115" s="328"/>
      <c r="I115" s="328"/>
      <c r="J115" s="330"/>
      <c r="K115" s="179" t="str">
        <f t="shared" si="0"/>
        <v xml:space="preserve"> </v>
      </c>
      <c r="L115" s="348" t="str">
        <f>IFERROR(J115/(VLOOKUP(I115,' Summary Statement'!$B$53:$C$77,2,FALSE))," ")</f>
        <v xml:space="preserve"> </v>
      </c>
      <c r="M115" s="178" t="str">
        <f t="shared" si="1"/>
        <v xml:space="preserve"> </v>
      </c>
      <c r="N115" s="170" t="str">
        <f t="shared" si="2"/>
        <v>to be checked</v>
      </c>
      <c r="O115" s="427"/>
      <c r="P115" s="1038"/>
      <c r="Q115" s="1038"/>
      <c r="R115" s="1070"/>
      <c r="S115" s="125"/>
      <c r="T115" s="125"/>
      <c r="U115" s="125"/>
      <c r="V115" s="125"/>
      <c r="W115" s="131"/>
      <c r="X115" s="131"/>
    </row>
    <row r="116" spans="1:24" ht="13.5" thickBot="1" x14ac:dyDescent="0.35">
      <c r="A116" s="167">
        <v>113</v>
      </c>
      <c r="B116" s="311"/>
      <c r="C116" s="311"/>
      <c r="D116" s="328"/>
      <c r="E116" s="328"/>
      <c r="F116" s="328"/>
      <c r="G116" s="328"/>
      <c r="H116" s="328"/>
      <c r="I116" s="328"/>
      <c r="J116" s="330"/>
      <c r="K116" s="179" t="str">
        <f t="shared" si="0"/>
        <v xml:space="preserve"> </v>
      </c>
      <c r="L116" s="348" t="str">
        <f>IFERROR(J116/(VLOOKUP(I116,' Summary Statement'!$B$53:$C$77,2,FALSE))," ")</f>
        <v xml:space="preserve"> </v>
      </c>
      <c r="M116" s="178" t="str">
        <f t="shared" si="1"/>
        <v xml:space="preserve"> </v>
      </c>
      <c r="N116" s="170" t="str">
        <f t="shared" si="2"/>
        <v>to be checked</v>
      </c>
      <c r="O116" s="427"/>
      <c r="P116" s="1038"/>
      <c r="Q116" s="1038"/>
      <c r="R116" s="1070"/>
      <c r="S116" s="125"/>
      <c r="T116" s="125"/>
      <c r="U116" s="125"/>
      <c r="V116" s="125"/>
      <c r="W116" s="131"/>
      <c r="X116" s="131"/>
    </row>
    <row r="117" spans="1:24" ht="13.5" thickBot="1" x14ac:dyDescent="0.35">
      <c r="A117" s="167">
        <v>114</v>
      </c>
      <c r="B117" s="311"/>
      <c r="C117" s="311"/>
      <c r="D117" s="328"/>
      <c r="E117" s="328"/>
      <c r="F117" s="328"/>
      <c r="G117" s="328"/>
      <c r="H117" s="328"/>
      <c r="I117" s="328"/>
      <c r="J117" s="330"/>
      <c r="K117" s="179" t="str">
        <f t="shared" si="0"/>
        <v xml:space="preserve"> </v>
      </c>
      <c r="L117" s="348" t="str">
        <f>IFERROR(J117/(VLOOKUP(I117,' Summary Statement'!$B$53:$C$77,2,FALSE))," ")</f>
        <v xml:space="preserve"> </v>
      </c>
      <c r="M117" s="178" t="str">
        <f t="shared" si="1"/>
        <v xml:space="preserve"> </v>
      </c>
      <c r="N117" s="170" t="str">
        <f t="shared" si="2"/>
        <v>to be checked</v>
      </c>
      <c r="O117" s="427"/>
      <c r="P117" s="1038"/>
      <c r="Q117" s="1038"/>
      <c r="R117" s="1070"/>
      <c r="S117" s="125"/>
      <c r="T117" s="125"/>
      <c r="U117" s="125"/>
      <c r="V117" s="125"/>
      <c r="W117" s="131"/>
      <c r="X117" s="131"/>
    </row>
    <row r="118" spans="1:24" ht="13.5" thickBot="1" x14ac:dyDescent="0.35">
      <c r="A118" s="167">
        <v>115</v>
      </c>
      <c r="B118" s="311"/>
      <c r="C118" s="311"/>
      <c r="D118" s="328"/>
      <c r="E118" s="328"/>
      <c r="F118" s="328"/>
      <c r="G118" s="328"/>
      <c r="H118" s="328"/>
      <c r="I118" s="328"/>
      <c r="J118" s="330"/>
      <c r="K118" s="179" t="str">
        <f t="shared" si="0"/>
        <v xml:space="preserve"> </v>
      </c>
      <c r="L118" s="348" t="str">
        <f>IFERROR(J118/(VLOOKUP(I118,' Summary Statement'!$B$53:$C$77,2,FALSE))," ")</f>
        <v xml:space="preserve"> </v>
      </c>
      <c r="M118" s="178" t="str">
        <f t="shared" si="1"/>
        <v xml:space="preserve"> </v>
      </c>
      <c r="N118" s="170" t="str">
        <f t="shared" si="2"/>
        <v>to be checked</v>
      </c>
      <c r="O118" s="427"/>
      <c r="P118" s="1038"/>
      <c r="Q118" s="1038"/>
      <c r="R118" s="1070"/>
      <c r="S118" s="125"/>
      <c r="T118" s="125"/>
      <c r="U118" s="125"/>
      <c r="V118" s="125"/>
      <c r="W118" s="131"/>
      <c r="X118" s="131"/>
    </row>
    <row r="119" spans="1:24" ht="13.5" thickBot="1" x14ac:dyDescent="0.35">
      <c r="A119" s="167">
        <v>116</v>
      </c>
      <c r="B119" s="311"/>
      <c r="C119" s="311"/>
      <c r="D119" s="328"/>
      <c r="E119" s="328"/>
      <c r="F119" s="328"/>
      <c r="G119" s="328"/>
      <c r="H119" s="328"/>
      <c r="I119" s="328"/>
      <c r="J119" s="330"/>
      <c r="K119" s="179" t="str">
        <f t="shared" si="0"/>
        <v xml:space="preserve"> </v>
      </c>
      <c r="L119" s="348" t="str">
        <f>IFERROR(J119/(VLOOKUP(I119,' Summary Statement'!$B$53:$C$77,2,FALSE))," ")</f>
        <v xml:space="preserve"> </v>
      </c>
      <c r="M119" s="178" t="str">
        <f t="shared" si="1"/>
        <v xml:space="preserve"> </v>
      </c>
      <c r="N119" s="170" t="str">
        <f t="shared" si="2"/>
        <v>to be checked</v>
      </c>
      <c r="O119" s="427"/>
      <c r="P119" s="1038"/>
      <c r="Q119" s="1038"/>
      <c r="R119" s="1070"/>
      <c r="S119" s="125"/>
      <c r="T119" s="125"/>
      <c r="U119" s="125"/>
      <c r="V119" s="125"/>
      <c r="W119" s="131"/>
      <c r="X119" s="131"/>
    </row>
    <row r="120" spans="1:24" ht="13.5" thickBot="1" x14ac:dyDescent="0.35">
      <c r="A120" s="167">
        <v>117</v>
      </c>
      <c r="B120" s="311"/>
      <c r="C120" s="311"/>
      <c r="D120" s="328"/>
      <c r="E120" s="328"/>
      <c r="F120" s="328"/>
      <c r="G120" s="328"/>
      <c r="H120" s="328"/>
      <c r="I120" s="328"/>
      <c r="J120" s="330"/>
      <c r="K120" s="179" t="str">
        <f t="shared" si="0"/>
        <v xml:space="preserve"> </v>
      </c>
      <c r="L120" s="348" t="str">
        <f>IFERROR(J120/(VLOOKUP(I120,' Summary Statement'!$B$53:$C$77,2,FALSE))," ")</f>
        <v xml:space="preserve"> </v>
      </c>
      <c r="M120" s="178" t="str">
        <f t="shared" si="1"/>
        <v xml:space="preserve"> </v>
      </c>
      <c r="N120" s="170" t="str">
        <f t="shared" si="2"/>
        <v>to be checked</v>
      </c>
      <c r="O120" s="427"/>
      <c r="P120" s="1038"/>
      <c r="Q120" s="1038"/>
      <c r="R120" s="1070"/>
      <c r="S120" s="125"/>
      <c r="T120" s="125"/>
      <c r="U120" s="125"/>
      <c r="V120" s="125"/>
      <c r="W120" s="131"/>
      <c r="X120" s="131"/>
    </row>
    <row r="121" spans="1:24" ht="13.5" thickBot="1" x14ac:dyDescent="0.35">
      <c r="A121" s="167">
        <v>118</v>
      </c>
      <c r="B121" s="311"/>
      <c r="C121" s="311"/>
      <c r="D121" s="328"/>
      <c r="E121" s="328"/>
      <c r="F121" s="328"/>
      <c r="G121" s="328"/>
      <c r="H121" s="328"/>
      <c r="I121" s="328"/>
      <c r="J121" s="330"/>
      <c r="K121" s="179" t="str">
        <f t="shared" si="0"/>
        <v xml:space="preserve"> </v>
      </c>
      <c r="L121" s="348" t="str">
        <f>IFERROR(J121/(VLOOKUP(I121,' Summary Statement'!$B$53:$C$77,2,FALSE))," ")</f>
        <v xml:space="preserve"> </v>
      </c>
      <c r="M121" s="178" t="str">
        <f t="shared" si="1"/>
        <v xml:space="preserve"> </v>
      </c>
      <c r="N121" s="170" t="str">
        <f t="shared" si="2"/>
        <v>to be checked</v>
      </c>
      <c r="O121" s="427"/>
      <c r="P121" s="1038"/>
      <c r="Q121" s="1038"/>
      <c r="R121" s="1070"/>
      <c r="S121" s="125"/>
      <c r="T121" s="125"/>
      <c r="U121" s="125"/>
      <c r="V121" s="125"/>
      <c r="W121" s="131"/>
      <c r="X121" s="131"/>
    </row>
    <row r="122" spans="1:24" ht="13.5" thickBot="1" x14ac:dyDescent="0.35">
      <c r="A122" s="167">
        <v>119</v>
      </c>
      <c r="B122" s="311"/>
      <c r="C122" s="311"/>
      <c r="D122" s="328"/>
      <c r="E122" s="328"/>
      <c r="F122" s="328"/>
      <c r="G122" s="328"/>
      <c r="H122" s="328"/>
      <c r="I122" s="328"/>
      <c r="J122" s="330"/>
      <c r="K122" s="179" t="str">
        <f t="shared" si="0"/>
        <v xml:space="preserve"> </v>
      </c>
      <c r="L122" s="348" t="str">
        <f>IFERROR(J122/(VLOOKUP(I122,' Summary Statement'!$B$53:$C$77,2,FALSE))," ")</f>
        <v xml:space="preserve"> </v>
      </c>
      <c r="M122" s="178" t="str">
        <f t="shared" si="1"/>
        <v xml:space="preserve"> </v>
      </c>
      <c r="N122" s="170" t="str">
        <f t="shared" si="2"/>
        <v>to be checked</v>
      </c>
      <c r="O122" s="427"/>
      <c r="P122" s="1038"/>
      <c r="Q122" s="1038"/>
      <c r="R122" s="1070"/>
      <c r="S122" s="125"/>
      <c r="T122" s="125"/>
      <c r="U122" s="125"/>
      <c r="V122" s="125"/>
      <c r="W122" s="131"/>
      <c r="X122" s="131"/>
    </row>
    <row r="123" spans="1:24" ht="13.5" thickBot="1" x14ac:dyDescent="0.35">
      <c r="A123" s="167">
        <v>120</v>
      </c>
      <c r="B123" s="311"/>
      <c r="C123" s="311"/>
      <c r="D123" s="328"/>
      <c r="E123" s="328"/>
      <c r="F123" s="328"/>
      <c r="G123" s="328"/>
      <c r="H123" s="328"/>
      <c r="I123" s="328"/>
      <c r="J123" s="330"/>
      <c r="K123" s="179" t="str">
        <f t="shared" si="0"/>
        <v xml:space="preserve"> </v>
      </c>
      <c r="L123" s="348" t="str">
        <f>IFERROR(J123/(VLOOKUP(I123,' Summary Statement'!$B$53:$C$77,2,FALSE))," ")</f>
        <v xml:space="preserve"> </v>
      </c>
      <c r="M123" s="178" t="str">
        <f t="shared" si="1"/>
        <v xml:space="preserve"> </v>
      </c>
      <c r="N123" s="170" t="str">
        <f t="shared" si="2"/>
        <v>to be checked</v>
      </c>
      <c r="O123" s="427"/>
      <c r="P123" s="1038"/>
      <c r="Q123" s="1038"/>
      <c r="R123" s="1070"/>
      <c r="S123" s="125"/>
      <c r="T123" s="125"/>
      <c r="U123" s="125"/>
      <c r="V123" s="125"/>
      <c r="W123" s="131"/>
      <c r="X123" s="131"/>
    </row>
    <row r="124" spans="1:24" ht="13.5" thickBot="1" x14ac:dyDescent="0.35">
      <c r="A124" s="167">
        <v>121</v>
      </c>
      <c r="B124" s="311"/>
      <c r="C124" s="311"/>
      <c r="D124" s="328"/>
      <c r="E124" s="328"/>
      <c r="F124" s="328"/>
      <c r="G124" s="328"/>
      <c r="H124" s="328"/>
      <c r="I124" s="328"/>
      <c r="J124" s="330"/>
      <c r="K124" s="179" t="str">
        <f t="shared" si="0"/>
        <v xml:space="preserve"> </v>
      </c>
      <c r="L124" s="348" t="str">
        <f>IFERROR(J124/(VLOOKUP(I124,' Summary Statement'!$B$53:$C$77,2,FALSE))," ")</f>
        <v xml:space="preserve"> </v>
      </c>
      <c r="M124" s="178" t="str">
        <f t="shared" si="1"/>
        <v xml:space="preserve"> </v>
      </c>
      <c r="N124" s="170" t="str">
        <f t="shared" si="2"/>
        <v>to be checked</v>
      </c>
      <c r="O124" s="427"/>
      <c r="P124" s="1038"/>
      <c r="Q124" s="1038"/>
      <c r="R124" s="1070"/>
      <c r="S124" s="125"/>
      <c r="T124" s="125"/>
      <c r="U124" s="125"/>
      <c r="V124" s="125"/>
      <c r="W124" s="131"/>
      <c r="X124" s="131"/>
    </row>
    <row r="125" spans="1:24" ht="13.5" thickBot="1" x14ac:dyDescent="0.35">
      <c r="A125" s="167">
        <v>122</v>
      </c>
      <c r="B125" s="311"/>
      <c r="C125" s="311"/>
      <c r="D125" s="328"/>
      <c r="E125" s="328"/>
      <c r="F125" s="328"/>
      <c r="G125" s="328"/>
      <c r="H125" s="328"/>
      <c r="I125" s="328"/>
      <c r="J125" s="330"/>
      <c r="K125" s="179" t="str">
        <f t="shared" si="0"/>
        <v xml:space="preserve"> </v>
      </c>
      <c r="L125" s="348" t="str">
        <f>IFERROR(J125/(VLOOKUP(I125,' Summary Statement'!$B$53:$C$77,2,FALSE))," ")</f>
        <v xml:space="preserve"> </v>
      </c>
      <c r="M125" s="178" t="str">
        <f t="shared" si="1"/>
        <v xml:space="preserve"> </v>
      </c>
      <c r="N125" s="170" t="str">
        <f t="shared" si="2"/>
        <v>to be checked</v>
      </c>
      <c r="O125" s="427"/>
      <c r="P125" s="1038"/>
      <c r="Q125" s="1038"/>
      <c r="R125" s="1070"/>
      <c r="S125" s="125"/>
      <c r="T125" s="125"/>
      <c r="U125" s="125"/>
      <c r="V125" s="125"/>
      <c r="W125" s="131"/>
      <c r="X125" s="131"/>
    </row>
    <row r="126" spans="1:24" ht="13.5" thickBot="1" x14ac:dyDescent="0.35">
      <c r="A126" s="167">
        <v>123</v>
      </c>
      <c r="B126" s="311"/>
      <c r="C126" s="311"/>
      <c r="D126" s="328"/>
      <c r="E126" s="328"/>
      <c r="F126" s="328"/>
      <c r="G126" s="328"/>
      <c r="H126" s="328"/>
      <c r="I126" s="328"/>
      <c r="J126" s="330"/>
      <c r="K126" s="179" t="str">
        <f t="shared" si="0"/>
        <v xml:space="preserve"> </v>
      </c>
      <c r="L126" s="348" t="str">
        <f>IFERROR(J126/(VLOOKUP(I126,' Summary Statement'!$B$53:$C$77,2,FALSE))," ")</f>
        <v xml:space="preserve"> </v>
      </c>
      <c r="M126" s="178" t="str">
        <f t="shared" si="1"/>
        <v xml:space="preserve"> </v>
      </c>
      <c r="N126" s="170" t="str">
        <f t="shared" si="2"/>
        <v>to be checked</v>
      </c>
      <c r="O126" s="427"/>
      <c r="P126" s="1038"/>
      <c r="Q126" s="1038"/>
      <c r="R126" s="1070"/>
      <c r="S126" s="125"/>
      <c r="T126" s="125"/>
      <c r="U126" s="125"/>
      <c r="V126" s="125"/>
      <c r="W126" s="131"/>
      <c r="X126" s="131"/>
    </row>
    <row r="127" spans="1:24" ht="13.5" thickBot="1" x14ac:dyDescent="0.35">
      <c r="A127" s="167">
        <v>124</v>
      </c>
      <c r="B127" s="311"/>
      <c r="C127" s="311"/>
      <c r="D127" s="328"/>
      <c r="E127" s="328"/>
      <c r="F127" s="328"/>
      <c r="G127" s="328"/>
      <c r="H127" s="328"/>
      <c r="I127" s="328"/>
      <c r="J127" s="330"/>
      <c r="K127" s="179" t="str">
        <f t="shared" si="0"/>
        <v xml:space="preserve"> </v>
      </c>
      <c r="L127" s="348" t="str">
        <f>IFERROR(J127/(VLOOKUP(I127,' Summary Statement'!$B$53:$C$77,2,FALSE))," ")</f>
        <v xml:space="preserve"> </v>
      </c>
      <c r="M127" s="178" t="str">
        <f t="shared" si="1"/>
        <v xml:space="preserve"> </v>
      </c>
      <c r="N127" s="170" t="str">
        <f t="shared" si="2"/>
        <v>to be checked</v>
      </c>
      <c r="O127" s="427"/>
      <c r="P127" s="1038"/>
      <c r="Q127" s="1038"/>
      <c r="R127" s="1070"/>
      <c r="S127" s="125"/>
      <c r="T127" s="125"/>
      <c r="U127" s="125"/>
      <c r="V127" s="125"/>
      <c r="W127" s="131"/>
      <c r="X127" s="131"/>
    </row>
    <row r="128" spans="1:24" ht="13.5" thickBot="1" x14ac:dyDescent="0.35">
      <c r="A128" s="167">
        <v>125</v>
      </c>
      <c r="B128" s="311"/>
      <c r="C128" s="311"/>
      <c r="D128" s="328"/>
      <c r="E128" s="328"/>
      <c r="F128" s="328"/>
      <c r="G128" s="328"/>
      <c r="H128" s="328"/>
      <c r="I128" s="328"/>
      <c r="J128" s="330"/>
      <c r="K128" s="179" t="str">
        <f t="shared" si="0"/>
        <v xml:space="preserve"> </v>
      </c>
      <c r="L128" s="348" t="str">
        <f>IFERROR(J128/(VLOOKUP(I128,' Summary Statement'!$B$53:$C$77,2,FALSE))," ")</f>
        <v xml:space="preserve"> </v>
      </c>
      <c r="M128" s="178" t="str">
        <f t="shared" si="1"/>
        <v xml:space="preserve"> </v>
      </c>
      <c r="N128" s="170" t="str">
        <f t="shared" si="2"/>
        <v>to be checked</v>
      </c>
      <c r="O128" s="427"/>
      <c r="P128" s="1038"/>
      <c r="Q128" s="1038"/>
      <c r="R128" s="1070"/>
      <c r="S128" s="125"/>
      <c r="T128" s="125"/>
      <c r="U128" s="125"/>
      <c r="V128" s="125"/>
      <c r="W128" s="131"/>
      <c r="X128" s="131"/>
    </row>
    <row r="129" spans="1:24" ht="13.5" thickBot="1" x14ac:dyDescent="0.35">
      <c r="A129" s="167">
        <v>126</v>
      </c>
      <c r="B129" s="311"/>
      <c r="C129" s="311"/>
      <c r="D129" s="328"/>
      <c r="E129" s="328"/>
      <c r="F129" s="328"/>
      <c r="G129" s="328"/>
      <c r="H129" s="328"/>
      <c r="I129" s="328"/>
      <c r="J129" s="330"/>
      <c r="K129" s="179" t="str">
        <f t="shared" si="0"/>
        <v xml:space="preserve"> </v>
      </c>
      <c r="L129" s="348" t="str">
        <f>IFERROR(J129/(VLOOKUP(I129,' Summary Statement'!$B$53:$C$77,2,FALSE))," ")</f>
        <v xml:space="preserve"> </v>
      </c>
      <c r="M129" s="178" t="str">
        <f t="shared" si="1"/>
        <v xml:space="preserve"> </v>
      </c>
      <c r="N129" s="170" t="str">
        <f t="shared" si="2"/>
        <v>to be checked</v>
      </c>
      <c r="O129" s="427"/>
      <c r="P129" s="1038"/>
      <c r="Q129" s="1038"/>
      <c r="R129" s="1070"/>
      <c r="S129" s="125"/>
      <c r="T129" s="125"/>
      <c r="U129" s="125"/>
      <c r="V129" s="125"/>
      <c r="W129" s="131"/>
      <c r="X129" s="131"/>
    </row>
    <row r="130" spans="1:24" ht="13.5" thickBot="1" x14ac:dyDescent="0.35">
      <c r="A130" s="167">
        <v>127</v>
      </c>
      <c r="B130" s="311"/>
      <c r="C130" s="311"/>
      <c r="D130" s="328"/>
      <c r="E130" s="328"/>
      <c r="F130" s="328"/>
      <c r="G130" s="328"/>
      <c r="H130" s="328"/>
      <c r="I130" s="328"/>
      <c r="J130" s="330"/>
      <c r="K130" s="179" t="str">
        <f t="shared" si="0"/>
        <v xml:space="preserve"> </v>
      </c>
      <c r="L130" s="348" t="str">
        <f>IFERROR(J130/(VLOOKUP(I130,' Summary Statement'!$B$53:$C$77,2,FALSE))," ")</f>
        <v xml:space="preserve"> </v>
      </c>
      <c r="M130" s="178" t="str">
        <f t="shared" si="1"/>
        <v xml:space="preserve"> </v>
      </c>
      <c r="N130" s="170" t="str">
        <f t="shared" si="2"/>
        <v>to be checked</v>
      </c>
      <c r="O130" s="427"/>
      <c r="P130" s="1038"/>
      <c r="Q130" s="1038"/>
      <c r="R130" s="1070"/>
      <c r="S130" s="125"/>
      <c r="T130" s="125"/>
      <c r="U130" s="125"/>
      <c r="V130" s="125"/>
      <c r="W130" s="131"/>
      <c r="X130" s="131"/>
    </row>
    <row r="131" spans="1:24" ht="13.5" thickBot="1" x14ac:dyDescent="0.35">
      <c r="A131" s="167">
        <v>128</v>
      </c>
      <c r="B131" s="343"/>
      <c r="C131" s="343"/>
      <c r="D131" s="339"/>
      <c r="E131" s="339"/>
      <c r="F131" s="339"/>
      <c r="G131" s="339"/>
      <c r="H131" s="339"/>
      <c r="I131" s="339"/>
      <c r="J131" s="410"/>
      <c r="K131" s="179" t="str">
        <f t="shared" si="0"/>
        <v xml:space="preserve"> </v>
      </c>
      <c r="L131" s="348" t="str">
        <f>IFERROR(J131/(VLOOKUP(I131,' Summary Statement'!$B$53:$C$77,2,FALSE))," ")</f>
        <v xml:space="preserve"> </v>
      </c>
      <c r="M131" s="178" t="str">
        <f t="shared" si="1"/>
        <v xml:space="preserve"> </v>
      </c>
      <c r="N131" s="170" t="str">
        <f t="shared" si="2"/>
        <v>to be checked</v>
      </c>
      <c r="O131" s="427"/>
      <c r="P131" s="1038"/>
      <c r="Q131" s="1038"/>
      <c r="R131" s="1070"/>
      <c r="S131" s="125"/>
      <c r="T131" s="125"/>
      <c r="U131" s="125"/>
      <c r="V131" s="125"/>
      <c r="W131" s="131"/>
      <c r="X131" s="131"/>
    </row>
    <row r="132" spans="1:24" ht="3.75" customHeight="1" x14ac:dyDescent="0.3">
      <c r="E132" s="8"/>
      <c r="F132" s="8"/>
      <c r="G132" s="8"/>
      <c r="H132" s="8"/>
      <c r="I132" s="8"/>
      <c r="J132" s="8"/>
      <c r="K132" s="8"/>
      <c r="L132" s="8"/>
    </row>
    <row r="133" spans="1:24" hidden="1" x14ac:dyDescent="0.3">
      <c r="A133" s="33"/>
      <c r="B133" s="33"/>
      <c r="C133" s="33"/>
      <c r="D133" s="33"/>
      <c r="L133" s="33"/>
      <c r="M133" s="33"/>
    </row>
    <row r="134" spans="1:24" hidden="1" x14ac:dyDescent="0.3">
      <c r="A134" s="33"/>
      <c r="B134" s="33"/>
      <c r="C134" s="33"/>
      <c r="D134" s="33"/>
      <c r="L134" s="33"/>
      <c r="M134" s="33"/>
    </row>
    <row r="135" spans="1:24" hidden="1" x14ac:dyDescent="0.3">
      <c r="A135" s="33"/>
      <c r="B135" s="33"/>
      <c r="C135" s="33"/>
      <c r="D135" s="33"/>
      <c r="L135" s="33"/>
      <c r="M135" s="33"/>
    </row>
    <row r="136" spans="1:24" hidden="1" x14ac:dyDescent="0.3">
      <c r="A136" s="33"/>
      <c r="B136" s="33"/>
      <c r="C136" s="33"/>
      <c r="D136" s="33"/>
      <c r="L136" s="33"/>
      <c r="M136" s="33"/>
    </row>
    <row r="137" spans="1:24" hidden="1" x14ac:dyDescent="0.3">
      <c r="A137" s="33"/>
      <c r="B137" s="33"/>
      <c r="C137" s="33"/>
      <c r="D137" s="33"/>
      <c r="L137" s="33"/>
      <c r="M137" s="33"/>
    </row>
    <row r="138" spans="1:24" hidden="1" x14ac:dyDescent="0.3">
      <c r="A138" s="33"/>
      <c r="B138" s="33"/>
      <c r="C138" s="33"/>
      <c r="D138" s="33"/>
      <c r="L138" s="33"/>
      <c r="M138" s="33"/>
    </row>
    <row r="139" spans="1:24" hidden="1" x14ac:dyDescent="0.3">
      <c r="A139" s="33"/>
      <c r="B139" s="33"/>
      <c r="C139" s="33"/>
      <c r="D139" s="33"/>
      <c r="L139" s="33"/>
      <c r="M139" s="33"/>
    </row>
    <row r="140" spans="1:24" hidden="1" x14ac:dyDescent="0.3">
      <c r="A140" s="33"/>
      <c r="B140" s="33"/>
      <c r="C140" s="33"/>
      <c r="D140" s="33"/>
      <c r="L140" s="33"/>
      <c r="M140" s="33"/>
    </row>
    <row r="141" spans="1:24" hidden="1" x14ac:dyDescent="0.3">
      <c r="A141" s="33"/>
      <c r="B141" s="33"/>
      <c r="C141" s="33"/>
      <c r="D141" s="33"/>
      <c r="L141" s="33"/>
      <c r="M141" s="33"/>
    </row>
    <row r="142" spans="1:24" hidden="1" x14ac:dyDescent="0.3">
      <c r="A142" s="33"/>
      <c r="B142" s="33"/>
      <c r="C142" s="33"/>
      <c r="D142" s="33"/>
      <c r="L142" s="33"/>
      <c r="M142" s="33"/>
    </row>
    <row r="143" spans="1:24" hidden="1" x14ac:dyDescent="0.3">
      <c r="A143" s="33"/>
      <c r="B143" s="33"/>
      <c r="C143" s="33"/>
      <c r="D143" s="33"/>
      <c r="L143" s="33"/>
      <c r="M143" s="33"/>
    </row>
    <row r="144" spans="1:24" hidden="1" x14ac:dyDescent="0.3">
      <c r="A144" s="33"/>
      <c r="B144" s="33"/>
      <c r="C144" s="33"/>
      <c r="D144" s="33"/>
      <c r="L144" s="33"/>
      <c r="M144" s="33"/>
    </row>
    <row r="145" spans="1:13" hidden="1" x14ac:dyDescent="0.3">
      <c r="A145" s="33"/>
      <c r="B145" s="33"/>
      <c r="C145" s="33"/>
      <c r="D145" s="33"/>
      <c r="L145" s="33"/>
      <c r="M145" s="33"/>
    </row>
    <row r="146" spans="1:13" hidden="1" x14ac:dyDescent="0.3">
      <c r="A146" s="33"/>
      <c r="B146" s="33"/>
      <c r="C146" s="33"/>
      <c r="D146" s="33"/>
      <c r="L146" s="33"/>
      <c r="M146" s="33"/>
    </row>
    <row r="147" spans="1:13" hidden="1" x14ac:dyDescent="0.3">
      <c r="A147" s="33"/>
      <c r="B147" s="33"/>
      <c r="C147" s="33"/>
      <c r="D147" s="33"/>
      <c r="L147" s="33"/>
      <c r="M147" s="33"/>
    </row>
    <row r="148" spans="1:13" hidden="1" x14ac:dyDescent="0.3">
      <c r="A148" s="33"/>
      <c r="B148" s="33"/>
      <c r="C148" s="33"/>
      <c r="D148" s="33"/>
      <c r="L148" s="33"/>
      <c r="M148" s="33"/>
    </row>
    <row r="149" spans="1:13" hidden="1" x14ac:dyDescent="0.3">
      <c r="A149" s="33"/>
      <c r="B149" s="33"/>
      <c r="C149" s="33"/>
      <c r="D149" s="33"/>
      <c r="L149" s="33"/>
      <c r="M149" s="33"/>
    </row>
    <row r="150" spans="1:13" hidden="1" x14ac:dyDescent="0.3">
      <c r="A150" s="33"/>
      <c r="B150" s="33"/>
      <c r="C150" s="33"/>
      <c r="D150" s="33"/>
      <c r="L150" s="33"/>
      <c r="M150" s="33"/>
    </row>
    <row r="151" spans="1:13" hidden="1" x14ac:dyDescent="0.3">
      <c r="A151" s="33"/>
      <c r="B151" s="33"/>
      <c r="C151" s="33"/>
      <c r="D151" s="33"/>
      <c r="L151" s="33"/>
      <c r="M151" s="33"/>
    </row>
    <row r="152" spans="1:13" hidden="1" x14ac:dyDescent="0.3">
      <c r="A152" s="33"/>
      <c r="B152" s="33"/>
      <c r="C152" s="33"/>
      <c r="D152" s="33"/>
      <c r="L152" s="33"/>
      <c r="M152" s="33"/>
    </row>
    <row r="153" spans="1:13" hidden="1" x14ac:dyDescent="0.3">
      <c r="A153" s="33"/>
      <c r="B153" s="33"/>
      <c r="C153" s="33"/>
      <c r="D153" s="33"/>
      <c r="L153" s="33"/>
      <c r="M153" s="33"/>
    </row>
    <row r="154" spans="1:13" hidden="1" x14ac:dyDescent="0.3">
      <c r="A154" s="33"/>
      <c r="B154" s="33"/>
      <c r="C154" s="33"/>
      <c r="D154" s="33"/>
      <c r="L154" s="33"/>
      <c r="M154" s="33"/>
    </row>
    <row r="155" spans="1:13" hidden="1" x14ac:dyDescent="0.3">
      <c r="A155" s="33"/>
      <c r="B155" s="33"/>
      <c r="C155" s="33"/>
      <c r="D155" s="33"/>
      <c r="L155" s="33"/>
      <c r="M155" s="33"/>
    </row>
    <row r="156" spans="1:13" hidden="1" x14ac:dyDescent="0.3">
      <c r="A156" s="33"/>
      <c r="B156" s="33"/>
      <c r="C156" s="33"/>
      <c r="D156" s="33"/>
      <c r="L156" s="33"/>
      <c r="M156" s="33"/>
    </row>
    <row r="157" spans="1:13" hidden="1" x14ac:dyDescent="0.3">
      <c r="A157" s="33"/>
      <c r="B157" s="33"/>
      <c r="C157" s="33"/>
      <c r="D157" s="33"/>
      <c r="L157" s="33"/>
      <c r="M157" s="33"/>
    </row>
    <row r="158" spans="1:13" hidden="1" x14ac:dyDescent="0.3">
      <c r="A158" s="33"/>
      <c r="B158" s="33"/>
      <c r="C158" s="33"/>
      <c r="D158" s="33"/>
      <c r="L158" s="33"/>
      <c r="M158" s="33"/>
    </row>
    <row r="159" spans="1:13" hidden="1" x14ac:dyDescent="0.3">
      <c r="A159" s="33"/>
      <c r="B159" s="33"/>
      <c r="C159" s="33"/>
      <c r="D159" s="33"/>
      <c r="L159" s="33"/>
      <c r="M159" s="33"/>
    </row>
    <row r="160" spans="1:13" hidden="1" x14ac:dyDescent="0.3">
      <c r="A160" s="33"/>
      <c r="B160" s="33"/>
      <c r="C160" s="33"/>
      <c r="D160" s="33"/>
      <c r="L160" s="33"/>
      <c r="M160" s="33"/>
    </row>
    <row r="161" spans="1:13" hidden="1" x14ac:dyDescent="0.3">
      <c r="A161" s="33"/>
      <c r="B161" s="33"/>
      <c r="C161" s="33"/>
      <c r="D161" s="33"/>
      <c r="L161" s="33"/>
      <c r="M161" s="33"/>
    </row>
    <row r="162" spans="1:13" hidden="1" x14ac:dyDescent="0.3">
      <c r="A162" s="33"/>
      <c r="B162" s="33"/>
      <c r="C162" s="33"/>
      <c r="D162" s="33"/>
      <c r="L162" s="33"/>
      <c r="M162" s="33"/>
    </row>
    <row r="163" spans="1:13" hidden="1" x14ac:dyDescent="0.3">
      <c r="A163" s="33"/>
      <c r="B163" s="33"/>
      <c r="C163" s="33"/>
      <c r="D163" s="33"/>
      <c r="L163" s="33"/>
      <c r="M163" s="33"/>
    </row>
    <row r="164" spans="1:13" hidden="1" x14ac:dyDescent="0.3">
      <c r="A164" s="33"/>
      <c r="B164" s="33"/>
      <c r="C164" s="33"/>
      <c r="D164" s="33"/>
      <c r="L164" s="33"/>
      <c r="M164" s="33"/>
    </row>
    <row r="165" spans="1:13" hidden="1" x14ac:dyDescent="0.3">
      <c r="A165" s="33"/>
      <c r="B165" s="33"/>
      <c r="C165" s="33"/>
      <c r="D165" s="33"/>
      <c r="L165" s="33"/>
      <c r="M165" s="33"/>
    </row>
    <row r="166" spans="1:13" hidden="1" x14ac:dyDescent="0.3">
      <c r="A166" s="33"/>
      <c r="B166" s="33"/>
      <c r="C166" s="33"/>
      <c r="D166" s="33"/>
      <c r="L166" s="33"/>
      <c r="M166" s="33"/>
    </row>
    <row r="167" spans="1:13" hidden="1" x14ac:dyDescent="0.3">
      <c r="A167" s="33"/>
      <c r="B167" s="33"/>
      <c r="C167" s="33"/>
      <c r="D167" s="33"/>
      <c r="L167" s="33"/>
      <c r="M167" s="33"/>
    </row>
    <row r="168" spans="1:13" hidden="1" x14ac:dyDescent="0.3">
      <c r="A168" s="33"/>
      <c r="B168" s="33"/>
      <c r="C168" s="33"/>
      <c r="D168" s="33"/>
      <c r="L168" s="33"/>
      <c r="M168" s="33"/>
    </row>
    <row r="169" spans="1:13" hidden="1" x14ac:dyDescent="0.3">
      <c r="A169" s="33"/>
      <c r="B169" s="33"/>
      <c r="C169" s="33"/>
      <c r="D169" s="33"/>
      <c r="L169" s="33"/>
      <c r="M169" s="33"/>
    </row>
    <row r="170" spans="1:13" hidden="1" x14ac:dyDescent="0.3">
      <c r="A170" s="33"/>
      <c r="B170" s="33"/>
      <c r="C170" s="33"/>
      <c r="D170" s="33"/>
      <c r="L170" s="33"/>
      <c r="M170" s="33"/>
    </row>
    <row r="171" spans="1:13" hidden="1" x14ac:dyDescent="0.3">
      <c r="A171" s="33"/>
      <c r="B171" s="33"/>
      <c r="C171" s="33"/>
      <c r="D171" s="33"/>
      <c r="L171" s="33"/>
      <c r="M171" s="33"/>
    </row>
    <row r="172" spans="1:13" hidden="1" x14ac:dyDescent="0.3">
      <c r="A172" s="33"/>
      <c r="B172" s="33"/>
      <c r="C172" s="33"/>
      <c r="D172" s="33"/>
      <c r="L172" s="33"/>
      <c r="M172" s="33"/>
    </row>
    <row r="173" spans="1:13" hidden="1" x14ac:dyDescent="0.3">
      <c r="A173" s="33"/>
      <c r="B173" s="33"/>
      <c r="C173" s="33"/>
      <c r="D173" s="33"/>
      <c r="L173" s="33"/>
      <c r="M173" s="33"/>
    </row>
    <row r="174" spans="1:13" hidden="1" x14ac:dyDescent="0.3">
      <c r="A174" s="33"/>
      <c r="B174" s="33"/>
      <c r="C174" s="33"/>
      <c r="D174" s="33"/>
      <c r="L174" s="33"/>
      <c r="M174" s="33"/>
    </row>
    <row r="175" spans="1:13" hidden="1" x14ac:dyDescent="0.3">
      <c r="A175" s="33"/>
      <c r="B175" s="33"/>
      <c r="C175" s="33"/>
      <c r="D175" s="33"/>
      <c r="L175" s="33"/>
      <c r="M175" s="33"/>
    </row>
    <row r="176" spans="1:13" hidden="1" x14ac:dyDescent="0.3">
      <c r="A176" s="33"/>
      <c r="B176" s="33"/>
      <c r="C176" s="33"/>
      <c r="D176" s="33"/>
      <c r="L176" s="33"/>
      <c r="M176" s="33"/>
    </row>
    <row r="177" spans="1:13" hidden="1" x14ac:dyDescent="0.3">
      <c r="A177" s="33"/>
      <c r="B177" s="33"/>
      <c r="C177" s="33"/>
      <c r="D177" s="33"/>
      <c r="L177" s="33"/>
      <c r="M177" s="33"/>
    </row>
    <row r="178" spans="1:13" hidden="1" x14ac:dyDescent="0.3"/>
    <row r="179" spans="1:13" hidden="1" x14ac:dyDescent="0.3"/>
    <row r="180" spans="1:13" hidden="1" x14ac:dyDescent="0.3"/>
    <row r="181" spans="1:13" hidden="1" x14ac:dyDescent="0.3"/>
    <row r="182" spans="1:13" hidden="1" x14ac:dyDescent="0.3"/>
    <row r="183" spans="1:13" hidden="1" x14ac:dyDescent="0.3"/>
    <row r="184" spans="1:13" hidden="1" x14ac:dyDescent="0.3"/>
    <row r="185" spans="1:13" hidden="1" x14ac:dyDescent="0.3"/>
    <row r="186" spans="1:13" hidden="1" x14ac:dyDescent="0.3"/>
    <row r="187" spans="1:13" hidden="1" x14ac:dyDescent="0.3"/>
    <row r="188" spans="1:13" hidden="1" x14ac:dyDescent="0.3"/>
    <row r="189" spans="1:13" hidden="1" x14ac:dyDescent="0.3"/>
    <row r="190" spans="1:13" hidden="1" x14ac:dyDescent="0.3"/>
    <row r="191" spans="1:13" hidden="1" x14ac:dyDescent="0.3">
      <c r="E191" s="8"/>
      <c r="F191" s="8"/>
      <c r="G191" s="8"/>
      <c r="H191" s="8"/>
      <c r="I191" s="8"/>
      <c r="J191" s="8"/>
      <c r="K191" s="8"/>
      <c r="L191" s="8"/>
    </row>
    <row r="192" spans="1:13" hidden="1" x14ac:dyDescent="0.3">
      <c r="E192" s="8"/>
      <c r="F192" s="8"/>
      <c r="G192" s="8"/>
      <c r="H192" s="8"/>
      <c r="I192" s="8"/>
      <c r="J192" s="8"/>
      <c r="K192" s="8"/>
      <c r="L192" s="8"/>
    </row>
    <row r="193" spans="5:12" hidden="1" x14ac:dyDescent="0.3">
      <c r="E193" s="8"/>
      <c r="F193" s="8"/>
      <c r="G193" s="8"/>
      <c r="H193" s="8"/>
      <c r="I193" s="8"/>
      <c r="J193" s="8"/>
      <c r="K193" s="8"/>
      <c r="L193" s="8"/>
    </row>
    <row r="194" spans="5:12" hidden="1" x14ac:dyDescent="0.3">
      <c r="E194" s="8"/>
      <c r="F194" s="8"/>
      <c r="G194" s="8"/>
      <c r="H194" s="8"/>
      <c r="I194" s="8"/>
      <c r="J194" s="8"/>
      <c r="K194" s="8"/>
      <c r="L194" s="8"/>
    </row>
    <row r="195" spans="5:12" hidden="1" x14ac:dyDescent="0.3">
      <c r="E195" s="8"/>
      <c r="F195" s="8"/>
      <c r="G195" s="8"/>
      <c r="H195" s="8"/>
      <c r="I195" s="8"/>
      <c r="J195" s="8"/>
      <c r="K195" s="8"/>
      <c r="L195" s="8"/>
    </row>
    <row r="196" spans="5:12" hidden="1" x14ac:dyDescent="0.3">
      <c r="E196" s="8"/>
      <c r="F196" s="8"/>
      <c r="G196" s="8"/>
      <c r="H196" s="8"/>
      <c r="I196" s="8"/>
      <c r="J196" s="8"/>
      <c r="K196" s="8"/>
      <c r="L196" s="8"/>
    </row>
    <row r="197" spans="5:12" hidden="1" x14ac:dyDescent="0.3">
      <c r="E197" s="8"/>
      <c r="F197" s="8"/>
      <c r="G197" s="8"/>
      <c r="H197" s="8"/>
      <c r="I197" s="8"/>
      <c r="J197" s="8"/>
      <c r="K197" s="8"/>
      <c r="L197" s="8"/>
    </row>
    <row r="198" spans="5:12" hidden="1" x14ac:dyDescent="0.3">
      <c r="E198" s="8"/>
      <c r="F198" s="8"/>
      <c r="G198" s="8"/>
      <c r="H198" s="8"/>
      <c r="I198" s="8"/>
      <c r="J198" s="8"/>
      <c r="K198" s="8"/>
      <c r="L198" s="8"/>
    </row>
    <row r="199" spans="5:12" hidden="1" x14ac:dyDescent="0.3">
      <c r="E199" s="8"/>
      <c r="F199" s="8"/>
      <c r="G199" s="8"/>
      <c r="H199" s="8"/>
      <c r="I199" s="8"/>
      <c r="J199" s="8"/>
      <c r="K199" s="8"/>
      <c r="L199" s="8"/>
    </row>
    <row r="200" spans="5:12" hidden="1" x14ac:dyDescent="0.3">
      <c r="E200" s="8"/>
      <c r="F200" s="8"/>
      <c r="G200" s="8"/>
      <c r="H200" s="8"/>
      <c r="I200" s="8"/>
      <c r="J200" s="8"/>
      <c r="K200" s="8"/>
      <c r="L200" s="8"/>
    </row>
    <row r="201" spans="5:12" hidden="1" x14ac:dyDescent="0.3">
      <c r="E201" s="8"/>
      <c r="F201" s="8"/>
      <c r="G201" s="8"/>
      <c r="H201" s="8"/>
      <c r="I201" s="8"/>
      <c r="J201" s="8"/>
      <c r="K201" s="8"/>
      <c r="L201" s="8"/>
    </row>
    <row r="202" spans="5:12" hidden="1" x14ac:dyDescent="0.3">
      <c r="E202" s="8"/>
      <c r="F202" s="8"/>
      <c r="G202" s="8"/>
      <c r="H202" s="8"/>
      <c r="I202" s="8"/>
      <c r="J202" s="8"/>
      <c r="K202" s="8"/>
      <c r="L202" s="8"/>
    </row>
    <row r="203" spans="5:12" hidden="1" x14ac:dyDescent="0.3">
      <c r="E203" s="8"/>
      <c r="F203" s="8"/>
      <c r="G203" s="8"/>
      <c r="H203" s="8"/>
      <c r="I203" s="8"/>
      <c r="J203" s="8"/>
      <c r="K203" s="8"/>
      <c r="L203" s="8"/>
    </row>
    <row r="204" spans="5:12" hidden="1" x14ac:dyDescent="0.3">
      <c r="E204" s="8"/>
      <c r="F204" s="8"/>
      <c r="G204" s="8"/>
      <c r="H204" s="8"/>
      <c r="I204" s="8"/>
      <c r="J204" s="8"/>
      <c r="K204" s="8"/>
      <c r="L204" s="8"/>
    </row>
    <row r="205" spans="5:12" hidden="1" x14ac:dyDescent="0.3">
      <c r="E205" s="8"/>
      <c r="F205" s="8"/>
      <c r="G205" s="8"/>
      <c r="H205" s="8"/>
      <c r="I205" s="8"/>
      <c r="J205" s="8"/>
      <c r="K205" s="8"/>
      <c r="L205" s="8"/>
    </row>
    <row r="206" spans="5:12" hidden="1" x14ac:dyDescent="0.3">
      <c r="E206" s="8"/>
      <c r="F206" s="8"/>
      <c r="G206" s="8"/>
      <c r="H206" s="8"/>
      <c r="I206" s="8"/>
      <c r="J206" s="8"/>
      <c r="K206" s="8"/>
      <c r="L206" s="8"/>
    </row>
    <row r="207" spans="5:12" hidden="1" x14ac:dyDescent="0.3">
      <c r="E207" s="8"/>
      <c r="F207" s="8"/>
      <c r="G207" s="8"/>
      <c r="H207" s="8"/>
      <c r="I207" s="8"/>
      <c r="J207" s="8"/>
      <c r="K207" s="8"/>
      <c r="L207" s="8"/>
    </row>
    <row r="208" spans="5:12" hidden="1" x14ac:dyDescent="0.3">
      <c r="E208" s="8"/>
      <c r="F208" s="8"/>
      <c r="G208" s="8"/>
      <c r="H208" s="8"/>
      <c r="I208" s="8"/>
      <c r="J208" s="8"/>
      <c r="K208" s="8"/>
      <c r="L208" s="8"/>
    </row>
    <row r="209" spans="5:12" hidden="1" x14ac:dyDescent="0.3">
      <c r="E209" s="8"/>
      <c r="F209" s="8"/>
      <c r="G209" s="8"/>
      <c r="H209" s="8"/>
      <c r="I209" s="8"/>
      <c r="J209" s="8"/>
      <c r="K209" s="8"/>
      <c r="L209" s="8"/>
    </row>
    <row r="210" spans="5:12" hidden="1" x14ac:dyDescent="0.3">
      <c r="E210" s="8"/>
      <c r="F210" s="8"/>
      <c r="G210" s="8"/>
      <c r="H210" s="8"/>
      <c r="I210" s="8"/>
      <c r="J210" s="8"/>
      <c r="K210" s="8"/>
      <c r="L210" s="8"/>
    </row>
    <row r="211" spans="5:12" hidden="1" x14ac:dyDescent="0.3">
      <c r="E211" s="8"/>
      <c r="F211" s="8"/>
      <c r="G211" s="8"/>
      <c r="H211" s="8"/>
      <c r="I211" s="8"/>
      <c r="J211" s="8"/>
      <c r="K211" s="8"/>
      <c r="L211" s="8"/>
    </row>
    <row r="212" spans="5:12" hidden="1" x14ac:dyDescent="0.3">
      <c r="E212" s="8"/>
      <c r="F212" s="8"/>
      <c r="G212" s="8"/>
      <c r="H212" s="8"/>
      <c r="I212" s="8"/>
      <c r="J212" s="8"/>
      <c r="K212" s="8"/>
      <c r="L212" s="8"/>
    </row>
    <row r="213" spans="5:12" hidden="1" x14ac:dyDescent="0.3">
      <c r="E213" s="8"/>
      <c r="F213" s="8"/>
      <c r="G213" s="8"/>
      <c r="H213" s="8"/>
      <c r="I213" s="8"/>
      <c r="J213" s="8"/>
      <c r="K213" s="8"/>
      <c r="L213" s="8"/>
    </row>
    <row r="214" spans="5:12" hidden="1" x14ac:dyDescent="0.3">
      <c r="E214" s="8"/>
      <c r="F214" s="8"/>
      <c r="G214" s="8"/>
      <c r="H214" s="8"/>
      <c r="I214" s="8"/>
      <c r="J214" s="8"/>
      <c r="K214" s="8"/>
      <c r="L214" s="8"/>
    </row>
    <row r="215" spans="5:12" hidden="1" x14ac:dyDescent="0.3">
      <c r="E215" s="8"/>
      <c r="F215" s="8"/>
      <c r="G215" s="8"/>
      <c r="H215" s="8"/>
      <c r="I215" s="8"/>
      <c r="J215" s="8"/>
      <c r="K215" s="8"/>
      <c r="L215" s="8"/>
    </row>
    <row r="216" spans="5:12" hidden="1" x14ac:dyDescent="0.3">
      <c r="E216" s="8"/>
      <c r="F216" s="8"/>
      <c r="G216" s="8"/>
      <c r="H216" s="8"/>
      <c r="I216" s="8"/>
      <c r="J216" s="8"/>
      <c r="K216" s="8"/>
      <c r="L216" s="8"/>
    </row>
    <row r="217" spans="5:12" hidden="1" x14ac:dyDescent="0.3">
      <c r="E217" s="8"/>
      <c r="F217" s="8"/>
      <c r="G217" s="8"/>
      <c r="H217" s="8"/>
      <c r="I217" s="8"/>
      <c r="J217" s="8"/>
      <c r="K217" s="8"/>
      <c r="L217" s="8"/>
    </row>
    <row r="218" spans="5:12" hidden="1" x14ac:dyDescent="0.3">
      <c r="E218" s="8"/>
      <c r="F218" s="8"/>
      <c r="G218" s="8"/>
      <c r="H218" s="8"/>
      <c r="I218" s="8"/>
      <c r="J218" s="8"/>
      <c r="K218" s="8"/>
      <c r="L218" s="8"/>
    </row>
    <row r="219" spans="5:12" hidden="1" x14ac:dyDescent="0.3">
      <c r="E219" s="8"/>
      <c r="F219" s="8"/>
      <c r="G219" s="8"/>
      <c r="H219" s="8"/>
      <c r="I219" s="8"/>
      <c r="J219" s="8"/>
      <c r="K219" s="8"/>
      <c r="L219" s="8"/>
    </row>
    <row r="220" spans="5:12" hidden="1" x14ac:dyDescent="0.3">
      <c r="E220" s="8"/>
      <c r="F220" s="8"/>
      <c r="G220" s="8"/>
      <c r="H220" s="8"/>
      <c r="I220" s="8"/>
      <c r="J220" s="8"/>
      <c r="K220" s="8"/>
      <c r="L220" s="8"/>
    </row>
    <row r="221" spans="5:12" hidden="1" x14ac:dyDescent="0.3">
      <c r="E221" s="8"/>
      <c r="F221" s="8"/>
      <c r="G221" s="8"/>
      <c r="H221" s="8"/>
      <c r="I221" s="8"/>
      <c r="J221" s="8"/>
      <c r="K221" s="8"/>
      <c r="L221" s="8"/>
    </row>
    <row r="222" spans="5:12" hidden="1" x14ac:dyDescent="0.3">
      <c r="E222" s="8"/>
      <c r="F222" s="8"/>
      <c r="G222" s="8"/>
      <c r="H222" s="8"/>
      <c r="I222" s="8"/>
      <c r="J222" s="8"/>
      <c r="K222" s="8"/>
      <c r="L222" s="8"/>
    </row>
    <row r="223" spans="5:12" hidden="1" x14ac:dyDescent="0.3">
      <c r="E223" s="8"/>
      <c r="F223" s="8"/>
      <c r="G223" s="8"/>
      <c r="H223" s="8"/>
      <c r="I223" s="8"/>
      <c r="J223" s="8"/>
      <c r="K223" s="8"/>
      <c r="L223" s="8"/>
    </row>
    <row r="224" spans="5:12" hidden="1" x14ac:dyDescent="0.3">
      <c r="E224" s="8"/>
      <c r="F224" s="8"/>
      <c r="G224" s="8"/>
      <c r="H224" s="8"/>
      <c r="I224" s="8"/>
      <c r="J224" s="8"/>
      <c r="K224" s="8"/>
      <c r="L224" s="8"/>
    </row>
    <row r="225" spans="5:12" hidden="1" x14ac:dyDescent="0.3">
      <c r="E225" s="8"/>
      <c r="F225" s="8"/>
      <c r="G225" s="8"/>
      <c r="H225" s="8"/>
      <c r="I225" s="8"/>
      <c r="J225" s="8"/>
      <c r="K225" s="8"/>
      <c r="L225" s="8"/>
    </row>
    <row r="226" spans="5:12" hidden="1" x14ac:dyDescent="0.3">
      <c r="E226" s="8"/>
      <c r="F226" s="8"/>
      <c r="G226" s="8"/>
      <c r="H226" s="8"/>
      <c r="I226" s="8"/>
      <c r="J226" s="8"/>
      <c r="K226" s="8"/>
      <c r="L226" s="8"/>
    </row>
    <row r="227" spans="5:12" hidden="1" x14ac:dyDescent="0.3">
      <c r="E227" s="8"/>
      <c r="F227" s="8"/>
      <c r="G227" s="8"/>
      <c r="H227" s="8"/>
      <c r="I227" s="8"/>
      <c r="J227" s="8"/>
      <c r="K227" s="8"/>
      <c r="L227" s="8"/>
    </row>
    <row r="228" spans="5:12" hidden="1" x14ac:dyDescent="0.3">
      <c r="E228" s="8"/>
      <c r="F228" s="8"/>
      <c r="G228" s="8"/>
      <c r="H228" s="8"/>
      <c r="I228" s="8"/>
      <c r="J228" s="8"/>
      <c r="K228" s="8"/>
      <c r="L228" s="8"/>
    </row>
    <row r="229" spans="5:12" hidden="1" x14ac:dyDescent="0.3">
      <c r="E229" s="8"/>
      <c r="F229" s="8"/>
      <c r="G229" s="8"/>
      <c r="H229" s="8"/>
      <c r="I229" s="8"/>
      <c r="J229" s="8"/>
      <c r="K229" s="8"/>
      <c r="L229" s="8"/>
    </row>
    <row r="230" spans="5:12" hidden="1" x14ac:dyDescent="0.3">
      <c r="E230" s="8"/>
      <c r="F230" s="8"/>
      <c r="G230" s="8"/>
      <c r="H230" s="8"/>
      <c r="I230" s="8"/>
      <c r="J230" s="8"/>
      <c r="K230" s="8"/>
      <c r="L230" s="8"/>
    </row>
    <row r="231" spans="5:12" hidden="1" x14ac:dyDescent="0.3">
      <c r="E231" s="8"/>
      <c r="F231" s="8"/>
      <c r="G231" s="8"/>
      <c r="H231" s="8"/>
      <c r="I231" s="8"/>
      <c r="J231" s="8"/>
      <c r="K231" s="8"/>
      <c r="L231" s="8"/>
    </row>
    <row r="232" spans="5:12" hidden="1" x14ac:dyDescent="0.3">
      <c r="E232" s="8"/>
      <c r="F232" s="8"/>
      <c r="G232" s="8"/>
      <c r="H232" s="8"/>
      <c r="I232" s="8"/>
      <c r="J232" s="8"/>
      <c r="K232" s="8"/>
      <c r="L232" s="8"/>
    </row>
    <row r="233" spans="5:12" hidden="1" x14ac:dyDescent="0.3">
      <c r="E233" s="8"/>
      <c r="F233" s="8"/>
      <c r="G233" s="8"/>
      <c r="H233" s="8"/>
      <c r="I233" s="8"/>
      <c r="J233" s="8"/>
      <c r="K233" s="8"/>
      <c r="L233" s="8"/>
    </row>
    <row r="234" spans="5:12" hidden="1" x14ac:dyDescent="0.3">
      <c r="E234" s="8"/>
      <c r="F234" s="8"/>
      <c r="G234" s="8"/>
      <c r="H234" s="8"/>
      <c r="I234" s="8"/>
      <c r="J234" s="8"/>
      <c r="K234" s="8"/>
      <c r="L234" s="8"/>
    </row>
    <row r="235" spans="5:12" hidden="1" x14ac:dyDescent="0.3">
      <c r="E235" s="8"/>
      <c r="F235" s="8"/>
      <c r="G235" s="8"/>
      <c r="H235" s="8"/>
      <c r="I235" s="8"/>
      <c r="J235" s="8"/>
      <c r="K235" s="8"/>
      <c r="L235" s="8"/>
    </row>
    <row r="236" spans="5:12" hidden="1" x14ac:dyDescent="0.3">
      <c r="E236" s="8"/>
      <c r="F236" s="8"/>
      <c r="G236" s="8"/>
      <c r="H236" s="8"/>
      <c r="I236" s="8"/>
      <c r="J236" s="8"/>
      <c r="K236" s="8"/>
      <c r="L236" s="8"/>
    </row>
    <row r="237" spans="5:12" hidden="1" x14ac:dyDescent="0.3">
      <c r="E237" s="8"/>
      <c r="F237" s="8"/>
      <c r="G237" s="8"/>
      <c r="H237" s="8"/>
      <c r="I237" s="8"/>
      <c r="J237" s="8"/>
      <c r="K237" s="8"/>
      <c r="L237" s="8"/>
    </row>
    <row r="238" spans="5:12" hidden="1" x14ac:dyDescent="0.3">
      <c r="E238" s="8"/>
      <c r="F238" s="8"/>
      <c r="G238" s="8"/>
      <c r="H238" s="8"/>
      <c r="I238" s="8"/>
      <c r="J238" s="8"/>
      <c r="K238" s="8"/>
      <c r="L238" s="8"/>
    </row>
    <row r="239" spans="5:12" hidden="1" x14ac:dyDescent="0.3">
      <c r="E239" s="8"/>
      <c r="F239" s="8"/>
      <c r="G239" s="8"/>
      <c r="H239" s="8"/>
      <c r="I239" s="8"/>
      <c r="J239" s="8"/>
      <c r="K239" s="8"/>
      <c r="L239" s="8"/>
    </row>
    <row r="240" spans="5:12" hidden="1" x14ac:dyDescent="0.3">
      <c r="E240" s="8"/>
      <c r="F240" s="8"/>
      <c r="G240" s="8"/>
      <c r="H240" s="8"/>
      <c r="I240" s="8"/>
      <c r="J240" s="8"/>
      <c r="K240" s="8"/>
      <c r="L240" s="8"/>
    </row>
    <row r="241" spans="5:12" hidden="1" x14ac:dyDescent="0.3">
      <c r="E241" s="8"/>
      <c r="F241" s="8"/>
      <c r="G241" s="8"/>
      <c r="H241" s="8"/>
      <c r="I241" s="8"/>
      <c r="J241" s="8"/>
      <c r="K241" s="8"/>
      <c r="L241" s="8"/>
    </row>
    <row r="242" spans="5:12" hidden="1" x14ac:dyDescent="0.3">
      <c r="E242" s="8"/>
      <c r="F242" s="8"/>
      <c r="G242" s="8"/>
      <c r="H242" s="8"/>
      <c r="I242" s="8"/>
      <c r="J242" s="8"/>
      <c r="K242" s="8"/>
      <c r="L242" s="8"/>
    </row>
    <row r="243" spans="5:12" hidden="1" x14ac:dyDescent="0.3">
      <c r="E243" s="8"/>
      <c r="F243" s="8"/>
      <c r="G243" s="8"/>
      <c r="H243" s="8"/>
      <c r="I243" s="8"/>
      <c r="J243" s="8"/>
      <c r="K243" s="8"/>
      <c r="L243" s="8"/>
    </row>
    <row r="244" spans="5:12" hidden="1" x14ac:dyDescent="0.3">
      <c r="E244" s="8"/>
      <c r="F244" s="8"/>
      <c r="G244" s="8"/>
      <c r="H244" s="8"/>
      <c r="I244" s="8"/>
      <c r="J244" s="8"/>
      <c r="K244" s="8"/>
      <c r="L244" s="8"/>
    </row>
    <row r="245" spans="5:12" hidden="1" x14ac:dyDescent="0.3">
      <c r="E245" s="8"/>
      <c r="F245" s="8"/>
      <c r="G245" s="8"/>
      <c r="H245" s="8"/>
      <c r="I245" s="8"/>
      <c r="J245" s="8"/>
      <c r="K245" s="8"/>
      <c r="L245" s="8"/>
    </row>
    <row r="246" spans="5:12" hidden="1" x14ac:dyDescent="0.3">
      <c r="E246" s="8"/>
      <c r="F246" s="8"/>
      <c r="G246" s="8"/>
      <c r="H246" s="8"/>
      <c r="I246" s="8"/>
      <c r="J246" s="8"/>
      <c r="K246" s="8"/>
      <c r="L246" s="8"/>
    </row>
    <row r="247" spans="5:12" hidden="1" x14ac:dyDescent="0.3">
      <c r="E247" s="8"/>
      <c r="F247" s="8"/>
      <c r="G247" s="8"/>
      <c r="H247" s="8"/>
      <c r="I247" s="8"/>
      <c r="J247" s="8"/>
      <c r="K247" s="8"/>
      <c r="L247" s="8"/>
    </row>
    <row r="248" spans="5:12" hidden="1" x14ac:dyDescent="0.3">
      <c r="E248" s="8"/>
      <c r="F248" s="8"/>
      <c r="G248" s="8"/>
      <c r="H248" s="8"/>
      <c r="I248" s="8"/>
      <c r="J248" s="8"/>
      <c r="K248" s="8"/>
      <c r="L248" s="8"/>
    </row>
    <row r="249" spans="5:12" hidden="1" x14ac:dyDescent="0.3">
      <c r="E249" s="8"/>
      <c r="F249" s="8"/>
      <c r="G249" s="8"/>
      <c r="H249" s="8"/>
      <c r="I249" s="8"/>
      <c r="J249" s="8"/>
      <c r="K249" s="8"/>
      <c r="L249" s="8"/>
    </row>
    <row r="250" spans="5:12" hidden="1" x14ac:dyDescent="0.3">
      <c r="E250" s="8"/>
      <c r="F250" s="8"/>
      <c r="G250" s="8"/>
      <c r="H250" s="8"/>
      <c r="I250" s="8"/>
      <c r="J250" s="8"/>
      <c r="K250" s="8"/>
      <c r="L250" s="8"/>
    </row>
    <row r="251" spans="5:12" hidden="1" x14ac:dyDescent="0.3">
      <c r="E251" s="8"/>
      <c r="F251" s="8"/>
      <c r="G251" s="8"/>
      <c r="H251" s="8"/>
      <c r="I251" s="8"/>
      <c r="J251" s="8"/>
      <c r="K251" s="8"/>
      <c r="L251" s="8"/>
    </row>
    <row r="252" spans="5:12" hidden="1" x14ac:dyDescent="0.3">
      <c r="E252" s="8"/>
      <c r="F252" s="8"/>
      <c r="G252" s="8"/>
      <c r="H252" s="8"/>
      <c r="I252" s="8"/>
      <c r="J252" s="8"/>
      <c r="K252" s="8"/>
      <c r="L252" s="8"/>
    </row>
    <row r="253" spans="5:12" hidden="1" x14ac:dyDescent="0.3">
      <c r="E253" s="8"/>
      <c r="F253" s="8"/>
      <c r="G253" s="8"/>
      <c r="H253" s="8"/>
      <c r="I253" s="8"/>
      <c r="J253" s="8"/>
      <c r="K253" s="8"/>
      <c r="L253" s="8"/>
    </row>
    <row r="254" spans="5:12" hidden="1" x14ac:dyDescent="0.3">
      <c r="E254" s="8"/>
      <c r="F254" s="8"/>
      <c r="G254" s="8"/>
      <c r="H254" s="8"/>
      <c r="I254" s="8"/>
      <c r="J254" s="8"/>
      <c r="K254" s="8"/>
      <c r="L254" s="8"/>
    </row>
    <row r="255" spans="5:12" hidden="1" x14ac:dyDescent="0.3">
      <c r="E255" s="8"/>
      <c r="F255" s="8"/>
      <c r="G255" s="8"/>
      <c r="H255" s="8"/>
      <c r="I255" s="8"/>
      <c r="J255" s="8"/>
      <c r="K255" s="8"/>
      <c r="L255" s="8"/>
    </row>
    <row r="256" spans="5:12" hidden="1" x14ac:dyDescent="0.3">
      <c r="E256" s="8"/>
      <c r="F256" s="8"/>
      <c r="G256" s="8"/>
      <c r="H256" s="8"/>
      <c r="I256" s="8"/>
      <c r="J256" s="8"/>
      <c r="K256" s="8"/>
      <c r="L256" s="8"/>
    </row>
    <row r="257" spans="5:12" hidden="1" x14ac:dyDescent="0.3">
      <c r="E257" s="8"/>
      <c r="F257" s="8"/>
      <c r="G257" s="8"/>
      <c r="H257" s="8"/>
      <c r="I257" s="8"/>
      <c r="J257" s="8"/>
      <c r="K257" s="8"/>
      <c r="L257" s="8"/>
    </row>
    <row r="258" spans="5:12" hidden="1" x14ac:dyDescent="0.3">
      <c r="E258" s="8"/>
      <c r="F258" s="8"/>
      <c r="G258" s="8"/>
      <c r="H258" s="8"/>
      <c r="I258" s="8"/>
      <c r="J258" s="8"/>
      <c r="K258" s="8"/>
      <c r="L258" s="8"/>
    </row>
    <row r="259" spans="5:12" hidden="1" x14ac:dyDescent="0.3">
      <c r="E259" s="8"/>
      <c r="F259" s="8"/>
      <c r="G259" s="8"/>
      <c r="H259" s="8"/>
      <c r="I259" s="8"/>
      <c r="J259" s="8"/>
      <c r="K259" s="8"/>
      <c r="L259" s="8"/>
    </row>
    <row r="260" spans="5:12" hidden="1" x14ac:dyDescent="0.3">
      <c r="E260" s="8"/>
      <c r="F260" s="8"/>
      <c r="G260" s="8"/>
      <c r="H260" s="8"/>
      <c r="I260" s="8"/>
      <c r="J260" s="8"/>
      <c r="K260" s="8"/>
      <c r="L260" s="8"/>
    </row>
    <row r="261" spans="5:12" hidden="1" x14ac:dyDescent="0.3">
      <c r="E261" s="8"/>
      <c r="F261" s="8"/>
      <c r="G261" s="8"/>
      <c r="H261" s="8"/>
      <c r="I261" s="8"/>
      <c r="J261" s="8"/>
      <c r="K261" s="8"/>
      <c r="L261" s="8"/>
    </row>
    <row r="262" spans="5:12" hidden="1" x14ac:dyDescent="0.3">
      <c r="E262" s="8"/>
      <c r="F262" s="8"/>
      <c r="G262" s="8"/>
      <c r="H262" s="8"/>
      <c r="I262" s="8"/>
      <c r="J262" s="8"/>
      <c r="K262" s="8"/>
      <c r="L262" s="8"/>
    </row>
    <row r="263" spans="5:12" hidden="1" x14ac:dyDescent="0.3">
      <c r="E263" s="8"/>
      <c r="F263" s="8"/>
      <c r="G263" s="8"/>
      <c r="H263" s="8"/>
      <c r="I263" s="8"/>
      <c r="J263" s="8"/>
      <c r="K263" s="8"/>
      <c r="L263" s="8"/>
    </row>
    <row r="264" spans="5:12" hidden="1" x14ac:dyDescent="0.3">
      <c r="E264" s="8"/>
      <c r="F264" s="8"/>
      <c r="G264" s="8"/>
      <c r="H264" s="8"/>
      <c r="I264" s="8"/>
      <c r="J264" s="8"/>
      <c r="K264" s="8"/>
      <c r="L264" s="8"/>
    </row>
    <row r="265" spans="5:12" hidden="1" x14ac:dyDescent="0.3">
      <c r="E265" s="8"/>
      <c r="F265" s="8"/>
      <c r="G265" s="8"/>
      <c r="H265" s="8"/>
      <c r="I265" s="8"/>
      <c r="J265" s="8"/>
      <c r="K265" s="8"/>
      <c r="L265" s="8"/>
    </row>
    <row r="266" spans="5:12" hidden="1" x14ac:dyDescent="0.3">
      <c r="E266" s="8"/>
      <c r="F266" s="8"/>
      <c r="G266" s="8"/>
      <c r="H266" s="8"/>
      <c r="I266" s="8"/>
      <c r="J266" s="8"/>
      <c r="K266" s="8"/>
      <c r="L266" s="8"/>
    </row>
    <row r="267" spans="5:12" hidden="1" x14ac:dyDescent="0.3">
      <c r="E267" s="8"/>
      <c r="F267" s="8"/>
      <c r="G267" s="8"/>
      <c r="H267" s="8"/>
      <c r="I267" s="8"/>
      <c r="J267" s="8"/>
      <c r="K267" s="8"/>
      <c r="L267" s="8"/>
    </row>
    <row r="268" spans="5:12" hidden="1" x14ac:dyDescent="0.3">
      <c r="E268" s="8"/>
      <c r="F268" s="8"/>
      <c r="G268" s="8"/>
      <c r="H268" s="8"/>
      <c r="I268" s="8"/>
      <c r="J268" s="8"/>
      <c r="K268" s="8"/>
      <c r="L268" s="8"/>
    </row>
    <row r="269" spans="5:12" hidden="1" x14ac:dyDescent="0.3">
      <c r="E269" s="8"/>
      <c r="F269" s="8"/>
      <c r="G269" s="8"/>
      <c r="H269" s="8"/>
      <c r="I269" s="8"/>
      <c r="J269" s="8"/>
      <c r="K269" s="8"/>
      <c r="L269" s="8"/>
    </row>
    <row r="270" spans="5:12" hidden="1" x14ac:dyDescent="0.3">
      <c r="E270" s="8"/>
      <c r="F270" s="8"/>
      <c r="G270" s="8"/>
      <c r="H270" s="8"/>
      <c r="I270" s="8"/>
      <c r="J270" s="8"/>
      <c r="K270" s="8"/>
      <c r="L270" s="8"/>
    </row>
    <row r="271" spans="5:12" hidden="1" x14ac:dyDescent="0.3">
      <c r="E271" s="8"/>
      <c r="F271" s="8"/>
      <c r="G271" s="8"/>
      <c r="H271" s="8"/>
      <c r="I271" s="8"/>
      <c r="J271" s="8"/>
      <c r="K271" s="8"/>
      <c r="L271" s="8"/>
    </row>
    <row r="272" spans="5:12" hidden="1" x14ac:dyDescent="0.3">
      <c r="E272" s="8"/>
      <c r="F272" s="8"/>
      <c r="G272" s="8"/>
      <c r="H272" s="8"/>
      <c r="I272" s="8"/>
      <c r="J272" s="8"/>
      <c r="K272" s="8"/>
      <c r="L272" s="8"/>
    </row>
    <row r="273" spans="5:12" hidden="1" x14ac:dyDescent="0.3">
      <c r="E273" s="8"/>
      <c r="F273" s="8"/>
      <c r="G273" s="8"/>
      <c r="H273" s="8"/>
      <c r="I273" s="8"/>
      <c r="J273" s="8"/>
      <c r="K273" s="8"/>
      <c r="L273" s="8"/>
    </row>
    <row r="274" spans="5:12" hidden="1" x14ac:dyDescent="0.3">
      <c r="E274" s="8"/>
      <c r="F274" s="8"/>
      <c r="G274" s="8"/>
      <c r="H274" s="8"/>
      <c r="I274" s="8"/>
      <c r="J274" s="8"/>
      <c r="K274" s="8"/>
      <c r="L274" s="8"/>
    </row>
    <row r="275" spans="5:12" hidden="1" x14ac:dyDescent="0.3">
      <c r="E275" s="8"/>
      <c r="F275" s="8"/>
      <c r="G275" s="8"/>
      <c r="H275" s="8"/>
      <c r="I275" s="8"/>
      <c r="J275" s="8"/>
      <c r="K275" s="8"/>
      <c r="L275" s="8"/>
    </row>
    <row r="276" spans="5:12" hidden="1" x14ac:dyDescent="0.3">
      <c r="E276" s="8"/>
      <c r="F276" s="8"/>
      <c r="G276" s="8"/>
      <c r="H276" s="8"/>
      <c r="I276" s="8"/>
      <c r="J276" s="8"/>
      <c r="K276" s="8"/>
      <c r="L276" s="8"/>
    </row>
    <row r="277" spans="5:12" hidden="1" x14ac:dyDescent="0.3">
      <c r="E277" s="8"/>
      <c r="F277" s="8"/>
      <c r="G277" s="8"/>
      <c r="H277" s="8"/>
      <c r="I277" s="8"/>
      <c r="J277" s="8"/>
      <c r="K277" s="8"/>
      <c r="L277" s="8"/>
    </row>
    <row r="278" spans="5:12" hidden="1" x14ac:dyDescent="0.3">
      <c r="E278" s="8"/>
      <c r="F278" s="8"/>
      <c r="G278" s="8"/>
      <c r="H278" s="8"/>
      <c r="I278" s="8"/>
      <c r="J278" s="8"/>
      <c r="K278" s="8"/>
      <c r="L278" s="8"/>
    </row>
    <row r="279" spans="5:12" hidden="1" x14ac:dyDescent="0.3">
      <c r="E279" s="8"/>
      <c r="F279" s="8"/>
      <c r="G279" s="8"/>
      <c r="H279" s="8"/>
      <c r="I279" s="8"/>
      <c r="J279" s="8"/>
      <c r="K279" s="8"/>
      <c r="L279" s="8"/>
    </row>
    <row r="280" spans="5:12" hidden="1" x14ac:dyDescent="0.3">
      <c r="E280" s="8"/>
      <c r="F280" s="8"/>
      <c r="G280" s="8"/>
      <c r="H280" s="8"/>
      <c r="I280" s="8"/>
      <c r="J280" s="8"/>
      <c r="K280" s="8"/>
      <c r="L280" s="8"/>
    </row>
    <row r="281" spans="5:12" hidden="1" x14ac:dyDescent="0.3">
      <c r="E281" s="8"/>
      <c r="F281" s="8"/>
      <c r="G281" s="8"/>
      <c r="H281" s="8"/>
      <c r="I281" s="8"/>
      <c r="J281" s="8"/>
      <c r="K281" s="8"/>
      <c r="L281" s="8"/>
    </row>
    <row r="282" spans="5:12" hidden="1" x14ac:dyDescent="0.3">
      <c r="E282" s="8"/>
      <c r="F282" s="8"/>
      <c r="G282" s="8"/>
      <c r="H282" s="8"/>
      <c r="I282" s="8"/>
      <c r="J282" s="8"/>
      <c r="K282" s="8"/>
      <c r="L282" s="8"/>
    </row>
    <row r="283" spans="5:12" hidden="1" x14ac:dyDescent="0.3">
      <c r="E283" s="8"/>
      <c r="F283" s="8"/>
      <c r="G283" s="8"/>
      <c r="H283" s="8"/>
      <c r="I283" s="8"/>
      <c r="J283" s="8"/>
      <c r="K283" s="8"/>
      <c r="L283" s="8"/>
    </row>
    <row r="284" spans="5:12" hidden="1" x14ac:dyDescent="0.3">
      <c r="E284" s="8"/>
      <c r="F284" s="8"/>
      <c r="G284" s="8"/>
      <c r="H284" s="8"/>
      <c r="I284" s="8"/>
      <c r="J284" s="8"/>
      <c r="K284" s="8"/>
      <c r="L284" s="8"/>
    </row>
    <row r="285" spans="5:12" hidden="1" x14ac:dyDescent="0.3">
      <c r="E285" s="8"/>
      <c r="F285" s="8"/>
      <c r="G285" s="8"/>
      <c r="H285" s="8"/>
      <c r="I285" s="8"/>
      <c r="J285" s="8"/>
      <c r="K285" s="8"/>
      <c r="L285" s="8"/>
    </row>
    <row r="286" spans="5:12" hidden="1" x14ac:dyDescent="0.3">
      <c r="E286" s="8"/>
      <c r="F286" s="8"/>
      <c r="G286" s="8"/>
      <c r="H286" s="8"/>
      <c r="I286" s="8"/>
      <c r="J286" s="8"/>
      <c r="K286" s="8"/>
      <c r="L286" s="8"/>
    </row>
    <row r="287" spans="5:12" hidden="1" x14ac:dyDescent="0.3">
      <c r="E287" s="8"/>
      <c r="F287" s="8"/>
      <c r="G287" s="8"/>
      <c r="H287" s="8"/>
      <c r="I287" s="8"/>
      <c r="J287" s="8"/>
      <c r="K287" s="8"/>
      <c r="L287" s="8"/>
    </row>
    <row r="288" spans="5:12" hidden="1" x14ac:dyDescent="0.3">
      <c r="E288" s="8"/>
      <c r="F288" s="8"/>
      <c r="G288" s="8"/>
      <c r="H288" s="8"/>
      <c r="I288" s="8"/>
      <c r="J288" s="8"/>
      <c r="K288" s="8"/>
      <c r="L288" s="8"/>
    </row>
    <row r="289" spans="5:12" hidden="1" x14ac:dyDescent="0.3">
      <c r="E289" s="8"/>
      <c r="F289" s="8"/>
      <c r="G289" s="8"/>
      <c r="H289" s="8"/>
      <c r="I289" s="8"/>
      <c r="J289" s="8"/>
      <c r="K289" s="8"/>
      <c r="L289" s="8"/>
    </row>
    <row r="290" spans="5:12" hidden="1" x14ac:dyDescent="0.3">
      <c r="E290" s="8"/>
      <c r="F290" s="8"/>
      <c r="G290" s="8"/>
      <c r="H290" s="8"/>
      <c r="I290" s="8"/>
      <c r="J290" s="8"/>
      <c r="K290" s="8"/>
      <c r="L290" s="8"/>
    </row>
    <row r="291" spans="5:12" hidden="1" x14ac:dyDescent="0.3">
      <c r="E291" s="8"/>
      <c r="F291" s="8"/>
      <c r="G291" s="8"/>
      <c r="H291" s="8"/>
      <c r="I291" s="8"/>
      <c r="J291" s="8"/>
      <c r="K291" s="8"/>
      <c r="L291" s="8"/>
    </row>
    <row r="292" spans="5:12" hidden="1" x14ac:dyDescent="0.3">
      <c r="E292" s="8"/>
      <c r="F292" s="8"/>
      <c r="G292" s="8"/>
      <c r="H292" s="8"/>
      <c r="I292" s="8"/>
      <c r="J292" s="8"/>
      <c r="K292" s="8"/>
      <c r="L292" s="8"/>
    </row>
    <row r="293" spans="5:12" hidden="1" x14ac:dyDescent="0.3">
      <c r="E293" s="8"/>
      <c r="F293" s="8"/>
      <c r="G293" s="8"/>
      <c r="H293" s="8"/>
      <c r="I293" s="8"/>
      <c r="J293" s="8"/>
      <c r="K293" s="8"/>
      <c r="L293" s="8"/>
    </row>
    <row r="294" spans="5:12" hidden="1" x14ac:dyDescent="0.3">
      <c r="E294" s="8"/>
      <c r="F294" s="8"/>
      <c r="G294" s="8"/>
      <c r="H294" s="8"/>
      <c r="I294" s="8"/>
      <c r="J294" s="8"/>
      <c r="K294" s="8"/>
      <c r="L294" s="8"/>
    </row>
    <row r="295" spans="5:12" hidden="1" x14ac:dyDescent="0.3">
      <c r="E295" s="8"/>
      <c r="F295" s="8"/>
      <c r="G295" s="8"/>
      <c r="H295" s="8"/>
      <c r="I295" s="8"/>
      <c r="J295" s="8"/>
      <c r="K295" s="8"/>
      <c r="L295" s="8"/>
    </row>
    <row r="296" spans="5:12" hidden="1" x14ac:dyDescent="0.3">
      <c r="E296" s="8"/>
      <c r="F296" s="8"/>
      <c r="G296" s="8"/>
      <c r="H296" s="8"/>
      <c r="I296" s="8"/>
      <c r="J296" s="8"/>
      <c r="K296" s="8"/>
      <c r="L296" s="8"/>
    </row>
    <row r="297" spans="5:12" hidden="1" x14ac:dyDescent="0.3">
      <c r="E297" s="8"/>
      <c r="F297" s="8"/>
      <c r="G297" s="8"/>
      <c r="H297" s="8"/>
      <c r="I297" s="8"/>
      <c r="J297" s="8"/>
      <c r="K297" s="8"/>
      <c r="L297" s="8"/>
    </row>
    <row r="298" spans="5:12" hidden="1" x14ac:dyDescent="0.3">
      <c r="E298" s="8"/>
      <c r="F298" s="8"/>
      <c r="G298" s="8"/>
      <c r="H298" s="8"/>
      <c r="I298" s="8"/>
      <c r="J298" s="8"/>
      <c r="K298" s="8"/>
      <c r="L298" s="8"/>
    </row>
    <row r="299" spans="5:12" hidden="1" x14ac:dyDescent="0.3">
      <c r="E299" s="8"/>
      <c r="F299" s="8"/>
      <c r="G299" s="8"/>
      <c r="H299" s="8"/>
      <c r="I299" s="8"/>
      <c r="J299" s="8"/>
      <c r="K299" s="8"/>
      <c r="L299" s="8"/>
    </row>
    <row r="300" spans="5:12" hidden="1" x14ac:dyDescent="0.3">
      <c r="E300" s="8"/>
      <c r="F300" s="8"/>
      <c r="G300" s="8"/>
      <c r="H300" s="8"/>
      <c r="I300" s="8"/>
      <c r="J300" s="8"/>
      <c r="K300" s="8"/>
      <c r="L300" s="8"/>
    </row>
    <row r="301" spans="5:12" hidden="1" x14ac:dyDescent="0.3">
      <c r="E301" s="8"/>
      <c r="F301" s="8"/>
      <c r="G301" s="8"/>
      <c r="H301" s="8"/>
      <c r="I301" s="8"/>
      <c r="J301" s="8"/>
      <c r="K301" s="8"/>
      <c r="L301" s="8"/>
    </row>
    <row r="302" spans="5:12" hidden="1" x14ac:dyDescent="0.3">
      <c r="E302" s="8"/>
      <c r="F302" s="8"/>
      <c r="G302" s="8"/>
      <c r="H302" s="8"/>
      <c r="I302" s="8"/>
      <c r="J302" s="8"/>
      <c r="K302" s="8"/>
      <c r="L302" s="8"/>
    </row>
    <row r="303" spans="5:12" hidden="1" x14ac:dyDescent="0.3">
      <c r="E303" s="8"/>
      <c r="F303" s="8"/>
      <c r="G303" s="8"/>
      <c r="H303" s="8"/>
      <c r="I303" s="8"/>
      <c r="J303" s="8"/>
      <c r="K303" s="8"/>
      <c r="L303" s="8"/>
    </row>
    <row r="304" spans="5:12" hidden="1" x14ac:dyDescent="0.3">
      <c r="E304" s="8"/>
      <c r="F304" s="8"/>
      <c r="G304" s="8"/>
      <c r="H304" s="8"/>
      <c r="I304" s="8"/>
      <c r="J304" s="8"/>
      <c r="K304" s="8"/>
      <c r="L304" s="8"/>
    </row>
    <row r="305" spans="5:12" hidden="1" x14ac:dyDescent="0.3">
      <c r="E305" s="8"/>
      <c r="F305" s="8"/>
      <c r="G305" s="8"/>
      <c r="H305" s="8"/>
      <c r="I305" s="8"/>
      <c r="J305" s="8"/>
      <c r="K305" s="8"/>
      <c r="L305" s="8"/>
    </row>
    <row r="306" spans="5:12" hidden="1" x14ac:dyDescent="0.3">
      <c r="E306" s="8"/>
      <c r="F306" s="8"/>
      <c r="G306" s="8"/>
      <c r="H306" s="8"/>
      <c r="I306" s="8"/>
      <c r="J306" s="8"/>
      <c r="K306" s="8"/>
      <c r="L306" s="8"/>
    </row>
    <row r="307" spans="5:12" hidden="1" x14ac:dyDescent="0.3">
      <c r="E307" s="8"/>
      <c r="F307" s="8"/>
      <c r="G307" s="8"/>
      <c r="H307" s="8"/>
      <c r="I307" s="8"/>
      <c r="J307" s="8"/>
      <c r="K307" s="8"/>
      <c r="L307" s="8"/>
    </row>
    <row r="308" spans="5:12" hidden="1" x14ac:dyDescent="0.3">
      <c r="E308" s="8"/>
      <c r="F308" s="8"/>
      <c r="G308" s="8"/>
      <c r="H308" s="8"/>
      <c r="I308" s="8"/>
      <c r="J308" s="8"/>
      <c r="K308" s="8"/>
      <c r="L308" s="8"/>
    </row>
    <row r="309" spans="5:12" hidden="1" x14ac:dyDescent="0.3">
      <c r="E309" s="8"/>
      <c r="F309" s="8"/>
      <c r="G309" s="8"/>
      <c r="H309" s="8"/>
      <c r="I309" s="8"/>
      <c r="J309" s="8"/>
      <c r="K309" s="8"/>
      <c r="L309" s="8"/>
    </row>
    <row r="310" spans="5:12" hidden="1" x14ac:dyDescent="0.3">
      <c r="E310" s="8"/>
      <c r="F310" s="8"/>
      <c r="G310" s="8"/>
      <c r="H310" s="8"/>
      <c r="I310" s="8"/>
      <c r="J310" s="8"/>
      <c r="K310" s="8"/>
      <c r="L310" s="8"/>
    </row>
    <row r="311" spans="5:12" hidden="1" x14ac:dyDescent="0.3">
      <c r="E311" s="8"/>
      <c r="F311" s="8"/>
      <c r="G311" s="8"/>
      <c r="H311" s="8"/>
      <c r="I311" s="8"/>
      <c r="J311" s="8"/>
      <c r="K311" s="8"/>
      <c r="L311" s="8"/>
    </row>
    <row r="312" spans="5:12" hidden="1" x14ac:dyDescent="0.3">
      <c r="E312" s="8"/>
      <c r="F312" s="8"/>
      <c r="G312" s="8"/>
      <c r="H312" s="8"/>
      <c r="I312" s="8"/>
      <c r="J312" s="8"/>
      <c r="K312" s="8"/>
      <c r="L312" s="8"/>
    </row>
    <row r="313" spans="5:12" hidden="1" x14ac:dyDescent="0.3">
      <c r="E313" s="8"/>
      <c r="F313" s="8"/>
      <c r="G313" s="8"/>
      <c r="H313" s="8"/>
      <c r="I313" s="8"/>
      <c r="J313" s="8"/>
      <c r="K313" s="8"/>
      <c r="L313" s="8"/>
    </row>
    <row r="314" spans="5:12" hidden="1" x14ac:dyDescent="0.3">
      <c r="E314" s="8"/>
      <c r="F314" s="8"/>
      <c r="G314" s="8"/>
      <c r="H314" s="8"/>
      <c r="I314" s="8"/>
      <c r="J314" s="8"/>
      <c r="K314" s="8"/>
      <c r="L314" s="8"/>
    </row>
    <row r="315" spans="5:12" hidden="1" x14ac:dyDescent="0.3">
      <c r="E315" s="8"/>
      <c r="F315" s="8"/>
      <c r="G315" s="8"/>
      <c r="H315" s="8"/>
      <c r="I315" s="8"/>
      <c r="J315" s="8"/>
      <c r="K315" s="8"/>
      <c r="L315" s="8"/>
    </row>
    <row r="316" spans="5:12" hidden="1" x14ac:dyDescent="0.3">
      <c r="E316" s="8"/>
      <c r="F316" s="8"/>
      <c r="G316" s="8"/>
      <c r="H316" s="8"/>
      <c r="I316" s="8"/>
      <c r="J316" s="8"/>
      <c r="K316" s="8"/>
      <c r="L316" s="8"/>
    </row>
    <row r="317" spans="5:12" hidden="1" x14ac:dyDescent="0.3">
      <c r="E317" s="8"/>
      <c r="F317" s="8"/>
      <c r="G317" s="8"/>
      <c r="H317" s="8"/>
      <c r="I317" s="8"/>
      <c r="J317" s="8"/>
      <c r="K317" s="8"/>
      <c r="L317" s="8"/>
    </row>
    <row r="318" spans="5:12" hidden="1" x14ac:dyDescent="0.3">
      <c r="E318" s="8"/>
      <c r="F318" s="8"/>
      <c r="G318" s="8"/>
      <c r="H318" s="8"/>
      <c r="I318" s="8"/>
      <c r="J318" s="8"/>
      <c r="K318" s="8"/>
      <c r="L318" s="8"/>
    </row>
    <row r="319" spans="5:12" hidden="1" x14ac:dyDescent="0.3">
      <c r="E319" s="8"/>
      <c r="F319" s="8"/>
      <c r="G319" s="8"/>
      <c r="H319" s="8"/>
      <c r="I319" s="8"/>
      <c r="J319" s="8"/>
      <c r="K319" s="8"/>
      <c r="L319" s="8"/>
    </row>
    <row r="320" spans="5:12" hidden="1" x14ac:dyDescent="0.3">
      <c r="E320" s="8"/>
      <c r="F320" s="8"/>
      <c r="G320" s="8"/>
      <c r="H320" s="8"/>
      <c r="I320" s="8"/>
      <c r="J320" s="8"/>
      <c r="K320" s="8"/>
      <c r="L320" s="8"/>
    </row>
    <row r="321" spans="5:12" hidden="1" x14ac:dyDescent="0.3">
      <c r="E321" s="8"/>
      <c r="F321" s="8"/>
      <c r="G321" s="8"/>
      <c r="H321" s="8"/>
      <c r="I321" s="8"/>
      <c r="J321" s="8"/>
      <c r="K321" s="8"/>
      <c r="L321" s="8"/>
    </row>
    <row r="322" spans="5:12" hidden="1" x14ac:dyDescent="0.3">
      <c r="E322" s="8"/>
      <c r="F322" s="8"/>
      <c r="G322" s="8"/>
      <c r="H322" s="8"/>
      <c r="I322" s="8"/>
      <c r="J322" s="8"/>
      <c r="K322" s="8"/>
      <c r="L322" s="8"/>
    </row>
    <row r="323" spans="5:12" hidden="1" x14ac:dyDescent="0.3">
      <c r="E323" s="8"/>
      <c r="F323" s="8"/>
      <c r="G323" s="8"/>
      <c r="H323" s="8"/>
      <c r="I323" s="8"/>
      <c r="J323" s="8"/>
      <c r="K323" s="8"/>
      <c r="L323" s="8"/>
    </row>
    <row r="324" spans="5:12" hidden="1" x14ac:dyDescent="0.3">
      <c r="E324" s="8"/>
      <c r="F324" s="8"/>
      <c r="G324" s="8"/>
      <c r="H324" s="8"/>
      <c r="I324" s="8"/>
      <c r="J324" s="8"/>
      <c r="K324" s="8"/>
      <c r="L324" s="8"/>
    </row>
    <row r="325" spans="5:12" hidden="1" x14ac:dyDescent="0.3">
      <c r="E325" s="8"/>
      <c r="F325" s="8"/>
      <c r="G325" s="8"/>
      <c r="H325" s="8"/>
      <c r="I325" s="8"/>
      <c r="J325" s="8"/>
      <c r="K325" s="8"/>
      <c r="L325" s="8"/>
    </row>
    <row r="326" spans="5:12" hidden="1" x14ac:dyDescent="0.3">
      <c r="E326" s="8"/>
      <c r="F326" s="8"/>
      <c r="G326" s="8"/>
      <c r="H326" s="8"/>
      <c r="I326" s="8"/>
      <c r="J326" s="8"/>
      <c r="K326" s="8"/>
      <c r="L326" s="8"/>
    </row>
    <row r="327" spans="5:12" hidden="1" x14ac:dyDescent="0.3">
      <c r="E327" s="8"/>
      <c r="F327" s="8"/>
      <c r="G327" s="8"/>
      <c r="H327" s="8"/>
      <c r="I327" s="8"/>
      <c r="J327" s="8"/>
      <c r="K327" s="8"/>
      <c r="L327" s="8"/>
    </row>
    <row r="328" spans="5:12" hidden="1" x14ac:dyDescent="0.3">
      <c r="E328" s="8"/>
      <c r="F328" s="8"/>
      <c r="G328" s="8"/>
      <c r="H328" s="8"/>
      <c r="I328" s="8"/>
      <c r="J328" s="8"/>
      <c r="K328" s="8"/>
      <c r="L328" s="8"/>
    </row>
    <row r="329" spans="5:12" hidden="1" x14ac:dyDescent="0.3">
      <c r="E329" s="8"/>
      <c r="F329" s="8"/>
      <c r="G329" s="8"/>
      <c r="H329" s="8"/>
      <c r="I329" s="8"/>
      <c r="J329" s="8"/>
      <c r="K329" s="8"/>
      <c r="L329" s="8"/>
    </row>
    <row r="330" spans="5:12" hidden="1" x14ac:dyDescent="0.3">
      <c r="E330" s="8"/>
      <c r="F330" s="8"/>
      <c r="G330" s="8"/>
      <c r="H330" s="8"/>
      <c r="I330" s="8"/>
      <c r="J330" s="8"/>
      <c r="K330" s="8"/>
      <c r="L330" s="8"/>
    </row>
    <row r="331" spans="5:12" hidden="1" x14ac:dyDescent="0.3">
      <c r="E331" s="8"/>
      <c r="F331" s="8"/>
      <c r="G331" s="8"/>
      <c r="H331" s="8"/>
      <c r="I331" s="8"/>
      <c r="J331" s="8"/>
      <c r="K331" s="8"/>
      <c r="L331" s="8"/>
    </row>
    <row r="332" spans="5:12" hidden="1" x14ac:dyDescent="0.3">
      <c r="E332" s="8"/>
      <c r="F332" s="8"/>
      <c r="G332" s="8"/>
      <c r="H332" s="8"/>
      <c r="I332" s="8"/>
      <c r="J332" s="8"/>
      <c r="K332" s="8"/>
      <c r="L332" s="8"/>
    </row>
    <row r="333" spans="5:12" hidden="1" x14ac:dyDescent="0.3">
      <c r="E333" s="8"/>
      <c r="F333" s="8"/>
      <c r="G333" s="8"/>
      <c r="H333" s="8"/>
      <c r="I333" s="8"/>
      <c r="J333" s="8"/>
      <c r="K333" s="8"/>
      <c r="L333" s="8"/>
    </row>
    <row r="334" spans="5:12" hidden="1" x14ac:dyDescent="0.3">
      <c r="E334" s="8"/>
      <c r="F334" s="8"/>
      <c r="G334" s="8"/>
      <c r="H334" s="8"/>
      <c r="I334" s="8"/>
      <c r="J334" s="8"/>
      <c r="K334" s="8"/>
      <c r="L334" s="8"/>
    </row>
    <row r="335" spans="5:12" hidden="1" x14ac:dyDescent="0.3">
      <c r="E335" s="8"/>
      <c r="F335" s="8"/>
      <c r="G335" s="8"/>
      <c r="H335" s="8"/>
      <c r="I335" s="8"/>
      <c r="J335" s="8"/>
      <c r="K335" s="8"/>
      <c r="L335" s="8"/>
    </row>
    <row r="336" spans="5:12" hidden="1" x14ac:dyDescent="0.3">
      <c r="E336" s="8"/>
      <c r="F336" s="8"/>
      <c r="G336" s="8"/>
      <c r="H336" s="8"/>
      <c r="I336" s="8"/>
      <c r="J336" s="8"/>
      <c r="K336" s="8"/>
      <c r="L336" s="8"/>
    </row>
    <row r="337" spans="5:12" hidden="1" x14ac:dyDescent="0.3">
      <c r="E337" s="8"/>
      <c r="F337" s="8"/>
      <c r="G337" s="8"/>
      <c r="H337" s="8"/>
      <c r="I337" s="8"/>
      <c r="J337" s="8"/>
      <c r="K337" s="8"/>
      <c r="L337" s="8"/>
    </row>
    <row r="338" spans="5:12" hidden="1" x14ac:dyDescent="0.3">
      <c r="E338" s="8"/>
      <c r="F338" s="8"/>
      <c r="G338" s="8"/>
      <c r="H338" s="8"/>
      <c r="I338" s="8"/>
      <c r="J338" s="8"/>
      <c r="K338" s="8"/>
      <c r="L338" s="8"/>
    </row>
    <row r="339" spans="5:12" hidden="1" x14ac:dyDescent="0.3">
      <c r="E339" s="8"/>
      <c r="F339" s="8"/>
      <c r="G339" s="8"/>
      <c r="H339" s="8"/>
      <c r="I339" s="8"/>
      <c r="J339" s="8"/>
      <c r="K339" s="8"/>
      <c r="L339" s="8"/>
    </row>
    <row r="340" spans="5:12" hidden="1" x14ac:dyDescent="0.3">
      <c r="E340" s="8"/>
      <c r="F340" s="8"/>
      <c r="G340" s="8"/>
      <c r="H340" s="8"/>
      <c r="I340" s="8"/>
      <c r="J340" s="8"/>
      <c r="K340" s="8"/>
      <c r="L340" s="8"/>
    </row>
    <row r="341" spans="5:12" hidden="1" x14ac:dyDescent="0.3">
      <c r="E341" s="8"/>
      <c r="F341" s="8"/>
      <c r="G341" s="8"/>
      <c r="H341" s="8"/>
      <c r="I341" s="8"/>
      <c r="J341" s="8"/>
      <c r="K341" s="8"/>
      <c r="L341" s="8"/>
    </row>
    <row r="342" spans="5:12" hidden="1" x14ac:dyDescent="0.3">
      <c r="E342" s="8"/>
      <c r="F342" s="8"/>
      <c r="G342" s="8"/>
      <c r="H342" s="8"/>
      <c r="I342" s="8"/>
      <c r="J342" s="8"/>
      <c r="K342" s="8"/>
      <c r="L342" s="8"/>
    </row>
    <row r="343" spans="5:12" hidden="1" x14ac:dyDescent="0.3">
      <c r="E343" s="8"/>
      <c r="F343" s="8"/>
      <c r="G343" s="8"/>
      <c r="H343" s="8"/>
      <c r="I343" s="8"/>
      <c r="J343" s="8"/>
      <c r="K343" s="8"/>
      <c r="L343" s="8"/>
    </row>
    <row r="344" spans="5:12" hidden="1" x14ac:dyDescent="0.3">
      <c r="E344" s="8"/>
      <c r="F344" s="8"/>
      <c r="G344" s="8"/>
      <c r="H344" s="8"/>
      <c r="I344" s="8"/>
      <c r="J344" s="8"/>
      <c r="K344" s="8"/>
      <c r="L344" s="8"/>
    </row>
    <row r="345" spans="5:12" hidden="1" x14ac:dyDescent="0.3">
      <c r="E345" s="8"/>
      <c r="F345" s="8"/>
      <c r="G345" s="8"/>
      <c r="H345" s="8"/>
      <c r="I345" s="8"/>
      <c r="J345" s="8"/>
      <c r="K345" s="8"/>
      <c r="L345" s="8"/>
    </row>
    <row r="346" spans="5:12" hidden="1" x14ac:dyDescent="0.3">
      <c r="E346" s="8"/>
      <c r="F346" s="8"/>
      <c r="G346" s="8"/>
      <c r="H346" s="8"/>
      <c r="I346" s="8"/>
      <c r="J346" s="8"/>
      <c r="K346" s="8"/>
      <c r="L346" s="8"/>
    </row>
    <row r="347" spans="5:12" hidden="1" x14ac:dyDescent="0.3">
      <c r="E347" s="8"/>
      <c r="F347" s="8"/>
      <c r="G347" s="8"/>
      <c r="H347" s="8"/>
      <c r="I347" s="8"/>
      <c r="J347" s="8"/>
      <c r="K347" s="8"/>
      <c r="L347" s="8"/>
    </row>
    <row r="348" spans="5:12" hidden="1" x14ac:dyDescent="0.3">
      <c r="E348" s="8"/>
      <c r="F348" s="8"/>
      <c r="G348" s="8"/>
      <c r="H348" s="8"/>
      <c r="I348" s="8"/>
      <c r="J348" s="8"/>
      <c r="K348" s="8"/>
      <c r="L348" s="8"/>
    </row>
    <row r="349" spans="5:12" hidden="1" x14ac:dyDescent="0.3">
      <c r="E349" s="8"/>
      <c r="F349" s="8"/>
      <c r="G349" s="8"/>
      <c r="H349" s="8"/>
      <c r="I349" s="8"/>
      <c r="J349" s="8"/>
      <c r="K349" s="8"/>
      <c r="L349" s="8"/>
    </row>
    <row r="350" spans="5:12" hidden="1" x14ac:dyDescent="0.3">
      <c r="E350" s="8"/>
      <c r="F350" s="8"/>
      <c r="G350" s="8"/>
      <c r="H350" s="8"/>
      <c r="I350" s="8"/>
      <c r="J350" s="8"/>
      <c r="K350" s="8"/>
      <c r="L350" s="8"/>
    </row>
    <row r="351" spans="5:12" hidden="1" x14ac:dyDescent="0.3">
      <c r="E351" s="8"/>
      <c r="F351" s="8"/>
      <c r="G351" s="8"/>
      <c r="H351" s="8"/>
      <c r="I351" s="8"/>
      <c r="J351" s="8"/>
      <c r="K351" s="8"/>
      <c r="L351" s="8"/>
    </row>
    <row r="352" spans="5:12" hidden="1" x14ac:dyDescent="0.3">
      <c r="E352" s="8"/>
      <c r="F352" s="8"/>
      <c r="G352" s="8"/>
      <c r="H352" s="8"/>
      <c r="I352" s="8"/>
      <c r="J352" s="8"/>
      <c r="K352" s="8"/>
      <c r="L352" s="8"/>
    </row>
    <row r="353" spans="5:12" hidden="1" x14ac:dyDescent="0.3">
      <c r="E353" s="8"/>
      <c r="F353" s="8"/>
      <c r="G353" s="8"/>
      <c r="H353" s="8"/>
      <c r="I353" s="8"/>
      <c r="J353" s="8"/>
      <c r="K353" s="8"/>
      <c r="L353" s="8"/>
    </row>
    <row r="354" spans="5:12" hidden="1" x14ac:dyDescent="0.3">
      <c r="E354" s="8"/>
      <c r="F354" s="8"/>
      <c r="G354" s="8"/>
      <c r="H354" s="8"/>
      <c r="I354" s="8"/>
      <c r="J354" s="8"/>
      <c r="K354" s="8"/>
      <c r="L354" s="8"/>
    </row>
    <row r="355" spans="5:12" hidden="1" x14ac:dyDescent="0.3">
      <c r="E355" s="8"/>
      <c r="F355" s="8"/>
      <c r="G355" s="8"/>
      <c r="H355" s="8"/>
      <c r="I355" s="8"/>
      <c r="J355" s="8"/>
      <c r="K355" s="8"/>
      <c r="L355" s="8"/>
    </row>
    <row r="356" spans="5:12" hidden="1" x14ac:dyDescent="0.3">
      <c r="E356" s="8"/>
      <c r="F356" s="8"/>
      <c r="G356" s="8"/>
      <c r="H356" s="8"/>
      <c r="I356" s="8"/>
      <c r="J356" s="8"/>
      <c r="K356" s="8"/>
      <c r="L356" s="8"/>
    </row>
    <row r="357" spans="5:12" hidden="1" x14ac:dyDescent="0.3">
      <c r="E357" s="8"/>
      <c r="F357" s="8"/>
      <c r="G357" s="8"/>
      <c r="H357" s="8"/>
      <c r="I357" s="8"/>
      <c r="J357" s="8"/>
      <c r="K357" s="8"/>
      <c r="L357" s="8"/>
    </row>
    <row r="358" spans="5:12" hidden="1" x14ac:dyDescent="0.3">
      <c r="E358" s="8"/>
      <c r="F358" s="8"/>
      <c r="G358" s="8"/>
      <c r="H358" s="8"/>
      <c r="I358" s="8"/>
      <c r="J358" s="8"/>
      <c r="K358" s="8"/>
      <c r="L358" s="8"/>
    </row>
    <row r="359" spans="5:12" hidden="1" x14ac:dyDescent="0.3">
      <c r="E359" s="8"/>
      <c r="F359" s="8"/>
      <c r="G359" s="8"/>
      <c r="H359" s="8"/>
      <c r="I359" s="8"/>
      <c r="J359" s="8"/>
      <c r="K359" s="8"/>
      <c r="L359" s="8"/>
    </row>
    <row r="360" spans="5:12" hidden="1" x14ac:dyDescent="0.3">
      <c r="E360" s="8"/>
      <c r="F360" s="8"/>
      <c r="G360" s="8"/>
      <c r="H360" s="8"/>
      <c r="I360" s="8"/>
      <c r="J360" s="8"/>
      <c r="K360" s="8"/>
      <c r="L360" s="8"/>
    </row>
    <row r="361" spans="5:12" hidden="1" x14ac:dyDescent="0.3">
      <c r="E361" s="8"/>
      <c r="F361" s="8"/>
      <c r="G361" s="8"/>
      <c r="H361" s="8"/>
      <c r="I361" s="8"/>
      <c r="J361" s="8"/>
      <c r="K361" s="8"/>
      <c r="L361" s="8"/>
    </row>
    <row r="362" spans="5:12" hidden="1" x14ac:dyDescent="0.3">
      <c r="E362" s="8"/>
      <c r="F362" s="8"/>
      <c r="G362" s="8"/>
      <c r="H362" s="8"/>
      <c r="I362" s="8"/>
      <c r="J362" s="8"/>
      <c r="K362" s="8"/>
      <c r="L362" s="8"/>
    </row>
    <row r="363" spans="5:12" hidden="1" x14ac:dyDescent="0.3">
      <c r="E363" s="8"/>
      <c r="F363" s="8"/>
      <c r="G363" s="8"/>
      <c r="H363" s="8"/>
      <c r="I363" s="8"/>
      <c r="J363" s="8"/>
      <c r="K363" s="8"/>
      <c r="L363" s="8"/>
    </row>
    <row r="364" spans="5:12" hidden="1" x14ac:dyDescent="0.3">
      <c r="E364" s="8"/>
      <c r="F364" s="8"/>
      <c r="G364" s="8"/>
      <c r="H364" s="8"/>
      <c r="I364" s="8"/>
      <c r="J364" s="8"/>
      <c r="K364" s="8"/>
      <c r="L364" s="8"/>
    </row>
    <row r="365" spans="5:12" hidden="1" x14ac:dyDescent="0.3">
      <c r="E365" s="8"/>
      <c r="F365" s="8"/>
      <c r="G365" s="8"/>
      <c r="H365" s="8"/>
      <c r="I365" s="8"/>
      <c r="J365" s="8"/>
      <c r="K365" s="8"/>
      <c r="L365" s="8"/>
    </row>
    <row r="366" spans="5:12" hidden="1" x14ac:dyDescent="0.3">
      <c r="E366" s="8"/>
      <c r="F366" s="8"/>
      <c r="G366" s="8"/>
      <c r="H366" s="8"/>
      <c r="I366" s="8"/>
      <c r="J366" s="8"/>
      <c r="K366" s="8"/>
      <c r="L366" s="8"/>
    </row>
    <row r="367" spans="5:12" hidden="1" x14ac:dyDescent="0.3">
      <c r="E367" s="8"/>
      <c r="F367" s="8"/>
      <c r="G367" s="8"/>
      <c r="H367" s="8"/>
      <c r="I367" s="8"/>
      <c r="J367" s="8"/>
      <c r="K367" s="8"/>
      <c r="L367" s="8"/>
    </row>
    <row r="368" spans="5:12" hidden="1" x14ac:dyDescent="0.3">
      <c r="E368" s="8"/>
      <c r="F368" s="8"/>
      <c r="G368" s="8"/>
      <c r="H368" s="8"/>
      <c r="I368" s="8"/>
      <c r="J368" s="8"/>
      <c r="K368" s="8"/>
      <c r="L368" s="8"/>
    </row>
    <row r="369" spans="5:12" hidden="1" x14ac:dyDescent="0.3">
      <c r="E369" s="8"/>
      <c r="F369" s="8"/>
      <c r="G369" s="8"/>
      <c r="H369" s="8"/>
      <c r="I369" s="8"/>
      <c r="J369" s="8"/>
      <c r="K369" s="8"/>
      <c r="L369" s="8"/>
    </row>
    <row r="370" spans="5:12" hidden="1" x14ac:dyDescent="0.3">
      <c r="E370" s="8"/>
      <c r="F370" s="8"/>
      <c r="G370" s="8"/>
      <c r="H370" s="8"/>
      <c r="I370" s="8"/>
      <c r="J370" s="8"/>
      <c r="K370" s="8"/>
      <c r="L370" s="8"/>
    </row>
    <row r="371" spans="5:12" hidden="1" x14ac:dyDescent="0.3">
      <c r="E371" s="8"/>
      <c r="F371" s="8"/>
      <c r="G371" s="8"/>
      <c r="H371" s="8"/>
      <c r="I371" s="8"/>
      <c r="J371" s="8"/>
      <c r="K371" s="8"/>
      <c r="L371" s="8"/>
    </row>
    <row r="372" spans="5:12" hidden="1" x14ac:dyDescent="0.3">
      <c r="E372" s="8"/>
      <c r="F372" s="8"/>
      <c r="G372" s="8"/>
      <c r="H372" s="8"/>
      <c r="I372" s="8"/>
      <c r="J372" s="8"/>
      <c r="K372" s="8"/>
      <c r="L372" s="8"/>
    </row>
    <row r="373" spans="5:12" hidden="1" x14ac:dyDescent="0.3">
      <c r="E373" s="8"/>
      <c r="F373" s="8"/>
      <c r="G373" s="8"/>
      <c r="H373" s="8"/>
      <c r="I373" s="8"/>
      <c r="J373" s="8"/>
      <c r="K373" s="8"/>
      <c r="L373" s="8"/>
    </row>
    <row r="374" spans="5:12" hidden="1" x14ac:dyDescent="0.3">
      <c r="E374" s="8"/>
      <c r="F374" s="8"/>
      <c r="G374" s="8"/>
      <c r="H374" s="8"/>
      <c r="I374" s="8"/>
      <c r="J374" s="8"/>
      <c r="K374" s="8"/>
      <c r="L374" s="8"/>
    </row>
    <row r="375" spans="5:12" hidden="1" x14ac:dyDescent="0.3">
      <c r="E375" s="8"/>
      <c r="F375" s="8"/>
      <c r="G375" s="8"/>
      <c r="H375" s="8"/>
      <c r="I375" s="8"/>
      <c r="J375" s="8"/>
      <c r="K375" s="8"/>
      <c r="L375" s="8"/>
    </row>
    <row r="376" spans="5:12" hidden="1" x14ac:dyDescent="0.3">
      <c r="E376" s="8"/>
      <c r="F376" s="8"/>
      <c r="G376" s="8"/>
      <c r="H376" s="8"/>
      <c r="I376" s="8"/>
      <c r="J376" s="8"/>
      <c r="K376" s="8"/>
      <c r="L376" s="8"/>
    </row>
    <row r="377" spans="5:12" hidden="1" x14ac:dyDescent="0.3">
      <c r="E377" s="8"/>
      <c r="F377" s="8"/>
      <c r="G377" s="8"/>
      <c r="H377" s="8"/>
      <c r="I377" s="8"/>
      <c r="J377" s="8"/>
      <c r="K377" s="8"/>
      <c r="L377" s="8"/>
    </row>
    <row r="378" spans="5:12" hidden="1" x14ac:dyDescent="0.3">
      <c r="E378" s="8"/>
      <c r="F378" s="8"/>
      <c r="G378" s="8"/>
      <c r="H378" s="8"/>
      <c r="I378" s="8"/>
      <c r="J378" s="8"/>
      <c r="K378" s="8"/>
      <c r="L378" s="8"/>
    </row>
    <row r="379" spans="5:12" hidden="1" x14ac:dyDescent="0.3">
      <c r="E379" s="8"/>
      <c r="F379" s="8"/>
      <c r="G379" s="8"/>
      <c r="H379" s="8"/>
      <c r="I379" s="8"/>
      <c r="J379" s="8"/>
      <c r="K379" s="8"/>
      <c r="L379" s="8"/>
    </row>
    <row r="380" spans="5:12" hidden="1" x14ac:dyDescent="0.3">
      <c r="E380" s="8"/>
      <c r="F380" s="8"/>
      <c r="G380" s="8"/>
      <c r="H380" s="8"/>
      <c r="I380" s="8"/>
      <c r="J380" s="8"/>
      <c r="K380" s="8"/>
      <c r="L380" s="8"/>
    </row>
    <row r="381" spans="5:12" hidden="1" x14ac:dyDescent="0.3">
      <c r="E381" s="8"/>
      <c r="F381" s="8"/>
      <c r="G381" s="8"/>
      <c r="H381" s="8"/>
      <c r="I381" s="8"/>
      <c r="J381" s="8"/>
      <c r="K381" s="8"/>
      <c r="L381" s="8"/>
    </row>
    <row r="382" spans="5:12" hidden="1" x14ac:dyDescent="0.3">
      <c r="E382" s="8"/>
      <c r="F382" s="8"/>
      <c r="G382" s="8"/>
      <c r="H382" s="8"/>
      <c r="I382" s="8"/>
      <c r="J382" s="8"/>
      <c r="K382" s="8"/>
      <c r="L382" s="8"/>
    </row>
    <row r="383" spans="5:12" hidden="1" x14ac:dyDescent="0.3">
      <c r="E383" s="8"/>
      <c r="F383" s="8"/>
      <c r="G383" s="8"/>
      <c r="H383" s="8"/>
      <c r="I383" s="8"/>
      <c r="J383" s="8"/>
      <c r="K383" s="8"/>
      <c r="L383" s="8"/>
    </row>
  </sheetData>
  <sheetProtection algorithmName="SHA-512" hashValue="Hs2Tos/ym48NKJUuN4myL5L8BSJ9AXmcjjm/DgxxdENEoBpDFkqdB8jnckbL+M0MqYS2/IvEHg0K+pRhtIh2DQ==" saltValue="OdYJpJLVURKVdKVf3NPqMg==" spinCount="100000" sheet="1" selectLockedCells="1"/>
  <mergeCells count="64">
    <mergeCell ref="P122:R122"/>
    <mergeCell ref="P123:R123"/>
    <mergeCell ref="P129:R129"/>
    <mergeCell ref="P130:R130"/>
    <mergeCell ref="P131:R131"/>
    <mergeCell ref="P124:R124"/>
    <mergeCell ref="P125:R125"/>
    <mergeCell ref="P126:R126"/>
    <mergeCell ref="P127:R127"/>
    <mergeCell ref="P128:R128"/>
    <mergeCell ref="P117:R117"/>
    <mergeCell ref="P118:R118"/>
    <mergeCell ref="P119:R119"/>
    <mergeCell ref="P120:R120"/>
    <mergeCell ref="P121:R121"/>
    <mergeCell ref="P112:R112"/>
    <mergeCell ref="P113:R113"/>
    <mergeCell ref="P114:R114"/>
    <mergeCell ref="P115:R115"/>
    <mergeCell ref="P116:R116"/>
    <mergeCell ref="P107:R107"/>
    <mergeCell ref="P108:R108"/>
    <mergeCell ref="P109:R109"/>
    <mergeCell ref="P110:R110"/>
    <mergeCell ref="P111:R111"/>
    <mergeCell ref="P24:R24"/>
    <mergeCell ref="P25:R25"/>
    <mergeCell ref="P26:R26"/>
    <mergeCell ref="P27:R27"/>
    <mergeCell ref="P106:R106"/>
    <mergeCell ref="P19:R19"/>
    <mergeCell ref="P20:R20"/>
    <mergeCell ref="P21:R21"/>
    <mergeCell ref="P22:R22"/>
    <mergeCell ref="P23:R23"/>
    <mergeCell ref="P14:R14"/>
    <mergeCell ref="P15:R15"/>
    <mergeCell ref="P16:R16"/>
    <mergeCell ref="P17:R17"/>
    <mergeCell ref="P18:R18"/>
    <mergeCell ref="P9:R9"/>
    <mergeCell ref="P10:R10"/>
    <mergeCell ref="P11:R11"/>
    <mergeCell ref="P12:R12"/>
    <mergeCell ref="P13:R13"/>
    <mergeCell ref="P4:R4"/>
    <mergeCell ref="P5:R5"/>
    <mergeCell ref="P6:R6"/>
    <mergeCell ref="P7:R7"/>
    <mergeCell ref="P8:R8"/>
    <mergeCell ref="N1:X1"/>
    <mergeCell ref="A2:A3"/>
    <mergeCell ref="D2:D3"/>
    <mergeCell ref="E2:E3"/>
    <mergeCell ref="F2:F3"/>
    <mergeCell ref="G2:G3"/>
    <mergeCell ref="H2:H3"/>
    <mergeCell ref="I2:I3"/>
    <mergeCell ref="J2:J3"/>
    <mergeCell ref="B2:B3"/>
    <mergeCell ref="C2:C3"/>
    <mergeCell ref="K2:K3"/>
    <mergeCell ref="Q2:R2"/>
    <mergeCell ref="P3:R3"/>
  </mergeCells>
  <phoneticPr fontId="12" type="noConversion"/>
  <conditionalFormatting sqref="E132">
    <cfRule type="cellIs" dxfId="2" priority="2" stopIfTrue="1" operator="notEqual">
      <formula>""</formula>
    </cfRule>
  </conditionalFormatting>
  <dataValidations count="5">
    <dataValidation type="date" errorStyle="warning" allowBlank="1" showErrorMessage="1" errorTitle="Warning!" error="date outside eligibility period" sqref="G4:G131">
      <formula1>$T$2</formula1>
      <formula2>$V$2</formula2>
    </dataValidation>
    <dataValidation operator="greaterThanOrEqual" allowBlank="1" showInputMessage="1" showErrorMessage="1" sqref="L4:L131"/>
    <dataValidation type="list" allowBlank="1" showInputMessage="1" showErrorMessage="1" sqref="I4:I131">
      <formula1>Currency</formula1>
    </dataValidation>
    <dataValidation type="list" allowBlank="1" showInputMessage="1" showErrorMessage="1" sqref="B4:B131">
      <formula1>partners</formula1>
    </dataValidation>
    <dataValidation type="list" allowBlank="1" showInputMessage="1" showErrorMessage="1" sqref="C4:C131">
      <formula1>Affiliated</formula1>
    </dataValidation>
  </dataValidations>
  <printOptions horizontalCentered="1" verticalCentered="1"/>
  <pageMargins left="0.74803149606299213" right="0.74803149606299213" top="0.98425196850393704" bottom="0.98425196850393704" header="0.51181102362204722" footer="0.51181102362204722"/>
  <pageSetup paperSize="9" scale="6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V110"/>
  <sheetViews>
    <sheetView topLeftCell="A13" workbookViewId="0">
      <selection activeCell="P26" sqref="P26"/>
    </sheetView>
  </sheetViews>
  <sheetFormatPr defaultColWidth="0" defaultRowHeight="18" zeroHeight="1" x14ac:dyDescent="0.4"/>
  <cols>
    <col min="1" max="1" width="9.54296875" style="12" customWidth="1"/>
    <col min="2" max="2" width="16" style="12" customWidth="1"/>
    <col min="3" max="3" width="19.7265625" style="12" customWidth="1"/>
    <col min="4" max="4" width="12.7265625" style="231" hidden="1" customWidth="1"/>
    <col min="5" max="8" width="12.7265625" style="8" hidden="1" customWidth="1"/>
    <col min="9" max="9" width="14.54296875" style="8" hidden="1" customWidth="1"/>
    <col min="10" max="10" width="16.7265625" style="232" hidden="1" customWidth="1"/>
    <col min="11" max="11" width="16.453125" style="8" hidden="1" customWidth="1"/>
    <col min="12" max="12" width="15" style="8" customWidth="1"/>
    <col min="13" max="13" width="7.54296875" style="8" customWidth="1"/>
    <col min="14" max="14" width="13.1796875" style="8" customWidth="1"/>
    <col min="15" max="15" width="10.26953125" style="8" customWidth="1"/>
    <col min="16" max="16" width="11.453125" style="8" customWidth="1"/>
    <col min="17" max="17" width="11.7265625" style="8" customWidth="1"/>
    <col min="18" max="18" width="30.1796875" style="8" customWidth="1"/>
    <col min="19" max="19" width="17.26953125" style="8" customWidth="1"/>
    <col min="20" max="20" width="0.54296875" style="8" customWidth="1"/>
    <col min="21" max="16384" width="9.1796875" style="8" hidden="1"/>
  </cols>
  <sheetData>
    <row r="1" spans="1:19" s="292" customFormat="1" ht="3" customHeight="1" thickBot="1" x14ac:dyDescent="0.35">
      <c r="K1" s="296"/>
    </row>
    <row r="2" spans="1:19" s="292" customFormat="1" ht="17.25" customHeight="1" thickBot="1" x14ac:dyDescent="0.35">
      <c r="A2" s="853" t="s">
        <v>1033</v>
      </c>
      <c r="B2" s="854"/>
      <c r="C2" s="854"/>
      <c r="D2" s="854"/>
      <c r="E2" s="854"/>
      <c r="F2" s="854"/>
      <c r="G2" s="854"/>
      <c r="H2" s="854"/>
      <c r="I2" s="854"/>
      <c r="J2" s="854"/>
      <c r="K2" s="854"/>
      <c r="L2" s="854"/>
      <c r="M2" s="854"/>
      <c r="N2" s="854"/>
      <c r="O2" s="854"/>
      <c r="P2" s="854"/>
      <c r="Q2" s="854"/>
      <c r="R2" s="854"/>
      <c r="S2" s="855"/>
    </row>
    <row r="3" spans="1:19" s="2" customFormat="1" ht="6" customHeight="1" thickBot="1" x14ac:dyDescent="0.35">
      <c r="A3" s="181"/>
      <c r="B3" s="181"/>
      <c r="C3" s="181"/>
      <c r="D3" s="181"/>
      <c r="E3" s="181"/>
      <c r="F3" s="181"/>
      <c r="G3" s="181"/>
      <c r="H3" s="181"/>
      <c r="I3" s="181"/>
      <c r="J3" s="181"/>
      <c r="K3" s="181"/>
      <c r="L3" s="181"/>
      <c r="M3" s="181"/>
      <c r="N3" s="181"/>
      <c r="O3" s="181"/>
      <c r="P3" s="181"/>
      <c r="Q3" s="181"/>
      <c r="R3" s="181"/>
      <c r="S3" s="181"/>
    </row>
    <row r="4" spans="1:19" s="189" customFormat="1" ht="19" thickTop="1" thickBot="1" x14ac:dyDescent="0.35">
      <c r="A4" s="182"/>
      <c r="B4" s="183"/>
      <c r="C4" s="183"/>
      <c r="D4" s="184"/>
      <c r="E4" s="185"/>
      <c r="F4" s="185"/>
      <c r="G4" s="185"/>
      <c r="H4" s="185"/>
      <c r="I4" s="185"/>
      <c r="J4" s="185"/>
      <c r="K4" s="185"/>
      <c r="L4" s="1095" t="s">
        <v>182</v>
      </c>
      <c r="M4" s="1096"/>
      <c r="N4" s="186" t="s">
        <v>183</v>
      </c>
      <c r="O4" s="187"/>
      <c r="P4" s="187"/>
      <c r="Q4" s="187"/>
      <c r="R4" s="187"/>
      <c r="S4" s="188"/>
    </row>
    <row r="5" spans="1:19" s="191" customFormat="1" ht="12" customHeight="1" thickBot="1" x14ac:dyDescent="0.35">
      <c r="A5" s="182"/>
      <c r="B5" s="183"/>
      <c r="C5" s="183"/>
      <c r="D5" s="1101" t="s">
        <v>9</v>
      </c>
      <c r="E5" s="1102"/>
      <c r="F5" s="1102"/>
      <c r="G5" s="1102"/>
      <c r="H5" s="1102"/>
      <c r="I5" s="1102"/>
      <c r="J5" s="1103"/>
      <c r="K5" s="190" t="s">
        <v>184</v>
      </c>
      <c r="L5" s="1097"/>
      <c r="M5" s="1098"/>
      <c r="N5" s="1078" t="s">
        <v>185</v>
      </c>
      <c r="O5" s="1079"/>
      <c r="P5" s="1078" t="s">
        <v>186</v>
      </c>
      <c r="Q5" s="1084"/>
      <c r="R5" s="1079"/>
      <c r="S5" s="1086" t="s">
        <v>187</v>
      </c>
    </row>
    <row r="6" spans="1:19" s="191" customFormat="1" ht="13.5" customHeight="1" thickBot="1" x14ac:dyDescent="0.35">
      <c r="A6" s="1086" t="s">
        <v>118</v>
      </c>
      <c r="B6" s="1086" t="s">
        <v>188</v>
      </c>
      <c r="C6" s="1086" t="s">
        <v>10</v>
      </c>
      <c r="D6" s="1088" t="s">
        <v>31</v>
      </c>
      <c r="E6" s="1090" t="s">
        <v>189</v>
      </c>
      <c r="F6" s="1091"/>
      <c r="G6" s="1091"/>
      <c r="H6" s="1091"/>
      <c r="I6" s="1092"/>
      <c r="J6" s="1093" t="s">
        <v>33</v>
      </c>
      <c r="K6" s="1086" t="s">
        <v>190</v>
      </c>
      <c r="L6" s="1097"/>
      <c r="M6" s="1098"/>
      <c r="N6" s="1080"/>
      <c r="O6" s="1081"/>
      <c r="P6" s="1082"/>
      <c r="Q6" s="1085"/>
      <c r="R6" s="1083"/>
      <c r="S6" s="1087"/>
    </row>
    <row r="7" spans="1:19" s="191" customFormat="1" ht="13.5" customHeight="1" thickBot="1" x14ac:dyDescent="0.35">
      <c r="A7" s="1087"/>
      <c r="B7" s="1087"/>
      <c r="C7" s="1087"/>
      <c r="D7" s="1089"/>
      <c r="E7" s="192"/>
      <c r="F7" s="193"/>
      <c r="G7" s="193"/>
      <c r="H7" s="193"/>
      <c r="I7" s="194"/>
      <c r="J7" s="1094"/>
      <c r="K7" s="1087"/>
      <c r="L7" s="1099"/>
      <c r="M7" s="1100"/>
      <c r="N7" s="1082"/>
      <c r="O7" s="1083"/>
      <c r="P7" s="195"/>
      <c r="Q7" s="1090" t="s">
        <v>1050</v>
      </c>
      <c r="R7" s="1092"/>
      <c r="S7" s="1087"/>
    </row>
    <row r="8" spans="1:19" s="204" customFormat="1" ht="51.75" customHeight="1" thickBot="1" x14ac:dyDescent="0.3">
      <c r="A8" s="1087"/>
      <c r="B8" s="1087"/>
      <c r="C8" s="1087"/>
      <c r="D8" s="1089"/>
      <c r="E8" s="349" t="s">
        <v>192</v>
      </c>
      <c r="F8" s="350" t="s">
        <v>193</v>
      </c>
      <c r="G8" s="350" t="s">
        <v>194</v>
      </c>
      <c r="H8" s="350" t="s">
        <v>195</v>
      </c>
      <c r="I8" s="351" t="s">
        <v>196</v>
      </c>
      <c r="J8" s="1094"/>
      <c r="K8" s="1087"/>
      <c r="L8" s="316" t="s">
        <v>11</v>
      </c>
      <c r="M8" s="318" t="s">
        <v>8</v>
      </c>
      <c r="N8" s="318" t="s">
        <v>1052</v>
      </c>
      <c r="O8" s="316" t="s">
        <v>8</v>
      </c>
      <c r="P8" s="317" t="s">
        <v>198</v>
      </c>
      <c r="Q8" s="352" t="s">
        <v>127</v>
      </c>
      <c r="R8" s="353" t="s">
        <v>199</v>
      </c>
      <c r="S8" s="1087"/>
    </row>
    <row r="9" spans="1:19" s="299" customFormat="1" ht="33" customHeight="1" x14ac:dyDescent="0.3">
      <c r="A9" s="307" t="s">
        <v>86</v>
      </c>
      <c r="B9" s="372" t="str">
        <f>IF(VLOOKUP(A9,Partners!$A$10:$C$38,2,FALSE)=0,"",VLOOKUP(A9,Partners!$A$10:$C$38,2,FALSE))</f>
        <v/>
      </c>
      <c r="C9" s="372" t="str">
        <f>IF(VLOOKUP(A9,Partners!$A$10:$C$38,3,FALSE)=0,"",VLOOKUP(A9,Partners!$A$10:$C$38,3,FALSE))</f>
        <v/>
      </c>
      <c r="D9" s="360">
        <v>87240.05</v>
      </c>
      <c r="E9" s="298">
        <v>12540</v>
      </c>
      <c r="F9" s="298">
        <v>0</v>
      </c>
      <c r="G9" s="298">
        <v>60000</v>
      </c>
      <c r="H9" s="298">
        <v>40500</v>
      </c>
      <c r="I9" s="360">
        <v>113040</v>
      </c>
      <c r="J9" s="360">
        <v>200280.05</v>
      </c>
      <c r="K9" s="361">
        <v>11015.402749999999</v>
      </c>
      <c r="L9" s="362">
        <f ca="1">+Partners!I10+Partners!K10</f>
        <v>0</v>
      </c>
      <c r="M9" s="363" t="str">
        <f ca="1">+Partners!J10</f>
        <v/>
      </c>
      <c r="N9" s="445">
        <f ca="1">+L9-P9-Q9</f>
        <v>0</v>
      </c>
      <c r="O9" s="363" t="str">
        <f ca="1">+IFERROR(N9/L9,"")</f>
        <v/>
      </c>
      <c r="P9" s="364"/>
      <c r="Q9" s="364"/>
      <c r="R9" s="365"/>
      <c r="S9" s="366">
        <f ca="1">+N9+P9+Q9</f>
        <v>0</v>
      </c>
    </row>
    <row r="10" spans="1:19" s="299" customFormat="1" ht="34.15" customHeight="1" x14ac:dyDescent="0.3">
      <c r="A10" s="308" t="s">
        <v>200</v>
      </c>
      <c r="B10" s="373" t="str">
        <f>IF(VLOOKUP(A10,Partners!$A$10:$C$38,2,FALSE)=0,"",VLOOKUP(A10,Partners!$A$10:$C$38,2,FALSE))</f>
        <v/>
      </c>
      <c r="C10" s="374" t="str">
        <f>IF(VLOOKUP(A10,Partners!$A$10:$C$38,3,FALSE)=0,"",VLOOKUP(A10,Partners!$A$10:$C$38,3,FALSE))</f>
        <v/>
      </c>
      <c r="D10" s="354">
        <v>40110.799999999996</v>
      </c>
      <c r="E10" s="300">
        <v>8240</v>
      </c>
      <c r="F10" s="300">
        <v>0</v>
      </c>
      <c r="G10" s="300">
        <v>0</v>
      </c>
      <c r="H10" s="300">
        <v>0</v>
      </c>
      <c r="I10" s="354">
        <v>8240</v>
      </c>
      <c r="J10" s="354">
        <v>48350.799999999996</v>
      </c>
      <c r="K10" s="355">
        <v>3384.556</v>
      </c>
      <c r="L10" s="356">
        <f ca="1">+Partners!I11+Partners!K11</f>
        <v>0</v>
      </c>
      <c r="M10" s="357" t="str">
        <f ca="1">+Partners!J11</f>
        <v/>
      </c>
      <c r="N10" s="446">
        <f ca="1">+L10-P10-Q10</f>
        <v>0</v>
      </c>
      <c r="O10" s="357" t="str">
        <f t="shared" ref="O10:O37" ca="1" si="0">+IFERROR(N10/L10,"")</f>
        <v/>
      </c>
      <c r="P10" s="358"/>
      <c r="Q10" s="358"/>
      <c r="R10" s="359"/>
      <c r="S10" s="367">
        <f t="shared" ref="S10:S37" ca="1" si="1">+N10+P10+Q10</f>
        <v>0</v>
      </c>
    </row>
    <row r="11" spans="1:19" s="299" customFormat="1" ht="15.5" x14ac:dyDescent="0.3">
      <c r="A11" s="308" t="s">
        <v>89</v>
      </c>
      <c r="B11" s="373" t="str">
        <f>IF(VLOOKUP(A11,Partners!$A$10:$C$38,2,FALSE)=0,"",VLOOKUP(A11,Partners!$A$10:$C$38,2,FALSE))</f>
        <v/>
      </c>
      <c r="C11" s="374" t="str">
        <f>IF(VLOOKUP(A11,Partners!$A$10:$C$38,3,FALSE)=0,"",VLOOKUP(A11,Partners!$A$10:$C$38,3,FALSE))</f>
        <v/>
      </c>
      <c r="D11" s="354">
        <v>25656.9</v>
      </c>
      <c r="E11" s="300">
        <v>12360</v>
      </c>
      <c r="F11" s="300">
        <v>0</v>
      </c>
      <c r="G11" s="300">
        <v>0</v>
      </c>
      <c r="H11" s="300">
        <v>0</v>
      </c>
      <c r="I11" s="354">
        <v>12360</v>
      </c>
      <c r="J11" s="354">
        <v>38016.9</v>
      </c>
      <c r="K11" s="355">
        <v>2661.1830000000004</v>
      </c>
      <c r="L11" s="356">
        <f ca="1">+Partners!I12+Partners!K12</f>
        <v>0</v>
      </c>
      <c r="M11" s="357" t="str">
        <f ca="1">+Partners!J12</f>
        <v/>
      </c>
      <c r="N11" s="446">
        <f t="shared" ref="N11:N37" ca="1" si="2">+L11-P11-Q11</f>
        <v>0</v>
      </c>
      <c r="O11" s="357" t="str">
        <f t="shared" ca="1" si="0"/>
        <v/>
      </c>
      <c r="P11" s="358"/>
      <c r="Q11" s="358"/>
      <c r="R11" s="359"/>
      <c r="S11" s="367">
        <f t="shared" ca="1" si="1"/>
        <v>0</v>
      </c>
    </row>
    <row r="12" spans="1:19" s="299" customFormat="1" ht="15.5" x14ac:dyDescent="0.3">
      <c r="A12" s="308" t="s">
        <v>202</v>
      </c>
      <c r="B12" s="373" t="str">
        <f>IF(VLOOKUP(A12,Partners!$A$10:$C$38,2,FALSE)=0,"",VLOOKUP(A12,Partners!$A$10:$C$38,2,FALSE))</f>
        <v/>
      </c>
      <c r="C12" s="374" t="str">
        <f>IF(VLOOKUP(A12,Partners!$A$10:$C$38,3,FALSE)=0,"",VLOOKUP(A12,Partners!$A$10:$C$38,3,FALSE))</f>
        <v/>
      </c>
      <c r="D12" s="354">
        <v>0</v>
      </c>
      <c r="E12" s="300">
        <v>0</v>
      </c>
      <c r="F12" s="300">
        <v>0</v>
      </c>
      <c r="G12" s="300">
        <v>0</v>
      </c>
      <c r="H12" s="300">
        <v>0</v>
      </c>
      <c r="I12" s="354">
        <v>0</v>
      </c>
      <c r="J12" s="354">
        <v>0</v>
      </c>
      <c r="K12" s="355">
        <v>0</v>
      </c>
      <c r="L12" s="356">
        <f ca="1">+Partners!I13+Partners!K13</f>
        <v>0</v>
      </c>
      <c r="M12" s="357" t="str">
        <f ca="1">+Partners!J13</f>
        <v/>
      </c>
      <c r="N12" s="446">
        <f t="shared" ca="1" si="2"/>
        <v>0</v>
      </c>
      <c r="O12" s="357" t="str">
        <f t="shared" ca="1" si="0"/>
        <v/>
      </c>
      <c r="P12" s="358"/>
      <c r="Q12" s="358"/>
      <c r="R12" s="359"/>
      <c r="S12" s="367">
        <f t="shared" ca="1" si="1"/>
        <v>0</v>
      </c>
    </row>
    <row r="13" spans="1:19" s="299" customFormat="1" ht="15.5" x14ac:dyDescent="0.3">
      <c r="A13" s="308" t="s">
        <v>203</v>
      </c>
      <c r="B13" s="373" t="str">
        <f>IF(VLOOKUP(A13,Partners!$A$10:$C$38,2,FALSE)=0,"",VLOOKUP(A13,Partners!$A$10:$C$38,2,FALSE))</f>
        <v/>
      </c>
      <c r="C13" s="374" t="str">
        <f>IF(VLOOKUP(A13,Partners!$A$10:$C$38,3,FALSE)=0,"",VLOOKUP(A13,Partners!$A$10:$C$38,3,FALSE))</f>
        <v/>
      </c>
      <c r="D13" s="354">
        <v>0</v>
      </c>
      <c r="E13" s="300">
        <v>0</v>
      </c>
      <c r="F13" s="300">
        <v>0</v>
      </c>
      <c r="G13" s="300">
        <v>0</v>
      </c>
      <c r="H13" s="300">
        <v>0</v>
      </c>
      <c r="I13" s="354">
        <v>0</v>
      </c>
      <c r="J13" s="354">
        <v>0</v>
      </c>
      <c r="K13" s="355">
        <v>0</v>
      </c>
      <c r="L13" s="356">
        <f ca="1">+Partners!I14+Partners!K14</f>
        <v>0</v>
      </c>
      <c r="M13" s="357" t="str">
        <f ca="1">+Partners!J14</f>
        <v/>
      </c>
      <c r="N13" s="446">
        <f t="shared" ca="1" si="2"/>
        <v>0</v>
      </c>
      <c r="O13" s="357" t="str">
        <f t="shared" ca="1" si="0"/>
        <v/>
      </c>
      <c r="P13" s="358"/>
      <c r="Q13" s="358"/>
      <c r="R13" s="359"/>
      <c r="S13" s="367">
        <f t="shared" ca="1" si="1"/>
        <v>0</v>
      </c>
    </row>
    <row r="14" spans="1:19" s="299" customFormat="1" ht="15.5" x14ac:dyDescent="0.3">
      <c r="A14" s="308" t="s">
        <v>204</v>
      </c>
      <c r="B14" s="373" t="str">
        <f>IF(VLOOKUP(A14,Partners!$A$10:$C$38,2,FALSE)=0,"",VLOOKUP(A14,Partners!$A$10:$C$38,2,FALSE))</f>
        <v/>
      </c>
      <c r="C14" s="374" t="str">
        <f>IF(VLOOKUP(A14,Partners!$A$10:$C$38,3,FALSE)=0,"",VLOOKUP(A14,Partners!$A$10:$C$38,3,FALSE))</f>
        <v/>
      </c>
      <c r="D14" s="354">
        <v>0</v>
      </c>
      <c r="E14" s="300">
        <v>0</v>
      </c>
      <c r="F14" s="300">
        <v>0</v>
      </c>
      <c r="G14" s="300">
        <v>0</v>
      </c>
      <c r="H14" s="300">
        <v>0</v>
      </c>
      <c r="I14" s="354">
        <v>0</v>
      </c>
      <c r="J14" s="354">
        <v>0</v>
      </c>
      <c r="K14" s="355">
        <v>0</v>
      </c>
      <c r="L14" s="356">
        <f ca="1">+Partners!I15+Partners!K15</f>
        <v>0</v>
      </c>
      <c r="M14" s="357" t="str">
        <f ca="1">+Partners!J15</f>
        <v/>
      </c>
      <c r="N14" s="446">
        <f t="shared" ca="1" si="2"/>
        <v>0</v>
      </c>
      <c r="O14" s="357" t="str">
        <f t="shared" ca="1" si="0"/>
        <v/>
      </c>
      <c r="P14" s="358"/>
      <c r="Q14" s="358"/>
      <c r="R14" s="359"/>
      <c r="S14" s="367">
        <f t="shared" ca="1" si="1"/>
        <v>0</v>
      </c>
    </row>
    <row r="15" spans="1:19" s="299" customFormat="1" ht="15.5" x14ac:dyDescent="0.3">
      <c r="A15" s="308" t="s">
        <v>205</v>
      </c>
      <c r="B15" s="373" t="str">
        <f>IF(VLOOKUP(A15,Partners!$A$10:$C$38,2,FALSE)=0,"",VLOOKUP(A15,Partners!$A$10:$C$38,2,FALSE))</f>
        <v/>
      </c>
      <c r="C15" s="374" t="str">
        <f>IF(VLOOKUP(A15,Partners!$A$10:$C$38,3,FALSE)=0,"",VLOOKUP(A15,Partners!$A$10:$C$38,3,FALSE))</f>
        <v/>
      </c>
      <c r="D15" s="354">
        <v>0</v>
      </c>
      <c r="E15" s="300">
        <v>0</v>
      </c>
      <c r="F15" s="300">
        <v>0</v>
      </c>
      <c r="G15" s="300">
        <v>0</v>
      </c>
      <c r="H15" s="300">
        <v>0</v>
      </c>
      <c r="I15" s="354">
        <v>0</v>
      </c>
      <c r="J15" s="354">
        <v>0</v>
      </c>
      <c r="K15" s="355">
        <v>0</v>
      </c>
      <c r="L15" s="356">
        <f ca="1">+Partners!I16+Partners!K16</f>
        <v>0</v>
      </c>
      <c r="M15" s="357" t="str">
        <f ca="1">+Partners!J16</f>
        <v/>
      </c>
      <c r="N15" s="446">
        <f t="shared" ca="1" si="2"/>
        <v>0</v>
      </c>
      <c r="O15" s="357" t="str">
        <f t="shared" ca="1" si="0"/>
        <v/>
      </c>
      <c r="P15" s="358"/>
      <c r="Q15" s="358"/>
      <c r="R15" s="359"/>
      <c r="S15" s="367">
        <f t="shared" ca="1" si="1"/>
        <v>0</v>
      </c>
    </row>
    <row r="16" spans="1:19" s="299" customFormat="1" ht="15.5" x14ac:dyDescent="0.3">
      <c r="A16" s="308" t="s">
        <v>206</v>
      </c>
      <c r="B16" s="373" t="str">
        <f>IF(VLOOKUP(A16,Partners!$A$10:$C$38,2,FALSE)=0,"",VLOOKUP(A16,Partners!$A$10:$C$38,2,FALSE))</f>
        <v/>
      </c>
      <c r="C16" s="374" t="str">
        <f>IF(VLOOKUP(A16,Partners!$A$10:$C$38,3,FALSE)=0,"",VLOOKUP(A16,Partners!$A$10:$C$38,3,FALSE))</f>
        <v/>
      </c>
      <c r="D16" s="354">
        <v>0</v>
      </c>
      <c r="E16" s="300">
        <v>0</v>
      </c>
      <c r="F16" s="300">
        <v>0</v>
      </c>
      <c r="G16" s="300">
        <v>0</v>
      </c>
      <c r="H16" s="300">
        <v>0</v>
      </c>
      <c r="I16" s="354">
        <v>0</v>
      </c>
      <c r="J16" s="354">
        <v>0</v>
      </c>
      <c r="K16" s="355">
        <v>0</v>
      </c>
      <c r="L16" s="356">
        <f ca="1">+Partners!I17+Partners!K17</f>
        <v>0</v>
      </c>
      <c r="M16" s="357" t="str">
        <f ca="1">+Partners!J17</f>
        <v/>
      </c>
      <c r="N16" s="446">
        <f t="shared" ca="1" si="2"/>
        <v>0</v>
      </c>
      <c r="O16" s="357" t="str">
        <f t="shared" ca="1" si="0"/>
        <v/>
      </c>
      <c r="P16" s="358"/>
      <c r="Q16" s="358"/>
      <c r="R16" s="359"/>
      <c r="S16" s="367">
        <f t="shared" ca="1" si="1"/>
        <v>0</v>
      </c>
    </row>
    <row r="17" spans="1:19" s="299" customFormat="1" ht="15.5" x14ac:dyDescent="0.3">
      <c r="A17" s="308" t="s">
        <v>207</v>
      </c>
      <c r="B17" s="373" t="str">
        <f>IF(VLOOKUP(A17,Partners!$A$10:$C$38,2,FALSE)=0,"",VLOOKUP(A17,Partners!$A$10:$C$38,2,FALSE))</f>
        <v/>
      </c>
      <c r="C17" s="374" t="str">
        <f>IF(VLOOKUP(A17,Partners!$A$10:$C$38,3,FALSE)=0,"",VLOOKUP(A17,Partners!$A$10:$C$38,3,FALSE))</f>
        <v/>
      </c>
      <c r="D17" s="354">
        <v>0</v>
      </c>
      <c r="E17" s="300">
        <v>0</v>
      </c>
      <c r="F17" s="300">
        <v>0</v>
      </c>
      <c r="G17" s="300">
        <v>0</v>
      </c>
      <c r="H17" s="300">
        <v>0</v>
      </c>
      <c r="I17" s="354">
        <v>0</v>
      </c>
      <c r="J17" s="354">
        <v>0</v>
      </c>
      <c r="K17" s="355">
        <v>0</v>
      </c>
      <c r="L17" s="356">
        <f ca="1">+Partners!I18+Partners!K18</f>
        <v>0</v>
      </c>
      <c r="M17" s="357" t="str">
        <f ca="1">+Partners!J18</f>
        <v/>
      </c>
      <c r="N17" s="446">
        <f t="shared" ca="1" si="2"/>
        <v>0</v>
      </c>
      <c r="O17" s="357" t="str">
        <f t="shared" ca="1" si="0"/>
        <v/>
      </c>
      <c r="P17" s="358"/>
      <c r="Q17" s="358"/>
      <c r="R17" s="359"/>
      <c r="S17" s="367">
        <f t="shared" ca="1" si="1"/>
        <v>0</v>
      </c>
    </row>
    <row r="18" spans="1:19" s="299" customFormat="1" ht="15.5" x14ac:dyDescent="0.3">
      <c r="A18" s="308" t="s">
        <v>20</v>
      </c>
      <c r="B18" s="373" t="str">
        <f>IF(VLOOKUP(A18,Partners!$A$10:$C$38,2,FALSE)=0,"",VLOOKUP(A18,Partners!$A$10:$C$38,2,FALSE))</f>
        <v/>
      </c>
      <c r="C18" s="374" t="str">
        <f>IF(VLOOKUP(A18,Partners!$A$10:$C$38,3,FALSE)=0,"",VLOOKUP(A18,Partners!$A$10:$C$38,3,FALSE))</f>
        <v/>
      </c>
      <c r="D18" s="354">
        <v>0</v>
      </c>
      <c r="E18" s="300">
        <v>0</v>
      </c>
      <c r="F18" s="300">
        <v>0</v>
      </c>
      <c r="G18" s="300">
        <v>0</v>
      </c>
      <c r="H18" s="300">
        <v>0</v>
      </c>
      <c r="I18" s="354">
        <v>0</v>
      </c>
      <c r="J18" s="354">
        <v>0</v>
      </c>
      <c r="K18" s="355">
        <v>0</v>
      </c>
      <c r="L18" s="356">
        <f ca="1">+Partners!I19+Partners!K19</f>
        <v>0</v>
      </c>
      <c r="M18" s="357" t="str">
        <f ca="1">+Partners!J19</f>
        <v/>
      </c>
      <c r="N18" s="446">
        <f t="shared" ca="1" si="2"/>
        <v>0</v>
      </c>
      <c r="O18" s="357" t="str">
        <f t="shared" ca="1" si="0"/>
        <v/>
      </c>
      <c r="P18" s="358"/>
      <c r="Q18" s="358"/>
      <c r="R18" s="359"/>
      <c r="S18" s="367">
        <f t="shared" ca="1" si="1"/>
        <v>0</v>
      </c>
    </row>
    <row r="19" spans="1:19" s="299" customFormat="1" ht="15.5" x14ac:dyDescent="0.3">
      <c r="A19" s="308" t="s">
        <v>21</v>
      </c>
      <c r="B19" s="373" t="str">
        <f>IF(VLOOKUP(A19,Partners!$A$10:$C$38,2,FALSE)=0,"",VLOOKUP(A19,Partners!$A$10:$C$38,2,FALSE))</f>
        <v/>
      </c>
      <c r="C19" s="374" t="str">
        <f>IF(VLOOKUP(A19,Partners!$A$10:$C$38,3,FALSE)=0,"",VLOOKUP(A19,Partners!$A$10:$C$38,3,FALSE))</f>
        <v/>
      </c>
      <c r="D19" s="354">
        <v>0</v>
      </c>
      <c r="E19" s="300">
        <v>0</v>
      </c>
      <c r="F19" s="300">
        <v>0</v>
      </c>
      <c r="G19" s="300">
        <v>0</v>
      </c>
      <c r="H19" s="300">
        <v>0</v>
      </c>
      <c r="I19" s="354">
        <v>0</v>
      </c>
      <c r="J19" s="354">
        <v>0</v>
      </c>
      <c r="K19" s="355">
        <v>0</v>
      </c>
      <c r="L19" s="356">
        <f ca="1">+Partners!I29+Partners!K29</f>
        <v>0</v>
      </c>
      <c r="M19" s="357" t="str">
        <f ca="1">+Partners!J29</f>
        <v/>
      </c>
      <c r="N19" s="446">
        <f t="shared" ca="1" si="2"/>
        <v>0</v>
      </c>
      <c r="O19" s="357" t="str">
        <f t="shared" ca="1" si="0"/>
        <v/>
      </c>
      <c r="P19" s="358"/>
      <c r="Q19" s="358"/>
      <c r="R19" s="359"/>
      <c r="S19" s="367">
        <f t="shared" ca="1" si="1"/>
        <v>0</v>
      </c>
    </row>
    <row r="20" spans="1:19" s="299" customFormat="1" ht="15.5" x14ac:dyDescent="0.3">
      <c r="A20" s="308" t="s">
        <v>22</v>
      </c>
      <c r="B20" s="373" t="str">
        <f>IF(VLOOKUP(A20,Partners!$A$10:$C$38,2,FALSE)=0,"",VLOOKUP(A20,Partners!$A$10:$C$38,2,FALSE))</f>
        <v/>
      </c>
      <c r="C20" s="374" t="str">
        <f>IF(VLOOKUP(A20,Partners!$A$10:$C$38,3,FALSE)=0,"",VLOOKUP(A20,Partners!$A$10:$C$38,3,FALSE))</f>
        <v/>
      </c>
      <c r="D20" s="354"/>
      <c r="E20" s="300"/>
      <c r="F20" s="300"/>
      <c r="G20" s="300"/>
      <c r="H20" s="300"/>
      <c r="I20" s="354"/>
      <c r="J20" s="354"/>
      <c r="K20" s="355"/>
      <c r="L20" s="356">
        <f ca="1">+Partners!I30+Partners!K30</f>
        <v>0</v>
      </c>
      <c r="M20" s="357" t="str">
        <f ca="1">+Partners!J30</f>
        <v/>
      </c>
      <c r="N20" s="446">
        <f t="shared" ca="1" si="2"/>
        <v>0</v>
      </c>
      <c r="O20" s="357" t="str">
        <f t="shared" ca="1" si="0"/>
        <v/>
      </c>
      <c r="P20" s="358"/>
      <c r="Q20" s="358"/>
      <c r="R20" s="359"/>
      <c r="S20" s="367">
        <f t="shared" ca="1" si="1"/>
        <v>0</v>
      </c>
    </row>
    <row r="21" spans="1:19" s="299" customFormat="1" ht="15.5" x14ac:dyDescent="0.3">
      <c r="A21" s="308" t="s">
        <v>23</v>
      </c>
      <c r="B21" s="373" t="str">
        <f>IF(VLOOKUP(A21,Partners!$A$10:$C$38,2,FALSE)=0,"",VLOOKUP(A21,Partners!$A$10:$C$38,2,FALSE))</f>
        <v/>
      </c>
      <c r="C21" s="374" t="str">
        <f>IF(VLOOKUP(A21,Partners!$A$10:$C$38,3,FALSE)=0,"",VLOOKUP(A21,Partners!$A$10:$C$38,3,FALSE))</f>
        <v/>
      </c>
      <c r="D21" s="354"/>
      <c r="E21" s="300"/>
      <c r="F21" s="300"/>
      <c r="G21" s="300"/>
      <c r="H21" s="300"/>
      <c r="I21" s="354"/>
      <c r="J21" s="354"/>
      <c r="K21" s="355"/>
      <c r="L21" s="356">
        <f ca="1">+Partners!I31+Partners!K31</f>
        <v>0</v>
      </c>
      <c r="M21" s="357" t="str">
        <f ca="1">+Partners!J31</f>
        <v/>
      </c>
      <c r="N21" s="446">
        <f t="shared" ca="1" si="2"/>
        <v>0</v>
      </c>
      <c r="O21" s="357" t="str">
        <f t="shared" ca="1" si="0"/>
        <v/>
      </c>
      <c r="P21" s="358"/>
      <c r="Q21" s="358"/>
      <c r="R21" s="359"/>
      <c r="S21" s="367">
        <f t="shared" ca="1" si="1"/>
        <v>0</v>
      </c>
    </row>
    <row r="22" spans="1:19" s="299" customFormat="1" ht="15.5" x14ac:dyDescent="0.3">
      <c r="A22" s="308" t="s">
        <v>24</v>
      </c>
      <c r="B22" s="373" t="str">
        <f>IF(VLOOKUP(A22,Partners!$A$10:$C$38,2,FALSE)=0,"",VLOOKUP(A22,Partners!$A$10:$C$38,2,FALSE))</f>
        <v/>
      </c>
      <c r="C22" s="374" t="str">
        <f>IF(VLOOKUP(A22,Partners!$A$10:$C$38,3,FALSE)=0,"",VLOOKUP(A22,Partners!$A$10:$C$38,3,FALSE))</f>
        <v/>
      </c>
      <c r="D22" s="354"/>
      <c r="E22" s="300"/>
      <c r="F22" s="300"/>
      <c r="G22" s="300"/>
      <c r="H22" s="300"/>
      <c r="I22" s="354"/>
      <c r="J22" s="354"/>
      <c r="K22" s="355"/>
      <c r="L22" s="356">
        <f ca="1">+Partners!I32+Partners!K32</f>
        <v>0</v>
      </c>
      <c r="M22" s="357" t="str">
        <f ca="1">+Partners!J32</f>
        <v/>
      </c>
      <c r="N22" s="446">
        <f t="shared" ca="1" si="2"/>
        <v>0</v>
      </c>
      <c r="O22" s="357" t="str">
        <f t="shared" ca="1" si="0"/>
        <v/>
      </c>
      <c r="P22" s="358"/>
      <c r="Q22" s="358"/>
      <c r="R22" s="359"/>
      <c r="S22" s="367">
        <f t="shared" ca="1" si="1"/>
        <v>0</v>
      </c>
    </row>
    <row r="23" spans="1:19" s="299" customFormat="1" ht="15.5" x14ac:dyDescent="0.3">
      <c r="A23" s="308" t="s">
        <v>25</v>
      </c>
      <c r="B23" s="373" t="str">
        <f>IF(VLOOKUP(A23,Partners!$A$10:$C$38,2,FALSE)=0,"",VLOOKUP(A23,Partners!$A$10:$C$38,2,FALSE))</f>
        <v/>
      </c>
      <c r="C23" s="374" t="str">
        <f>IF(VLOOKUP(A23,Partners!$A$10:$C$38,3,FALSE)=0,"",VLOOKUP(A23,Partners!$A$10:$C$38,3,FALSE))</f>
        <v/>
      </c>
      <c r="D23" s="354"/>
      <c r="E23" s="300"/>
      <c r="F23" s="300"/>
      <c r="G23" s="300"/>
      <c r="H23" s="300"/>
      <c r="I23" s="354"/>
      <c r="J23" s="354"/>
      <c r="K23" s="355"/>
      <c r="L23" s="356">
        <f ca="1">+Partners!I33+Partners!K33</f>
        <v>0</v>
      </c>
      <c r="M23" s="357" t="str">
        <f ca="1">+Partners!J33</f>
        <v/>
      </c>
      <c r="N23" s="446">
        <f t="shared" ca="1" si="2"/>
        <v>0</v>
      </c>
      <c r="O23" s="357" t="str">
        <f t="shared" ca="1" si="0"/>
        <v/>
      </c>
      <c r="P23" s="358"/>
      <c r="Q23" s="358"/>
      <c r="R23" s="359"/>
      <c r="S23" s="367">
        <f t="shared" ca="1" si="1"/>
        <v>0</v>
      </c>
    </row>
    <row r="24" spans="1:19" s="299" customFormat="1" ht="15.5" x14ac:dyDescent="0.3">
      <c r="A24" s="308" t="s">
        <v>26</v>
      </c>
      <c r="B24" s="373" t="str">
        <f>IF(VLOOKUP(A24,Partners!$A$10:$C$38,2,FALSE)=0,"",VLOOKUP(A24,Partners!$A$10:$C$38,2,FALSE))</f>
        <v/>
      </c>
      <c r="C24" s="374" t="str">
        <f>IF(VLOOKUP(A24,Partners!$A$10:$C$38,3,FALSE)=0,"",VLOOKUP(A24,Partners!$A$10:$C$38,3,FALSE))</f>
        <v/>
      </c>
      <c r="D24" s="354"/>
      <c r="E24" s="300"/>
      <c r="F24" s="300"/>
      <c r="G24" s="300"/>
      <c r="H24" s="300"/>
      <c r="I24" s="354"/>
      <c r="J24" s="354"/>
      <c r="K24" s="355"/>
      <c r="L24" s="356">
        <f ca="1">+Partners!I34+Partners!K34</f>
        <v>0</v>
      </c>
      <c r="M24" s="357" t="str">
        <f ca="1">+Partners!J34</f>
        <v/>
      </c>
      <c r="N24" s="446">
        <f t="shared" ca="1" si="2"/>
        <v>0</v>
      </c>
      <c r="O24" s="357" t="str">
        <f t="shared" ca="1" si="0"/>
        <v/>
      </c>
      <c r="P24" s="358"/>
      <c r="Q24" s="358"/>
      <c r="R24" s="359"/>
      <c r="S24" s="367">
        <f t="shared" ca="1" si="1"/>
        <v>0</v>
      </c>
    </row>
    <row r="25" spans="1:19" s="299" customFormat="1" ht="15.5" x14ac:dyDescent="0.3">
      <c r="A25" s="308" t="s">
        <v>27</v>
      </c>
      <c r="B25" s="373" t="str">
        <f>IF(VLOOKUP(A25,Partners!$A$10:$C$38,2,FALSE)=0,"",VLOOKUP(A25,Partners!$A$10:$C$38,2,FALSE))</f>
        <v/>
      </c>
      <c r="C25" s="374" t="str">
        <f>IF(VLOOKUP(A25,Partners!$A$10:$C$38,3,FALSE)=0,"",VLOOKUP(A25,Partners!$A$10:$C$38,3,FALSE))</f>
        <v/>
      </c>
      <c r="D25" s="354"/>
      <c r="E25" s="300"/>
      <c r="F25" s="300"/>
      <c r="G25" s="300"/>
      <c r="H25" s="300"/>
      <c r="I25" s="354"/>
      <c r="J25" s="354"/>
      <c r="K25" s="355"/>
      <c r="L25" s="356">
        <f ca="1">+Partners!I35+Partners!K35</f>
        <v>0</v>
      </c>
      <c r="M25" s="357" t="str">
        <f ca="1">+Partners!J35</f>
        <v/>
      </c>
      <c r="N25" s="446">
        <f t="shared" ca="1" si="2"/>
        <v>0</v>
      </c>
      <c r="O25" s="357" t="str">
        <f t="shared" ca="1" si="0"/>
        <v/>
      </c>
      <c r="P25" s="358"/>
      <c r="Q25" s="358"/>
      <c r="R25" s="359"/>
      <c r="S25" s="367">
        <f t="shared" ca="1" si="1"/>
        <v>0</v>
      </c>
    </row>
    <row r="26" spans="1:19" s="299" customFormat="1" ht="15.5" x14ac:dyDescent="0.3">
      <c r="A26" s="308" t="s">
        <v>28</v>
      </c>
      <c r="B26" s="373" t="str">
        <f>IF(VLOOKUP(A26,Partners!$A$10:$C$38,2,FALSE)=0,"",VLOOKUP(A26,Partners!$A$10:$C$38,2,FALSE))</f>
        <v/>
      </c>
      <c r="C26" s="374" t="str">
        <f>IF(VLOOKUP(A26,Partners!$A$10:$C$38,3,FALSE)=0,"",VLOOKUP(A26,Partners!$A$10:$C$38,3,FALSE))</f>
        <v/>
      </c>
      <c r="D26" s="354"/>
      <c r="E26" s="300"/>
      <c r="F26" s="300"/>
      <c r="G26" s="300"/>
      <c r="H26" s="300"/>
      <c r="I26" s="354"/>
      <c r="J26" s="354"/>
      <c r="K26" s="355"/>
      <c r="L26" s="356">
        <f ca="1">+Partners!I36+Partners!K36</f>
        <v>0</v>
      </c>
      <c r="M26" s="357" t="str">
        <f ca="1">+Partners!J36</f>
        <v/>
      </c>
      <c r="N26" s="446">
        <f t="shared" ca="1" si="2"/>
        <v>0</v>
      </c>
      <c r="O26" s="357" t="str">
        <f t="shared" ca="1" si="0"/>
        <v/>
      </c>
      <c r="P26" s="358"/>
      <c r="Q26" s="358"/>
      <c r="R26" s="359"/>
      <c r="S26" s="367">
        <f t="shared" ca="1" si="1"/>
        <v>0</v>
      </c>
    </row>
    <row r="27" spans="1:19" s="299" customFormat="1" ht="15.5" x14ac:dyDescent="0.3">
      <c r="A27" s="308" t="s">
        <v>29</v>
      </c>
      <c r="B27" s="373" t="str">
        <f>IF(VLOOKUP(A27,Partners!$A$10:$C$38,2,FALSE)=0,"",VLOOKUP(A27,Partners!$A$10:$C$38,2,FALSE))</f>
        <v/>
      </c>
      <c r="C27" s="374" t="str">
        <f>IF(VLOOKUP(A27,Partners!$A$10:$C$38,3,FALSE)=0,"",VLOOKUP(A27,Partners!$A$10:$C$38,3,FALSE))</f>
        <v/>
      </c>
      <c r="D27" s="354"/>
      <c r="E27" s="300"/>
      <c r="F27" s="300"/>
      <c r="G27" s="300"/>
      <c r="H27" s="300"/>
      <c r="I27" s="354"/>
      <c r="J27" s="354"/>
      <c r="K27" s="355"/>
      <c r="L27" s="356">
        <f ca="1">+Partners!I37+Partners!K37</f>
        <v>0</v>
      </c>
      <c r="M27" s="357" t="str">
        <f ca="1">+Partners!J37</f>
        <v/>
      </c>
      <c r="N27" s="446">
        <f t="shared" ca="1" si="2"/>
        <v>0</v>
      </c>
      <c r="O27" s="357" t="str">
        <f t="shared" ca="1" si="0"/>
        <v/>
      </c>
      <c r="P27" s="358"/>
      <c r="Q27" s="358"/>
      <c r="R27" s="359"/>
      <c r="S27" s="367">
        <f t="shared" ca="1" si="1"/>
        <v>0</v>
      </c>
    </row>
    <row r="28" spans="1:19" s="299" customFormat="1" ht="15.5" x14ac:dyDescent="0.3">
      <c r="A28" s="308" t="s">
        <v>30</v>
      </c>
      <c r="B28" s="373" t="str">
        <f>IF(VLOOKUP(A28,Partners!$A$10:$C$38,2,FALSE)=0,"",VLOOKUP(A28,Partners!$A$10:$C$38,2,FALSE))</f>
        <v/>
      </c>
      <c r="C28" s="374" t="str">
        <f>IF(VLOOKUP(A28,Partners!$A$10:$C$38,3,FALSE)=0,"",VLOOKUP(A28,Partners!$A$10:$C$38,3,FALSE))</f>
        <v/>
      </c>
      <c r="D28" s="354"/>
      <c r="E28" s="300"/>
      <c r="F28" s="300"/>
      <c r="G28" s="300"/>
      <c r="H28" s="300"/>
      <c r="I28" s="354"/>
      <c r="J28" s="354"/>
      <c r="K28" s="355"/>
      <c r="L28" s="356">
        <f ca="1">+Partners!I38+Partners!K38</f>
        <v>0</v>
      </c>
      <c r="M28" s="357" t="str">
        <f ca="1">+Partners!J38</f>
        <v/>
      </c>
      <c r="N28" s="446">
        <f t="shared" ca="1" si="2"/>
        <v>0</v>
      </c>
      <c r="O28" s="357" t="str">
        <f t="shared" ca="1" si="0"/>
        <v/>
      </c>
      <c r="P28" s="358"/>
      <c r="Q28" s="358"/>
      <c r="R28" s="359"/>
      <c r="S28" s="367">
        <f t="shared" ca="1" si="1"/>
        <v>0</v>
      </c>
    </row>
    <row r="29" spans="1:19" s="299" customFormat="1" ht="15.5" x14ac:dyDescent="0.3">
      <c r="A29" s="308" t="s">
        <v>1038</v>
      </c>
      <c r="B29" s="373" t="str">
        <f>IF(VLOOKUP(A29,Partners!$A$10:$C$38,2,FALSE)=0,"",VLOOKUP(A29,Partners!$A$10:$C$38,2,FALSE))</f>
        <v/>
      </c>
      <c r="C29" s="374" t="str">
        <f>IF(VLOOKUP(A29,Partners!$A$10:$C$38,3,FALSE)=0,"",VLOOKUP(A29,Partners!$A$10:$C$38,3,FALSE))</f>
        <v/>
      </c>
      <c r="D29" s="354">
        <v>0</v>
      </c>
      <c r="E29" s="300">
        <v>0</v>
      </c>
      <c r="F29" s="300">
        <v>0</v>
      </c>
      <c r="G29" s="300">
        <v>0</v>
      </c>
      <c r="H29" s="300">
        <v>0</v>
      </c>
      <c r="I29" s="354">
        <v>0</v>
      </c>
      <c r="J29" s="354">
        <v>0</v>
      </c>
      <c r="K29" s="355">
        <v>0</v>
      </c>
      <c r="L29" s="356">
        <f>+Partners!I39+Partners!K39</f>
        <v>0</v>
      </c>
      <c r="M29" s="357">
        <f>+Partners!J39</f>
        <v>0</v>
      </c>
      <c r="N29" s="446">
        <f t="shared" si="2"/>
        <v>0</v>
      </c>
      <c r="O29" s="357" t="str">
        <f t="shared" si="0"/>
        <v/>
      </c>
      <c r="P29" s="358"/>
      <c r="Q29" s="358"/>
      <c r="R29" s="359"/>
      <c r="S29" s="367">
        <f t="shared" si="1"/>
        <v>0</v>
      </c>
    </row>
    <row r="30" spans="1:19" s="299" customFormat="1" ht="15.5" x14ac:dyDescent="0.3">
      <c r="A30" s="308" t="s">
        <v>1039</v>
      </c>
      <c r="B30" s="373" t="str">
        <f>IF(VLOOKUP(A30,Partners!$A$10:$C$38,2,FALSE)=0,"",VLOOKUP(A30,Partners!$A$10:$C$38,2,FALSE))</f>
        <v/>
      </c>
      <c r="C30" s="374" t="str">
        <f>IF(VLOOKUP(A30,Partners!$A$10:$C$38,3,FALSE)=0,"",VLOOKUP(A30,Partners!$A$10:$C$38,3,FALSE))</f>
        <v/>
      </c>
      <c r="D30" s="354">
        <v>0</v>
      </c>
      <c r="E30" s="300">
        <v>0</v>
      </c>
      <c r="F30" s="300">
        <v>0</v>
      </c>
      <c r="G30" s="300">
        <v>0</v>
      </c>
      <c r="H30" s="300">
        <v>0</v>
      </c>
      <c r="I30" s="354">
        <v>0</v>
      </c>
      <c r="J30" s="354">
        <v>0</v>
      </c>
      <c r="K30" s="355">
        <v>0</v>
      </c>
      <c r="L30" s="356">
        <f>+Partners!I40+Partners!K40</f>
        <v>0</v>
      </c>
      <c r="M30" s="357">
        <f>+Partners!J40</f>
        <v>0</v>
      </c>
      <c r="N30" s="446">
        <f t="shared" si="2"/>
        <v>0</v>
      </c>
      <c r="O30" s="357" t="str">
        <f t="shared" si="0"/>
        <v/>
      </c>
      <c r="P30" s="358"/>
      <c r="Q30" s="358"/>
      <c r="R30" s="359"/>
      <c r="S30" s="367">
        <f t="shared" si="1"/>
        <v>0</v>
      </c>
    </row>
    <row r="31" spans="1:19" s="299" customFormat="1" ht="15.5" x14ac:dyDescent="0.3">
      <c r="A31" s="308" t="s">
        <v>1040</v>
      </c>
      <c r="B31" s="373" t="str">
        <f>IF(VLOOKUP(A31,Partners!$A$10:$C$38,2,FALSE)=0,"",VLOOKUP(A31,Partners!$A$10:$C$38,2,FALSE))</f>
        <v/>
      </c>
      <c r="C31" s="374" t="str">
        <f>IF(VLOOKUP(A31,Partners!$A$10:$C$38,3,FALSE)=0,"",VLOOKUP(A31,Partners!$A$10:$C$38,3,FALSE))</f>
        <v/>
      </c>
      <c r="D31" s="354">
        <v>0</v>
      </c>
      <c r="E31" s="300">
        <v>0</v>
      </c>
      <c r="F31" s="300">
        <v>0</v>
      </c>
      <c r="G31" s="300">
        <v>0</v>
      </c>
      <c r="H31" s="300">
        <v>0</v>
      </c>
      <c r="I31" s="354">
        <v>0</v>
      </c>
      <c r="J31" s="354">
        <v>0</v>
      </c>
      <c r="K31" s="355">
        <v>0</v>
      </c>
      <c r="L31" s="356">
        <f>+Partners!I41+Partners!K41</f>
        <v>0</v>
      </c>
      <c r="M31" s="357">
        <f>+Partners!J41</f>
        <v>0</v>
      </c>
      <c r="N31" s="446">
        <f t="shared" si="2"/>
        <v>0</v>
      </c>
      <c r="O31" s="357" t="str">
        <f t="shared" si="0"/>
        <v/>
      </c>
      <c r="P31" s="358"/>
      <c r="Q31" s="358"/>
      <c r="R31" s="359"/>
      <c r="S31" s="367">
        <f t="shared" si="1"/>
        <v>0</v>
      </c>
    </row>
    <row r="32" spans="1:19" s="299" customFormat="1" ht="15.5" x14ac:dyDescent="0.3">
      <c r="A32" s="308" t="s">
        <v>1041</v>
      </c>
      <c r="B32" s="373" t="str">
        <f>IF(VLOOKUP(A32,Partners!$A$10:$C$38,2,FALSE)=0,"",VLOOKUP(A32,Partners!$A$10:$C$38,2,FALSE))</f>
        <v/>
      </c>
      <c r="C32" s="374" t="str">
        <f>IF(VLOOKUP(A32,Partners!$A$10:$C$38,3,FALSE)=0,"",VLOOKUP(A32,Partners!$A$10:$C$38,3,FALSE))</f>
        <v/>
      </c>
      <c r="D32" s="354">
        <v>0</v>
      </c>
      <c r="E32" s="300">
        <v>0</v>
      </c>
      <c r="F32" s="300">
        <v>0</v>
      </c>
      <c r="G32" s="300">
        <v>0</v>
      </c>
      <c r="H32" s="300">
        <v>0</v>
      </c>
      <c r="I32" s="354">
        <v>0</v>
      </c>
      <c r="J32" s="354">
        <v>0</v>
      </c>
      <c r="K32" s="355">
        <v>0</v>
      </c>
      <c r="L32" s="356">
        <f>+Partners!I42+Partners!K42</f>
        <v>0</v>
      </c>
      <c r="M32" s="357">
        <f>+Partners!J42</f>
        <v>0</v>
      </c>
      <c r="N32" s="446">
        <f t="shared" si="2"/>
        <v>0</v>
      </c>
      <c r="O32" s="357" t="str">
        <f t="shared" si="0"/>
        <v/>
      </c>
      <c r="P32" s="358"/>
      <c r="Q32" s="358"/>
      <c r="R32" s="359"/>
      <c r="S32" s="367">
        <f t="shared" si="1"/>
        <v>0</v>
      </c>
    </row>
    <row r="33" spans="1:20" s="299" customFormat="1" ht="15.5" x14ac:dyDescent="0.3">
      <c r="A33" s="308" t="s">
        <v>1042</v>
      </c>
      <c r="B33" s="373" t="str">
        <f>IF(VLOOKUP(A33,Partners!$A$10:$C$38,2,FALSE)=0,"",VLOOKUP(A33,Partners!$A$10:$C$38,2,FALSE))</f>
        <v/>
      </c>
      <c r="C33" s="374" t="str">
        <f>IF(VLOOKUP(A33,Partners!$A$10:$C$38,3,FALSE)=0,"",VLOOKUP(A33,Partners!$A$10:$C$38,3,FALSE))</f>
        <v/>
      </c>
      <c r="D33" s="354">
        <v>0</v>
      </c>
      <c r="E33" s="300">
        <v>0</v>
      </c>
      <c r="F33" s="300">
        <v>0</v>
      </c>
      <c r="G33" s="300">
        <v>0</v>
      </c>
      <c r="H33" s="300">
        <v>0</v>
      </c>
      <c r="I33" s="354">
        <v>0</v>
      </c>
      <c r="J33" s="354">
        <v>0</v>
      </c>
      <c r="K33" s="355">
        <v>0</v>
      </c>
      <c r="L33" s="356">
        <f>+Partners!I43+Partners!K43</f>
        <v>0</v>
      </c>
      <c r="M33" s="357">
        <f>+Partners!J43</f>
        <v>0</v>
      </c>
      <c r="N33" s="446">
        <f t="shared" si="2"/>
        <v>0</v>
      </c>
      <c r="O33" s="357" t="str">
        <f t="shared" si="0"/>
        <v/>
      </c>
      <c r="P33" s="358"/>
      <c r="Q33" s="358"/>
      <c r="R33" s="359"/>
      <c r="S33" s="367">
        <f t="shared" si="1"/>
        <v>0</v>
      </c>
    </row>
    <row r="34" spans="1:20" s="299" customFormat="1" ht="15.5" x14ac:dyDescent="0.3">
      <c r="A34" s="308" t="s">
        <v>1043</v>
      </c>
      <c r="B34" s="373" t="str">
        <f>IF(VLOOKUP(A34,Partners!$A$10:$C$38,2,FALSE)=0,"",VLOOKUP(A34,Partners!$A$10:$C$38,2,FALSE))</f>
        <v/>
      </c>
      <c r="C34" s="374" t="str">
        <f>IF(VLOOKUP(A34,Partners!$A$10:$C$38,3,FALSE)=0,"",VLOOKUP(A34,Partners!$A$10:$C$38,3,FALSE))</f>
        <v/>
      </c>
      <c r="D34" s="354">
        <v>0</v>
      </c>
      <c r="E34" s="300">
        <v>0</v>
      </c>
      <c r="F34" s="300">
        <v>0</v>
      </c>
      <c r="G34" s="300">
        <v>0</v>
      </c>
      <c r="H34" s="300">
        <v>0</v>
      </c>
      <c r="I34" s="354">
        <v>0</v>
      </c>
      <c r="J34" s="354">
        <v>0</v>
      </c>
      <c r="K34" s="355">
        <v>0</v>
      </c>
      <c r="L34" s="356">
        <f>+Partners!I44+Partners!K44</f>
        <v>0</v>
      </c>
      <c r="M34" s="357">
        <f>+Partners!J44</f>
        <v>0</v>
      </c>
      <c r="N34" s="446">
        <f t="shared" si="2"/>
        <v>0</v>
      </c>
      <c r="O34" s="357" t="str">
        <f t="shared" si="0"/>
        <v/>
      </c>
      <c r="P34" s="358"/>
      <c r="Q34" s="358"/>
      <c r="R34" s="359"/>
      <c r="S34" s="367">
        <f t="shared" si="1"/>
        <v>0</v>
      </c>
    </row>
    <row r="35" spans="1:20" s="299" customFormat="1" ht="15.5" x14ac:dyDescent="0.3">
      <c r="A35" s="308" t="s">
        <v>1044</v>
      </c>
      <c r="B35" s="373" t="str">
        <f>IF(VLOOKUP(A35,Partners!$A$10:$C$38,2,FALSE)=0,"",VLOOKUP(A35,Partners!$A$10:$C$38,2,FALSE))</f>
        <v/>
      </c>
      <c r="C35" s="374" t="str">
        <f>IF(VLOOKUP(A35,Partners!$A$10:$C$38,3,FALSE)=0,"",VLOOKUP(A35,Partners!$A$10:$C$38,3,FALSE))</f>
        <v/>
      </c>
      <c r="D35" s="354">
        <v>0</v>
      </c>
      <c r="E35" s="300">
        <v>0</v>
      </c>
      <c r="F35" s="300">
        <v>0</v>
      </c>
      <c r="G35" s="300">
        <v>0</v>
      </c>
      <c r="H35" s="300">
        <v>0</v>
      </c>
      <c r="I35" s="354">
        <v>0</v>
      </c>
      <c r="J35" s="354">
        <v>0</v>
      </c>
      <c r="K35" s="355">
        <v>0</v>
      </c>
      <c r="L35" s="356">
        <f>+Partners!I45+Partners!K45</f>
        <v>0</v>
      </c>
      <c r="M35" s="357">
        <f>+Partners!J45</f>
        <v>0</v>
      </c>
      <c r="N35" s="446">
        <f t="shared" si="2"/>
        <v>0</v>
      </c>
      <c r="O35" s="357" t="str">
        <f t="shared" si="0"/>
        <v/>
      </c>
      <c r="P35" s="358"/>
      <c r="Q35" s="358"/>
      <c r="R35" s="359"/>
      <c r="S35" s="367">
        <f t="shared" si="1"/>
        <v>0</v>
      </c>
    </row>
    <row r="36" spans="1:20" s="299" customFormat="1" ht="15.5" x14ac:dyDescent="0.3">
      <c r="A36" s="308" t="s">
        <v>1045</v>
      </c>
      <c r="B36" s="373" t="str">
        <f>IF(VLOOKUP(A36,Partners!$A$10:$C$38,2,FALSE)=0,"",VLOOKUP(A36,Partners!$A$10:$C$38,2,FALSE))</f>
        <v/>
      </c>
      <c r="C36" s="374" t="str">
        <f>IF(VLOOKUP(A36,Partners!$A$10:$C$38,3,FALSE)=0,"",VLOOKUP(A36,Partners!$A$10:$C$38,3,FALSE))</f>
        <v/>
      </c>
      <c r="D36" s="354">
        <v>0</v>
      </c>
      <c r="E36" s="300">
        <v>0</v>
      </c>
      <c r="F36" s="300">
        <v>0</v>
      </c>
      <c r="G36" s="300">
        <v>0</v>
      </c>
      <c r="H36" s="300">
        <v>0</v>
      </c>
      <c r="I36" s="354">
        <v>0</v>
      </c>
      <c r="J36" s="354">
        <v>0</v>
      </c>
      <c r="K36" s="355">
        <v>0</v>
      </c>
      <c r="L36" s="356">
        <f>+Partners!I46+Partners!K46</f>
        <v>0</v>
      </c>
      <c r="M36" s="357">
        <f>+Partners!J46</f>
        <v>0</v>
      </c>
      <c r="N36" s="446">
        <f t="shared" si="2"/>
        <v>0</v>
      </c>
      <c r="O36" s="357" t="str">
        <f t="shared" si="0"/>
        <v/>
      </c>
      <c r="P36" s="358"/>
      <c r="Q36" s="358"/>
      <c r="R36" s="359"/>
      <c r="S36" s="367">
        <f t="shared" si="1"/>
        <v>0</v>
      </c>
    </row>
    <row r="37" spans="1:20" s="299" customFormat="1" ht="16" thickBot="1" x14ac:dyDescent="0.35">
      <c r="A37" s="308" t="s">
        <v>1046</v>
      </c>
      <c r="B37" s="375" t="str">
        <f>IF(VLOOKUP(A37,Partners!$A$10:$C$38,2,FALSE)=0,"",VLOOKUP(A37,Partners!$A$10:$C$38,2,FALSE))</f>
        <v/>
      </c>
      <c r="C37" s="374" t="str">
        <f>IF(VLOOKUP(A37,Partners!$A$10:$C$38,3,FALSE)=0,"",VLOOKUP(A37,Partners!$A$10:$C$38,3,FALSE))</f>
        <v/>
      </c>
      <c r="D37" s="368">
        <v>0</v>
      </c>
      <c r="E37" s="303">
        <v>0</v>
      </c>
      <c r="F37" s="303">
        <v>0</v>
      </c>
      <c r="G37" s="303">
        <v>0</v>
      </c>
      <c r="H37" s="303">
        <v>0</v>
      </c>
      <c r="I37" s="368">
        <v>0</v>
      </c>
      <c r="J37" s="368">
        <v>0</v>
      </c>
      <c r="K37" s="369">
        <v>0</v>
      </c>
      <c r="L37" s="356">
        <f>+Partners!I47+Partners!K47</f>
        <v>0</v>
      </c>
      <c r="M37" s="357">
        <f>+Partners!J47</f>
        <v>0</v>
      </c>
      <c r="N37" s="446">
        <f t="shared" si="2"/>
        <v>0</v>
      </c>
      <c r="O37" s="357" t="str">
        <f t="shared" si="0"/>
        <v/>
      </c>
      <c r="P37" s="370"/>
      <c r="Q37" s="370"/>
      <c r="R37" s="371"/>
      <c r="S37" s="367">
        <f t="shared" si="1"/>
        <v>0</v>
      </c>
    </row>
    <row r="38" spans="1:20" s="230" customFormat="1" ht="18.5" thickBot="1" x14ac:dyDescent="0.3">
      <c r="A38" s="216" t="s">
        <v>0</v>
      </c>
      <c r="B38" s="217"/>
      <c r="C38" s="217"/>
      <c r="D38" s="218">
        <v>153007.75</v>
      </c>
      <c r="E38" s="219">
        <v>33140</v>
      </c>
      <c r="F38" s="220">
        <v>0</v>
      </c>
      <c r="G38" s="220">
        <v>60000</v>
      </c>
      <c r="H38" s="221">
        <v>40500</v>
      </c>
      <c r="I38" s="218">
        <v>133640</v>
      </c>
      <c r="J38" s="222">
        <v>286647.75</v>
      </c>
      <c r="K38" s="223">
        <v>17061.141749999999</v>
      </c>
      <c r="L38" s="224">
        <f ca="1">SUM(L9:L37)</f>
        <v>0</v>
      </c>
      <c r="M38" s="225"/>
      <c r="N38" s="226">
        <f ca="1">SUM(N9:N37)</f>
        <v>0</v>
      </c>
      <c r="O38" s="227"/>
      <c r="P38" s="305">
        <f>SUM(P9:P37)</f>
        <v>0</v>
      </c>
      <c r="Q38" s="228">
        <f>SUM(Q9:Q37)</f>
        <v>0</v>
      </c>
      <c r="R38" s="229"/>
      <c r="S38" s="306">
        <f ca="1">SUM(S9:S37)</f>
        <v>0</v>
      </c>
    </row>
    <row r="39" spans="1:20" ht="13" x14ac:dyDescent="0.3">
      <c r="A39" s="1104" t="str">
        <f ca="1">+IF(N38+P38+Q38=L38,"ok","project has generated profit")</f>
        <v>ok</v>
      </c>
      <c r="B39" s="1104"/>
      <c r="C39" s="1104"/>
      <c r="D39" s="1104"/>
      <c r="E39" s="1104"/>
      <c r="F39" s="1104"/>
      <c r="G39" s="1104"/>
      <c r="H39" s="1104"/>
      <c r="I39" s="1104"/>
      <c r="J39" s="1104"/>
      <c r="K39" s="1104"/>
      <c r="L39" s="1104"/>
      <c r="M39" s="1104"/>
      <c r="N39" s="1104"/>
      <c r="O39" s="1104"/>
      <c r="P39" s="1104"/>
      <c r="Q39" s="1104"/>
      <c r="R39" s="1104"/>
      <c r="S39" s="1104"/>
      <c r="T39" s="125"/>
    </row>
    <row r="40" spans="1:20" hidden="1" x14ac:dyDescent="0.4"/>
    <row r="41" spans="1:20" s="189" customFormat="1" ht="19" hidden="1" thickTop="1" thickBot="1" x14ac:dyDescent="0.35">
      <c r="A41" s="233"/>
      <c r="B41" s="233"/>
      <c r="C41" s="233"/>
      <c r="D41" s="1101" t="s">
        <v>182</v>
      </c>
      <c r="E41" s="1102"/>
      <c r="F41" s="1102"/>
      <c r="G41" s="1102"/>
      <c r="H41" s="1102"/>
      <c r="I41" s="1102"/>
      <c r="J41" s="1102"/>
      <c r="K41" s="1102"/>
      <c r="L41" s="1102"/>
      <c r="M41" s="1103"/>
      <c r="N41" s="1105" t="s">
        <v>183</v>
      </c>
      <c r="O41" s="1106"/>
      <c r="P41" s="1106"/>
      <c r="Q41" s="1106"/>
      <c r="R41" s="1106"/>
      <c r="S41" s="1107"/>
    </row>
    <row r="42" spans="1:20" s="191" customFormat="1" ht="18.75" hidden="1" customHeight="1" thickBot="1" x14ac:dyDescent="0.35">
      <c r="A42" s="182"/>
      <c r="B42" s="183"/>
      <c r="C42" s="183"/>
      <c r="D42" s="1101" t="s">
        <v>9</v>
      </c>
      <c r="E42" s="1102"/>
      <c r="F42" s="1102"/>
      <c r="G42" s="1102"/>
      <c r="H42" s="1102"/>
      <c r="I42" s="1102"/>
      <c r="J42" s="1103"/>
      <c r="K42" s="190" t="s">
        <v>184</v>
      </c>
      <c r="L42" s="1078">
        <v>0</v>
      </c>
      <c r="M42" s="1079"/>
      <c r="N42" s="1078" t="s">
        <v>185</v>
      </c>
      <c r="O42" s="1079"/>
      <c r="P42" s="1078" t="s">
        <v>186</v>
      </c>
      <c r="Q42" s="1084"/>
      <c r="R42" s="1079"/>
      <c r="S42" s="1086" t="s">
        <v>187</v>
      </c>
    </row>
    <row r="43" spans="1:20" s="191" customFormat="1" ht="13.5" hidden="1" customHeight="1" thickBot="1" x14ac:dyDescent="0.35">
      <c r="A43" s="1086" t="s">
        <v>209</v>
      </c>
      <c r="B43" s="1086" t="s">
        <v>188</v>
      </c>
      <c r="C43" s="1086" t="s">
        <v>10</v>
      </c>
      <c r="D43" s="1088" t="s">
        <v>31</v>
      </c>
      <c r="E43" s="1090" t="s">
        <v>189</v>
      </c>
      <c r="F43" s="1091"/>
      <c r="G43" s="1091"/>
      <c r="H43" s="1091"/>
      <c r="I43" s="1092"/>
      <c r="J43" s="1093" t="s">
        <v>33</v>
      </c>
      <c r="K43" s="1086" t="s">
        <v>190</v>
      </c>
      <c r="L43" s="1080"/>
      <c r="M43" s="1081"/>
      <c r="N43" s="1080"/>
      <c r="O43" s="1081"/>
      <c r="P43" s="1082"/>
      <c r="Q43" s="1085"/>
      <c r="R43" s="1083"/>
      <c r="S43" s="1087"/>
    </row>
    <row r="44" spans="1:20" s="191" customFormat="1" ht="13.5" hidden="1" customHeight="1" thickBot="1" x14ac:dyDescent="0.35">
      <c r="A44" s="1087"/>
      <c r="B44" s="1087"/>
      <c r="C44" s="1087"/>
      <c r="D44" s="1089"/>
      <c r="E44" s="192"/>
      <c r="F44" s="193"/>
      <c r="G44" s="193"/>
      <c r="H44" s="193"/>
      <c r="I44" s="194"/>
      <c r="J44" s="1094"/>
      <c r="K44" s="1087"/>
      <c r="L44" s="1082"/>
      <c r="M44" s="1083"/>
      <c r="N44" s="1082"/>
      <c r="O44" s="1083"/>
      <c r="P44" s="195"/>
      <c r="Q44" s="1090" t="s">
        <v>191</v>
      </c>
      <c r="R44" s="1092"/>
      <c r="S44" s="1087"/>
    </row>
    <row r="45" spans="1:20" s="204" customFormat="1" ht="51.75" hidden="1" customHeight="1" thickBot="1" x14ac:dyDescent="0.3">
      <c r="A45" s="1108"/>
      <c r="B45" s="1108"/>
      <c r="C45" s="1108"/>
      <c r="D45" s="1109"/>
      <c r="E45" s="196" t="s">
        <v>192</v>
      </c>
      <c r="F45" s="197" t="s">
        <v>193</v>
      </c>
      <c r="G45" s="197" t="s">
        <v>194</v>
      </c>
      <c r="H45" s="197" t="s">
        <v>195</v>
      </c>
      <c r="I45" s="198" t="s">
        <v>196</v>
      </c>
      <c r="J45" s="1110"/>
      <c r="K45" s="1108"/>
      <c r="L45" s="199" t="s">
        <v>11</v>
      </c>
      <c r="M45" s="200" t="s">
        <v>8</v>
      </c>
      <c r="N45" s="200" t="s">
        <v>197</v>
      </c>
      <c r="O45" s="199" t="s">
        <v>8</v>
      </c>
      <c r="P45" s="201" t="s">
        <v>198</v>
      </c>
      <c r="Q45" s="202" t="s">
        <v>127</v>
      </c>
      <c r="R45" s="203" t="s">
        <v>199</v>
      </c>
      <c r="S45" s="1108"/>
    </row>
    <row r="46" spans="1:20" s="215" customFormat="1" ht="15.5" hidden="1" x14ac:dyDescent="0.3">
      <c r="A46" s="76" t="s">
        <v>83</v>
      </c>
      <c r="B46" s="234" t="s">
        <v>84</v>
      </c>
      <c r="C46" s="235" t="s">
        <v>85</v>
      </c>
      <c r="D46" s="205">
        <v>0</v>
      </c>
      <c r="E46" s="206">
        <v>0</v>
      </c>
      <c r="F46" s="206">
        <v>0</v>
      </c>
      <c r="G46" s="206">
        <v>0</v>
      </c>
      <c r="H46" s="206">
        <v>0</v>
      </c>
      <c r="I46" s="207">
        <v>0</v>
      </c>
      <c r="J46" s="205">
        <v>0</v>
      </c>
      <c r="K46" s="208">
        <v>0</v>
      </c>
      <c r="L46" s="209">
        <v>0</v>
      </c>
      <c r="M46" s="210">
        <v>0</v>
      </c>
      <c r="N46" s="211"/>
      <c r="O46" s="210">
        <v>0.85482493595217768</v>
      </c>
      <c r="P46" s="212"/>
      <c r="Q46" s="211"/>
      <c r="R46" s="213"/>
      <c r="S46" s="214"/>
    </row>
    <row r="47" spans="1:20" s="215" customFormat="1" ht="15.5" hidden="1" x14ac:dyDescent="0.3">
      <c r="A47" s="76" t="s">
        <v>87</v>
      </c>
      <c r="B47" s="234" t="s">
        <v>88</v>
      </c>
      <c r="C47" s="235" t="s">
        <v>85</v>
      </c>
      <c r="D47" s="236"/>
      <c r="E47" s="237"/>
      <c r="F47" s="237"/>
      <c r="G47" s="237"/>
      <c r="H47" s="237"/>
      <c r="I47" s="238"/>
      <c r="J47" s="236"/>
      <c r="K47" s="239"/>
      <c r="L47" s="240"/>
      <c r="M47" s="241"/>
      <c r="N47" s="242"/>
      <c r="O47" s="241"/>
      <c r="P47" s="243"/>
      <c r="Q47" s="242"/>
      <c r="R47" s="244"/>
      <c r="S47" s="245"/>
    </row>
    <row r="48" spans="1:20" s="215" customFormat="1" ht="15.5" hidden="1" x14ac:dyDescent="0.3">
      <c r="A48" s="76" t="s">
        <v>90</v>
      </c>
      <c r="B48" s="234">
        <v>0</v>
      </c>
      <c r="C48" s="235">
        <v>0</v>
      </c>
      <c r="D48" s="236"/>
      <c r="E48" s="237"/>
      <c r="F48" s="237"/>
      <c r="G48" s="237"/>
      <c r="H48" s="237"/>
      <c r="I48" s="238"/>
      <c r="J48" s="236"/>
      <c r="K48" s="239"/>
      <c r="L48" s="240"/>
      <c r="M48" s="241"/>
      <c r="N48" s="242"/>
      <c r="O48" s="241"/>
      <c r="P48" s="243"/>
      <c r="Q48" s="242"/>
      <c r="R48" s="244"/>
      <c r="S48" s="245"/>
    </row>
    <row r="49" spans="1:19" s="215" customFormat="1" ht="15.5" hidden="1" x14ac:dyDescent="0.3">
      <c r="A49" s="76" t="s">
        <v>91</v>
      </c>
      <c r="B49" s="234">
        <v>0</v>
      </c>
      <c r="C49" s="235">
        <v>0</v>
      </c>
      <c r="D49" s="236"/>
      <c r="E49" s="237"/>
      <c r="F49" s="237"/>
      <c r="G49" s="237"/>
      <c r="H49" s="237"/>
      <c r="I49" s="238"/>
      <c r="J49" s="236"/>
      <c r="K49" s="239"/>
      <c r="L49" s="240"/>
      <c r="M49" s="241"/>
      <c r="N49" s="242"/>
      <c r="O49" s="241"/>
      <c r="P49" s="243"/>
      <c r="Q49" s="242"/>
      <c r="R49" s="244"/>
      <c r="S49" s="245"/>
    </row>
    <row r="50" spans="1:19" s="215" customFormat="1" ht="15.5" hidden="1" x14ac:dyDescent="0.3">
      <c r="A50" s="76" t="s">
        <v>92</v>
      </c>
      <c r="B50" s="234">
        <v>0</v>
      </c>
      <c r="C50" s="235">
        <v>0</v>
      </c>
      <c r="D50" s="236"/>
      <c r="E50" s="237"/>
      <c r="F50" s="237"/>
      <c r="G50" s="237"/>
      <c r="H50" s="237"/>
      <c r="I50" s="238"/>
      <c r="J50" s="236"/>
      <c r="K50" s="239"/>
      <c r="L50" s="240"/>
      <c r="M50" s="241"/>
      <c r="N50" s="242"/>
      <c r="O50" s="241"/>
      <c r="P50" s="243"/>
      <c r="Q50" s="242"/>
      <c r="R50" s="244"/>
      <c r="S50" s="245"/>
    </row>
    <row r="51" spans="1:19" s="215" customFormat="1" ht="15.5" hidden="1" x14ac:dyDescent="0.3">
      <c r="A51" s="76" t="s">
        <v>93</v>
      </c>
      <c r="B51" s="234">
        <v>0</v>
      </c>
      <c r="C51" s="235">
        <v>0</v>
      </c>
      <c r="D51" s="236"/>
      <c r="E51" s="237"/>
      <c r="F51" s="237"/>
      <c r="G51" s="237"/>
      <c r="H51" s="237"/>
      <c r="I51" s="238"/>
      <c r="J51" s="236"/>
      <c r="K51" s="239"/>
      <c r="L51" s="240"/>
      <c r="M51" s="241"/>
      <c r="N51" s="242"/>
      <c r="O51" s="241"/>
      <c r="P51" s="243"/>
      <c r="Q51" s="242"/>
      <c r="R51" s="244"/>
      <c r="S51" s="245"/>
    </row>
    <row r="52" spans="1:19" s="215" customFormat="1" ht="15.5" hidden="1" x14ac:dyDescent="0.3">
      <c r="A52" s="76" t="s">
        <v>94</v>
      </c>
      <c r="B52" s="234">
        <v>0</v>
      </c>
      <c r="C52" s="235">
        <v>0</v>
      </c>
      <c r="D52" s="236"/>
      <c r="E52" s="237"/>
      <c r="F52" s="237"/>
      <c r="G52" s="237"/>
      <c r="H52" s="237"/>
      <c r="I52" s="238"/>
      <c r="J52" s="236"/>
      <c r="K52" s="239"/>
      <c r="L52" s="240"/>
      <c r="M52" s="241"/>
      <c r="N52" s="242"/>
      <c r="O52" s="241"/>
      <c r="P52" s="243"/>
      <c r="Q52" s="242"/>
      <c r="R52" s="244"/>
      <c r="S52" s="245"/>
    </row>
    <row r="53" spans="1:19" s="215" customFormat="1" ht="15.5" hidden="1" x14ac:dyDescent="0.3">
      <c r="A53" s="76" t="s">
        <v>95</v>
      </c>
      <c r="B53" s="234">
        <v>0</v>
      </c>
      <c r="C53" s="235">
        <v>0</v>
      </c>
      <c r="D53" s="236"/>
      <c r="E53" s="237"/>
      <c r="F53" s="237"/>
      <c r="G53" s="237"/>
      <c r="H53" s="237"/>
      <c r="I53" s="238"/>
      <c r="J53" s="236"/>
      <c r="K53" s="239"/>
      <c r="L53" s="240"/>
      <c r="M53" s="241"/>
      <c r="N53" s="242"/>
      <c r="O53" s="241"/>
      <c r="P53" s="243"/>
      <c r="Q53" s="242"/>
      <c r="R53" s="244"/>
      <c r="S53" s="245"/>
    </row>
    <row r="54" spans="1:19" s="215" customFormat="1" ht="15.5" hidden="1" x14ac:dyDescent="0.3">
      <c r="A54" s="76" t="s">
        <v>96</v>
      </c>
      <c r="B54" s="234">
        <v>0</v>
      </c>
      <c r="C54" s="235">
        <v>0</v>
      </c>
      <c r="D54" s="236"/>
      <c r="E54" s="237"/>
      <c r="F54" s="237"/>
      <c r="G54" s="237"/>
      <c r="H54" s="237"/>
      <c r="I54" s="238"/>
      <c r="J54" s="236"/>
      <c r="K54" s="239"/>
      <c r="L54" s="240"/>
      <c r="M54" s="241"/>
      <c r="N54" s="242"/>
      <c r="O54" s="241"/>
      <c r="P54" s="243"/>
      <c r="Q54" s="242"/>
      <c r="R54" s="244"/>
      <c r="S54" s="245"/>
    </row>
    <row r="55" spans="1:19" s="215" customFormat="1" ht="15.5" hidden="1" x14ac:dyDescent="0.3">
      <c r="A55" s="76" t="s">
        <v>97</v>
      </c>
      <c r="B55" s="234">
        <v>0</v>
      </c>
      <c r="C55" s="235">
        <v>0</v>
      </c>
      <c r="D55" s="236"/>
      <c r="E55" s="237"/>
      <c r="F55" s="237"/>
      <c r="G55" s="237"/>
      <c r="H55" s="237"/>
      <c r="I55" s="238"/>
      <c r="J55" s="236"/>
      <c r="K55" s="239"/>
      <c r="L55" s="240"/>
      <c r="M55" s="241"/>
      <c r="N55" s="242"/>
      <c r="O55" s="241"/>
      <c r="P55" s="243"/>
      <c r="Q55" s="242"/>
      <c r="R55" s="244"/>
      <c r="S55" s="245"/>
    </row>
    <row r="56" spans="1:19" s="215" customFormat="1" ht="15.5" hidden="1" x14ac:dyDescent="0.3">
      <c r="A56" s="76" t="s">
        <v>98</v>
      </c>
      <c r="B56" s="234">
        <v>0</v>
      </c>
      <c r="C56" s="235">
        <v>0</v>
      </c>
      <c r="D56" s="236"/>
      <c r="E56" s="237"/>
      <c r="F56" s="237"/>
      <c r="G56" s="237"/>
      <c r="H56" s="237"/>
      <c r="I56" s="238"/>
      <c r="J56" s="236"/>
      <c r="K56" s="239"/>
      <c r="L56" s="240"/>
      <c r="M56" s="241"/>
      <c r="N56" s="242"/>
      <c r="O56" s="241"/>
      <c r="P56" s="243"/>
      <c r="Q56" s="242"/>
      <c r="R56" s="244"/>
      <c r="S56" s="245"/>
    </row>
    <row r="57" spans="1:19" s="215" customFormat="1" ht="15.5" hidden="1" x14ac:dyDescent="0.3">
      <c r="A57" s="76" t="s">
        <v>99</v>
      </c>
      <c r="B57" s="234">
        <v>0</v>
      </c>
      <c r="C57" s="235">
        <v>0</v>
      </c>
      <c r="D57" s="236"/>
      <c r="E57" s="237"/>
      <c r="F57" s="237"/>
      <c r="G57" s="237"/>
      <c r="H57" s="237"/>
      <c r="I57" s="238"/>
      <c r="J57" s="236"/>
      <c r="K57" s="239"/>
      <c r="L57" s="240"/>
      <c r="M57" s="241"/>
      <c r="N57" s="242"/>
      <c r="O57" s="241"/>
      <c r="P57" s="243"/>
      <c r="Q57" s="242"/>
      <c r="R57" s="244"/>
      <c r="S57" s="245"/>
    </row>
    <row r="58" spans="1:19" s="215" customFormat="1" ht="15.5" hidden="1" x14ac:dyDescent="0.3">
      <c r="A58" s="76" t="s">
        <v>100</v>
      </c>
      <c r="B58" s="234">
        <v>0</v>
      </c>
      <c r="C58" s="235">
        <v>0</v>
      </c>
      <c r="D58" s="236"/>
      <c r="E58" s="237"/>
      <c r="F58" s="237"/>
      <c r="G58" s="237"/>
      <c r="H58" s="237"/>
      <c r="I58" s="238"/>
      <c r="J58" s="236"/>
      <c r="K58" s="239"/>
      <c r="L58" s="240"/>
      <c r="M58" s="241"/>
      <c r="N58" s="242"/>
      <c r="O58" s="241"/>
      <c r="P58" s="243"/>
      <c r="Q58" s="242"/>
      <c r="R58" s="244"/>
      <c r="S58" s="245"/>
    </row>
    <row r="59" spans="1:19" s="215" customFormat="1" ht="15.5" hidden="1" x14ac:dyDescent="0.3">
      <c r="A59" s="76" t="s">
        <v>101</v>
      </c>
      <c r="B59" s="234">
        <v>0</v>
      </c>
      <c r="C59" s="235">
        <v>0</v>
      </c>
      <c r="D59" s="236"/>
      <c r="E59" s="237"/>
      <c r="F59" s="237"/>
      <c r="G59" s="237"/>
      <c r="H59" s="237"/>
      <c r="I59" s="238"/>
      <c r="J59" s="236"/>
      <c r="K59" s="239"/>
      <c r="L59" s="240"/>
      <c r="M59" s="241"/>
      <c r="N59" s="242"/>
      <c r="O59" s="241"/>
      <c r="P59" s="243"/>
      <c r="Q59" s="242"/>
      <c r="R59" s="244"/>
      <c r="S59" s="245"/>
    </row>
    <row r="60" spans="1:19" s="215" customFormat="1" ht="15.5" hidden="1" x14ac:dyDescent="0.3">
      <c r="A60" s="76" t="s">
        <v>102</v>
      </c>
      <c r="B60" s="234">
        <v>0</v>
      </c>
      <c r="C60" s="235">
        <v>0</v>
      </c>
      <c r="D60" s="236"/>
      <c r="E60" s="237"/>
      <c r="F60" s="237"/>
      <c r="G60" s="237"/>
      <c r="H60" s="237"/>
      <c r="I60" s="238"/>
      <c r="J60" s="236"/>
      <c r="K60" s="239"/>
      <c r="L60" s="240"/>
      <c r="M60" s="241"/>
      <c r="N60" s="242"/>
      <c r="O60" s="241"/>
      <c r="P60" s="243"/>
      <c r="Q60" s="242"/>
      <c r="R60" s="244"/>
      <c r="S60" s="245"/>
    </row>
    <row r="61" spans="1:19" s="215" customFormat="1" ht="15.5" hidden="1" x14ac:dyDescent="0.3">
      <c r="A61" s="76" t="s">
        <v>103</v>
      </c>
      <c r="B61" s="234">
        <v>0</v>
      </c>
      <c r="C61" s="235">
        <v>0</v>
      </c>
      <c r="D61" s="236"/>
      <c r="E61" s="237"/>
      <c r="F61" s="237"/>
      <c r="G61" s="237"/>
      <c r="H61" s="237"/>
      <c r="I61" s="238"/>
      <c r="J61" s="236"/>
      <c r="K61" s="239"/>
      <c r="L61" s="240"/>
      <c r="M61" s="241"/>
      <c r="N61" s="242"/>
      <c r="O61" s="241"/>
      <c r="P61" s="243"/>
      <c r="Q61" s="242"/>
      <c r="R61" s="244"/>
      <c r="S61" s="245"/>
    </row>
    <row r="62" spans="1:19" s="215" customFormat="1" ht="15.5" hidden="1" x14ac:dyDescent="0.3">
      <c r="A62" s="76" t="s">
        <v>104</v>
      </c>
      <c r="B62" s="234">
        <v>0</v>
      </c>
      <c r="C62" s="235">
        <v>0</v>
      </c>
      <c r="D62" s="236"/>
      <c r="E62" s="237"/>
      <c r="F62" s="237"/>
      <c r="G62" s="237"/>
      <c r="H62" s="237"/>
      <c r="I62" s="238"/>
      <c r="J62" s="236"/>
      <c r="K62" s="239"/>
      <c r="L62" s="240"/>
      <c r="M62" s="241"/>
      <c r="N62" s="242"/>
      <c r="O62" s="241"/>
      <c r="P62" s="243"/>
      <c r="Q62" s="242"/>
      <c r="R62" s="244"/>
      <c r="S62" s="245"/>
    </row>
    <row r="63" spans="1:19" s="215" customFormat="1" ht="15.5" hidden="1" x14ac:dyDescent="0.3">
      <c r="A63" s="76" t="s">
        <v>105</v>
      </c>
      <c r="B63" s="234">
        <v>0</v>
      </c>
      <c r="C63" s="235">
        <v>0</v>
      </c>
      <c r="D63" s="236"/>
      <c r="E63" s="237"/>
      <c r="F63" s="237"/>
      <c r="G63" s="237"/>
      <c r="H63" s="237"/>
      <c r="I63" s="238"/>
      <c r="J63" s="236"/>
      <c r="K63" s="239"/>
      <c r="L63" s="240"/>
      <c r="M63" s="241"/>
      <c r="N63" s="242"/>
      <c r="O63" s="241"/>
      <c r="P63" s="243"/>
      <c r="Q63" s="242"/>
      <c r="R63" s="244"/>
      <c r="S63" s="245"/>
    </row>
    <row r="64" spans="1:19" s="215" customFormat="1" ht="15.5" hidden="1" x14ac:dyDescent="0.3">
      <c r="A64" s="76" t="s">
        <v>106</v>
      </c>
      <c r="B64" s="234">
        <v>0</v>
      </c>
      <c r="C64" s="235">
        <v>0</v>
      </c>
      <c r="D64" s="236"/>
      <c r="E64" s="237"/>
      <c r="F64" s="237"/>
      <c r="G64" s="237"/>
      <c r="H64" s="237"/>
      <c r="I64" s="238"/>
      <c r="J64" s="236"/>
      <c r="K64" s="239"/>
      <c r="L64" s="240"/>
      <c r="M64" s="241"/>
      <c r="N64" s="242"/>
      <c r="O64" s="241"/>
      <c r="P64" s="243"/>
      <c r="Q64" s="242"/>
      <c r="R64" s="244"/>
      <c r="S64" s="245"/>
    </row>
    <row r="65" spans="1:19" s="215" customFormat="1" ht="15.5" hidden="1" x14ac:dyDescent="0.3">
      <c r="A65" s="76" t="s">
        <v>107</v>
      </c>
      <c r="B65" s="234">
        <v>0</v>
      </c>
      <c r="C65" s="235">
        <v>0</v>
      </c>
      <c r="D65" s="236"/>
      <c r="E65" s="237"/>
      <c r="F65" s="237"/>
      <c r="G65" s="237"/>
      <c r="H65" s="237"/>
      <c r="I65" s="238"/>
      <c r="J65" s="236"/>
      <c r="K65" s="239"/>
      <c r="L65" s="240"/>
      <c r="M65" s="241"/>
      <c r="N65" s="242"/>
      <c r="O65" s="241"/>
      <c r="P65" s="243"/>
      <c r="Q65" s="242"/>
      <c r="R65" s="244"/>
      <c r="S65" s="245"/>
    </row>
    <row r="66" spans="1:19" s="215" customFormat="1" ht="15.5" hidden="1" x14ac:dyDescent="0.3">
      <c r="A66" s="76" t="s">
        <v>108</v>
      </c>
      <c r="B66" s="234">
        <v>0</v>
      </c>
      <c r="C66" s="235">
        <v>0</v>
      </c>
      <c r="D66" s="236"/>
      <c r="E66" s="237"/>
      <c r="F66" s="237"/>
      <c r="G66" s="237"/>
      <c r="H66" s="237"/>
      <c r="I66" s="238"/>
      <c r="J66" s="236"/>
      <c r="K66" s="239"/>
      <c r="L66" s="240"/>
      <c r="M66" s="241"/>
      <c r="N66" s="242"/>
      <c r="O66" s="241"/>
      <c r="P66" s="243"/>
      <c r="Q66" s="242"/>
      <c r="R66" s="244"/>
      <c r="S66" s="245"/>
    </row>
    <row r="67" spans="1:19" s="215" customFormat="1" ht="15.5" hidden="1" x14ac:dyDescent="0.3">
      <c r="A67" s="76" t="s">
        <v>109</v>
      </c>
      <c r="B67" s="234">
        <v>0</v>
      </c>
      <c r="C67" s="235">
        <v>0</v>
      </c>
      <c r="D67" s="236"/>
      <c r="E67" s="237"/>
      <c r="F67" s="237"/>
      <c r="G67" s="237"/>
      <c r="H67" s="237"/>
      <c r="I67" s="238"/>
      <c r="J67" s="236"/>
      <c r="K67" s="239"/>
      <c r="L67" s="240"/>
      <c r="M67" s="241"/>
      <c r="N67" s="242"/>
      <c r="O67" s="241"/>
      <c r="P67" s="243"/>
      <c r="Q67" s="242"/>
      <c r="R67" s="244"/>
      <c r="S67" s="245"/>
    </row>
    <row r="68" spans="1:19" s="215" customFormat="1" ht="15.5" hidden="1" x14ac:dyDescent="0.3">
      <c r="A68" s="76" t="s">
        <v>110</v>
      </c>
      <c r="B68" s="234">
        <v>0</v>
      </c>
      <c r="C68" s="235">
        <v>0</v>
      </c>
      <c r="D68" s="236"/>
      <c r="E68" s="237"/>
      <c r="F68" s="237"/>
      <c r="G68" s="237"/>
      <c r="H68" s="237"/>
      <c r="I68" s="238"/>
      <c r="J68" s="236"/>
      <c r="K68" s="239"/>
      <c r="L68" s="240"/>
      <c r="M68" s="241"/>
      <c r="N68" s="242"/>
      <c r="O68" s="241"/>
      <c r="P68" s="243"/>
      <c r="Q68" s="242"/>
      <c r="R68" s="244"/>
      <c r="S68" s="245"/>
    </row>
    <row r="69" spans="1:19" s="215" customFormat="1" ht="15.5" hidden="1" x14ac:dyDescent="0.3">
      <c r="A69" s="76" t="s">
        <v>111</v>
      </c>
      <c r="B69" s="234">
        <v>0</v>
      </c>
      <c r="C69" s="235">
        <v>0</v>
      </c>
      <c r="D69" s="236"/>
      <c r="E69" s="237"/>
      <c r="F69" s="237"/>
      <c r="G69" s="237"/>
      <c r="H69" s="237"/>
      <c r="I69" s="238"/>
      <c r="J69" s="236"/>
      <c r="K69" s="239"/>
      <c r="L69" s="240"/>
      <c r="M69" s="241"/>
      <c r="N69" s="242"/>
      <c r="O69" s="241"/>
      <c r="P69" s="243"/>
      <c r="Q69" s="242"/>
      <c r="R69" s="244"/>
      <c r="S69" s="245"/>
    </row>
    <row r="70" spans="1:19" s="215" customFormat="1" ht="15.5" hidden="1" x14ac:dyDescent="0.3">
      <c r="A70" s="76" t="s">
        <v>112</v>
      </c>
      <c r="B70" s="234">
        <v>0</v>
      </c>
      <c r="C70" s="235">
        <v>0</v>
      </c>
      <c r="D70" s="236"/>
      <c r="E70" s="237"/>
      <c r="F70" s="237"/>
      <c r="G70" s="237"/>
      <c r="H70" s="237"/>
      <c r="I70" s="238"/>
      <c r="J70" s="236"/>
      <c r="K70" s="239"/>
      <c r="L70" s="240"/>
      <c r="M70" s="241"/>
      <c r="N70" s="242"/>
      <c r="O70" s="241"/>
      <c r="P70" s="243"/>
      <c r="Q70" s="242"/>
      <c r="R70" s="244"/>
      <c r="S70" s="245"/>
    </row>
    <row r="71" spans="1:19" s="215" customFormat="1" ht="15.5" hidden="1" x14ac:dyDescent="0.3">
      <c r="A71" s="76" t="s">
        <v>113</v>
      </c>
      <c r="B71" s="234">
        <v>0</v>
      </c>
      <c r="C71" s="235">
        <v>0</v>
      </c>
      <c r="D71" s="236"/>
      <c r="E71" s="237"/>
      <c r="F71" s="237"/>
      <c r="G71" s="237"/>
      <c r="H71" s="237"/>
      <c r="I71" s="238"/>
      <c r="J71" s="236"/>
      <c r="K71" s="239"/>
      <c r="L71" s="240"/>
      <c r="M71" s="241"/>
      <c r="N71" s="242"/>
      <c r="O71" s="241"/>
      <c r="P71" s="243"/>
      <c r="Q71" s="242"/>
      <c r="R71" s="244"/>
      <c r="S71" s="245"/>
    </row>
    <row r="72" spans="1:19" s="215" customFormat="1" ht="15.5" hidden="1" x14ac:dyDescent="0.3">
      <c r="A72" s="76" t="s">
        <v>114</v>
      </c>
      <c r="B72" s="234">
        <v>0</v>
      </c>
      <c r="C72" s="235">
        <v>0</v>
      </c>
      <c r="D72" s="236"/>
      <c r="E72" s="237"/>
      <c r="F72" s="237"/>
      <c r="G72" s="237"/>
      <c r="H72" s="237"/>
      <c r="I72" s="238"/>
      <c r="J72" s="236"/>
      <c r="K72" s="239"/>
      <c r="L72" s="240"/>
      <c r="M72" s="241"/>
      <c r="N72" s="242"/>
      <c r="O72" s="241"/>
      <c r="P72" s="243"/>
      <c r="Q72" s="242"/>
      <c r="R72" s="244"/>
      <c r="S72" s="245"/>
    </row>
    <row r="73" spans="1:19" s="215" customFormat="1" ht="15.5" hidden="1" x14ac:dyDescent="0.3">
      <c r="A73" s="76" t="s">
        <v>115</v>
      </c>
      <c r="B73" s="234">
        <v>0</v>
      </c>
      <c r="C73" s="235">
        <v>0</v>
      </c>
      <c r="D73" s="236"/>
      <c r="E73" s="237"/>
      <c r="F73" s="237"/>
      <c r="G73" s="237"/>
      <c r="H73" s="237"/>
      <c r="I73" s="238"/>
      <c r="J73" s="236"/>
      <c r="K73" s="239"/>
      <c r="L73" s="240"/>
      <c r="M73" s="241"/>
      <c r="N73" s="242"/>
      <c r="O73" s="241"/>
      <c r="P73" s="243"/>
      <c r="Q73" s="242"/>
      <c r="R73" s="244"/>
      <c r="S73" s="245"/>
    </row>
    <row r="74" spans="1:19" s="215" customFormat="1" ht="15.5" hidden="1" x14ac:dyDescent="0.3">
      <c r="A74" s="76" t="s">
        <v>116</v>
      </c>
      <c r="B74" s="234">
        <v>0</v>
      </c>
      <c r="C74" s="235">
        <v>0</v>
      </c>
      <c r="D74" s="236"/>
      <c r="E74" s="237"/>
      <c r="F74" s="237"/>
      <c r="G74" s="237"/>
      <c r="H74" s="237"/>
      <c r="I74" s="238"/>
      <c r="J74" s="236"/>
      <c r="K74" s="239"/>
      <c r="L74" s="240"/>
      <c r="M74" s="241"/>
      <c r="N74" s="242"/>
      <c r="O74" s="241"/>
      <c r="P74" s="243"/>
      <c r="Q74" s="242"/>
      <c r="R74" s="244"/>
      <c r="S74" s="245"/>
    </row>
    <row r="75" spans="1:19" s="215" customFormat="1" ht="15.5" hidden="1" x14ac:dyDescent="0.3">
      <c r="A75" s="76" t="s">
        <v>117</v>
      </c>
      <c r="B75" s="234">
        <v>0</v>
      </c>
      <c r="C75" s="235">
        <v>0</v>
      </c>
      <c r="D75" s="236"/>
      <c r="E75" s="237"/>
      <c r="F75" s="237"/>
      <c r="G75" s="237"/>
      <c r="H75" s="237"/>
      <c r="I75" s="238"/>
      <c r="J75" s="236"/>
      <c r="K75" s="239"/>
      <c r="L75" s="240"/>
      <c r="M75" s="241"/>
      <c r="N75" s="242"/>
      <c r="O75" s="241"/>
      <c r="P75" s="243"/>
      <c r="Q75" s="242"/>
      <c r="R75" s="244"/>
      <c r="S75" s="245"/>
    </row>
    <row r="76" spans="1:19" s="215" customFormat="1" ht="15.5" hidden="1" x14ac:dyDescent="0.3">
      <c r="A76" s="76" t="s">
        <v>210</v>
      </c>
      <c r="B76" s="234" t="s">
        <v>211</v>
      </c>
      <c r="C76" s="235" t="s">
        <v>211</v>
      </c>
      <c r="D76" s="236"/>
      <c r="E76" s="237"/>
      <c r="F76" s="237"/>
      <c r="G76" s="237"/>
      <c r="H76" s="237"/>
      <c r="I76" s="238"/>
      <c r="J76" s="236"/>
      <c r="K76" s="239"/>
      <c r="L76" s="240"/>
      <c r="M76" s="241"/>
      <c r="N76" s="242"/>
      <c r="O76" s="241"/>
      <c r="P76" s="243"/>
      <c r="Q76" s="242"/>
      <c r="R76" s="244"/>
      <c r="S76" s="245"/>
    </row>
    <row r="77" spans="1:19" s="215" customFormat="1" ht="15.5" hidden="1" x14ac:dyDescent="0.3">
      <c r="A77" s="76" t="s">
        <v>212</v>
      </c>
      <c r="B77" s="234" t="s">
        <v>211</v>
      </c>
      <c r="C77" s="235" t="s">
        <v>211</v>
      </c>
      <c r="D77" s="236"/>
      <c r="E77" s="237"/>
      <c r="F77" s="237"/>
      <c r="G77" s="237"/>
      <c r="H77" s="237"/>
      <c r="I77" s="238"/>
      <c r="J77" s="236"/>
      <c r="K77" s="239"/>
      <c r="L77" s="240"/>
      <c r="M77" s="241"/>
      <c r="N77" s="242"/>
      <c r="O77" s="241"/>
      <c r="P77" s="243"/>
      <c r="Q77" s="242"/>
      <c r="R77" s="244"/>
      <c r="S77" s="245"/>
    </row>
    <row r="78" spans="1:19" s="215" customFormat="1" ht="15.5" hidden="1" x14ac:dyDescent="0.3">
      <c r="A78" s="76" t="s">
        <v>213</v>
      </c>
      <c r="B78" s="234" t="s">
        <v>211</v>
      </c>
      <c r="C78" s="235" t="s">
        <v>211</v>
      </c>
      <c r="D78" s="236"/>
      <c r="E78" s="237"/>
      <c r="F78" s="237"/>
      <c r="G78" s="237"/>
      <c r="H78" s="237"/>
      <c r="I78" s="238"/>
      <c r="J78" s="236"/>
      <c r="K78" s="239"/>
      <c r="L78" s="240"/>
      <c r="M78" s="241"/>
      <c r="N78" s="242"/>
      <c r="O78" s="241"/>
      <c r="P78" s="243"/>
      <c r="Q78" s="242"/>
      <c r="R78" s="244"/>
      <c r="S78" s="245"/>
    </row>
    <row r="79" spans="1:19" s="215" customFormat="1" ht="15.5" hidden="1" x14ac:dyDescent="0.3">
      <c r="A79" s="76" t="s">
        <v>214</v>
      </c>
      <c r="B79" s="234" t="s">
        <v>211</v>
      </c>
      <c r="C79" s="235" t="s">
        <v>211</v>
      </c>
      <c r="D79" s="236"/>
      <c r="E79" s="237"/>
      <c r="F79" s="237"/>
      <c r="G79" s="237"/>
      <c r="H79" s="237"/>
      <c r="I79" s="238"/>
      <c r="J79" s="236"/>
      <c r="K79" s="239"/>
      <c r="L79" s="240"/>
      <c r="M79" s="241"/>
      <c r="N79" s="242"/>
      <c r="O79" s="241"/>
      <c r="P79" s="243"/>
      <c r="Q79" s="242"/>
      <c r="R79" s="244"/>
      <c r="S79" s="245"/>
    </row>
    <row r="80" spans="1:19" s="215" customFormat="1" ht="15.5" hidden="1" x14ac:dyDescent="0.3">
      <c r="A80" s="76" t="s">
        <v>215</v>
      </c>
      <c r="B80" s="234" t="s">
        <v>211</v>
      </c>
      <c r="C80" s="235" t="s">
        <v>211</v>
      </c>
      <c r="D80" s="236"/>
      <c r="E80" s="237"/>
      <c r="F80" s="237"/>
      <c r="G80" s="237"/>
      <c r="H80" s="237"/>
      <c r="I80" s="238"/>
      <c r="J80" s="236"/>
      <c r="K80" s="239"/>
      <c r="L80" s="240"/>
      <c r="M80" s="241"/>
      <c r="N80" s="242"/>
      <c r="O80" s="241"/>
      <c r="P80" s="243"/>
      <c r="Q80" s="242"/>
      <c r="R80" s="244"/>
      <c r="S80" s="245"/>
    </row>
    <row r="81" spans="1:19" s="215" customFormat="1" ht="15.5" hidden="1" x14ac:dyDescent="0.3">
      <c r="A81" s="76" t="s">
        <v>216</v>
      </c>
      <c r="B81" s="234" t="s">
        <v>211</v>
      </c>
      <c r="C81" s="235" t="s">
        <v>211</v>
      </c>
      <c r="D81" s="236"/>
      <c r="E81" s="237"/>
      <c r="F81" s="237"/>
      <c r="G81" s="237"/>
      <c r="H81" s="237"/>
      <c r="I81" s="238"/>
      <c r="J81" s="236"/>
      <c r="K81" s="239"/>
      <c r="L81" s="240"/>
      <c r="M81" s="241"/>
      <c r="N81" s="242"/>
      <c r="O81" s="241"/>
      <c r="P81" s="243"/>
      <c r="Q81" s="242"/>
      <c r="R81" s="244"/>
      <c r="S81" s="245"/>
    </row>
    <row r="82" spans="1:19" s="215" customFormat="1" ht="15.5" hidden="1" x14ac:dyDescent="0.3">
      <c r="A82" s="76" t="s">
        <v>217</v>
      </c>
      <c r="B82" s="234" t="s">
        <v>211</v>
      </c>
      <c r="C82" s="235" t="s">
        <v>211</v>
      </c>
      <c r="D82" s="236"/>
      <c r="E82" s="237"/>
      <c r="F82" s="237"/>
      <c r="G82" s="237"/>
      <c r="H82" s="237"/>
      <c r="I82" s="238"/>
      <c r="J82" s="236"/>
      <c r="K82" s="239"/>
      <c r="L82" s="240"/>
      <c r="M82" s="241"/>
      <c r="N82" s="242"/>
      <c r="O82" s="241"/>
      <c r="P82" s="243"/>
      <c r="Q82" s="242"/>
      <c r="R82" s="244"/>
      <c r="S82" s="245"/>
    </row>
    <row r="83" spans="1:19" s="215" customFormat="1" ht="15.5" hidden="1" x14ac:dyDescent="0.3">
      <c r="A83" s="76" t="s">
        <v>218</v>
      </c>
      <c r="B83" s="234" t="s">
        <v>211</v>
      </c>
      <c r="C83" s="235" t="s">
        <v>211</v>
      </c>
      <c r="D83" s="236"/>
      <c r="E83" s="237"/>
      <c r="F83" s="237"/>
      <c r="G83" s="237"/>
      <c r="H83" s="237"/>
      <c r="I83" s="238"/>
      <c r="J83" s="236"/>
      <c r="K83" s="239"/>
      <c r="L83" s="240"/>
      <c r="M83" s="241"/>
      <c r="N83" s="242"/>
      <c r="O83" s="241"/>
      <c r="P83" s="243"/>
      <c r="Q83" s="242"/>
      <c r="R83" s="244"/>
      <c r="S83" s="245"/>
    </row>
    <row r="84" spans="1:19" s="215" customFormat="1" ht="15.5" hidden="1" x14ac:dyDescent="0.3">
      <c r="A84" s="76" t="s">
        <v>219</v>
      </c>
      <c r="B84" s="234" t="s">
        <v>211</v>
      </c>
      <c r="C84" s="235" t="s">
        <v>211</v>
      </c>
      <c r="D84" s="236"/>
      <c r="E84" s="237"/>
      <c r="F84" s="237"/>
      <c r="G84" s="237"/>
      <c r="H84" s="237"/>
      <c r="I84" s="238"/>
      <c r="J84" s="236"/>
      <c r="K84" s="239"/>
      <c r="L84" s="240"/>
      <c r="M84" s="241"/>
      <c r="N84" s="242"/>
      <c r="O84" s="241"/>
      <c r="P84" s="243"/>
      <c r="Q84" s="242"/>
      <c r="R84" s="244"/>
      <c r="S84" s="245"/>
    </row>
    <row r="85" spans="1:19" s="215" customFormat="1" ht="15.5" hidden="1" x14ac:dyDescent="0.3">
      <c r="A85" s="76" t="s">
        <v>220</v>
      </c>
      <c r="B85" s="234" t="s">
        <v>211</v>
      </c>
      <c r="C85" s="235" t="s">
        <v>211</v>
      </c>
      <c r="D85" s="236"/>
      <c r="E85" s="237"/>
      <c r="F85" s="237"/>
      <c r="G85" s="237"/>
      <c r="H85" s="237"/>
      <c r="I85" s="238"/>
      <c r="J85" s="236"/>
      <c r="K85" s="239"/>
      <c r="L85" s="240"/>
      <c r="M85" s="241"/>
      <c r="N85" s="242"/>
      <c r="O85" s="241"/>
      <c r="P85" s="243"/>
      <c r="Q85" s="242"/>
      <c r="R85" s="244"/>
      <c r="S85" s="245"/>
    </row>
    <row r="86" spans="1:19" s="215" customFormat="1" ht="15.5" hidden="1" x14ac:dyDescent="0.3">
      <c r="A86" s="76" t="s">
        <v>221</v>
      </c>
      <c r="B86" s="234" t="s">
        <v>211</v>
      </c>
      <c r="C86" s="235" t="s">
        <v>211</v>
      </c>
      <c r="D86" s="236"/>
      <c r="E86" s="237"/>
      <c r="F86" s="237"/>
      <c r="G86" s="237"/>
      <c r="H86" s="237"/>
      <c r="I86" s="238"/>
      <c r="J86" s="236"/>
      <c r="K86" s="239"/>
      <c r="L86" s="240"/>
      <c r="M86" s="241"/>
      <c r="N86" s="242"/>
      <c r="O86" s="241"/>
      <c r="P86" s="243"/>
      <c r="Q86" s="242"/>
      <c r="R86" s="244"/>
      <c r="S86" s="245"/>
    </row>
    <row r="87" spans="1:19" s="215" customFormat="1" ht="15.5" hidden="1" x14ac:dyDescent="0.3">
      <c r="A87" s="76" t="s">
        <v>222</v>
      </c>
      <c r="B87" s="234" t="s">
        <v>211</v>
      </c>
      <c r="C87" s="235" t="s">
        <v>211</v>
      </c>
      <c r="D87" s="236"/>
      <c r="E87" s="237"/>
      <c r="F87" s="237"/>
      <c r="G87" s="237"/>
      <c r="H87" s="237"/>
      <c r="I87" s="238"/>
      <c r="J87" s="236"/>
      <c r="K87" s="239"/>
      <c r="L87" s="240"/>
      <c r="M87" s="241"/>
      <c r="N87" s="242"/>
      <c r="O87" s="241"/>
      <c r="P87" s="243"/>
      <c r="Q87" s="242"/>
      <c r="R87" s="244"/>
      <c r="S87" s="245"/>
    </row>
    <row r="88" spans="1:19" s="215" customFormat="1" ht="15.5" hidden="1" x14ac:dyDescent="0.3">
      <c r="A88" s="76" t="s">
        <v>223</v>
      </c>
      <c r="B88" s="234" t="s">
        <v>211</v>
      </c>
      <c r="C88" s="235" t="s">
        <v>211</v>
      </c>
      <c r="D88" s="236"/>
      <c r="E88" s="237"/>
      <c r="F88" s="237"/>
      <c r="G88" s="237"/>
      <c r="H88" s="237"/>
      <c r="I88" s="238"/>
      <c r="J88" s="236"/>
      <c r="K88" s="239"/>
      <c r="L88" s="240"/>
      <c r="M88" s="241"/>
      <c r="N88" s="242"/>
      <c r="O88" s="241"/>
      <c r="P88" s="243"/>
      <c r="Q88" s="242"/>
      <c r="R88" s="244"/>
      <c r="S88" s="245"/>
    </row>
    <row r="89" spans="1:19" s="215" customFormat="1" ht="15.5" hidden="1" x14ac:dyDescent="0.3">
      <c r="A89" s="76" t="s">
        <v>224</v>
      </c>
      <c r="B89" s="234" t="s">
        <v>211</v>
      </c>
      <c r="C89" s="235" t="s">
        <v>211</v>
      </c>
      <c r="D89" s="236"/>
      <c r="E89" s="237"/>
      <c r="F89" s="237"/>
      <c r="G89" s="237"/>
      <c r="H89" s="237"/>
      <c r="I89" s="238"/>
      <c r="J89" s="236"/>
      <c r="K89" s="239"/>
      <c r="L89" s="240"/>
      <c r="M89" s="241"/>
      <c r="N89" s="242"/>
      <c r="O89" s="241"/>
      <c r="P89" s="243"/>
      <c r="Q89" s="242"/>
      <c r="R89" s="244"/>
      <c r="S89" s="245"/>
    </row>
    <row r="90" spans="1:19" s="215" customFormat="1" ht="15.5" hidden="1" x14ac:dyDescent="0.3">
      <c r="A90" s="76" t="s">
        <v>225</v>
      </c>
      <c r="B90" s="234" t="s">
        <v>211</v>
      </c>
      <c r="C90" s="235" t="s">
        <v>211</v>
      </c>
      <c r="D90" s="236"/>
      <c r="E90" s="237"/>
      <c r="F90" s="237"/>
      <c r="G90" s="237"/>
      <c r="H90" s="237"/>
      <c r="I90" s="238"/>
      <c r="J90" s="236"/>
      <c r="K90" s="239"/>
      <c r="L90" s="240"/>
      <c r="M90" s="241"/>
      <c r="N90" s="242"/>
      <c r="O90" s="241"/>
      <c r="P90" s="243"/>
      <c r="Q90" s="242"/>
      <c r="R90" s="244"/>
      <c r="S90" s="245"/>
    </row>
    <row r="91" spans="1:19" s="215" customFormat="1" ht="15.5" hidden="1" x14ac:dyDescent="0.3">
      <c r="A91" s="76" t="s">
        <v>226</v>
      </c>
      <c r="B91" s="234" t="s">
        <v>211</v>
      </c>
      <c r="C91" s="235" t="s">
        <v>211</v>
      </c>
      <c r="D91" s="236"/>
      <c r="E91" s="237"/>
      <c r="F91" s="237"/>
      <c r="G91" s="237"/>
      <c r="H91" s="237"/>
      <c r="I91" s="238"/>
      <c r="J91" s="236"/>
      <c r="K91" s="239"/>
      <c r="L91" s="240"/>
      <c r="M91" s="241"/>
      <c r="N91" s="242"/>
      <c r="O91" s="241"/>
      <c r="P91" s="243"/>
      <c r="Q91" s="242"/>
      <c r="R91" s="244"/>
      <c r="S91" s="245"/>
    </row>
    <row r="92" spans="1:19" s="215" customFormat="1" ht="15.5" hidden="1" x14ac:dyDescent="0.3">
      <c r="A92" s="76" t="s">
        <v>227</v>
      </c>
      <c r="B92" s="234" t="s">
        <v>211</v>
      </c>
      <c r="C92" s="235" t="s">
        <v>211</v>
      </c>
      <c r="D92" s="236"/>
      <c r="E92" s="237"/>
      <c r="F92" s="237"/>
      <c r="G92" s="237"/>
      <c r="H92" s="237"/>
      <c r="I92" s="238"/>
      <c r="J92" s="236"/>
      <c r="K92" s="239"/>
      <c r="L92" s="240"/>
      <c r="M92" s="241"/>
      <c r="N92" s="242"/>
      <c r="O92" s="241"/>
      <c r="P92" s="243"/>
      <c r="Q92" s="242"/>
      <c r="R92" s="244"/>
      <c r="S92" s="245"/>
    </row>
    <row r="93" spans="1:19" s="215" customFormat="1" ht="15.5" hidden="1" x14ac:dyDescent="0.3">
      <c r="A93" s="76" t="s">
        <v>228</v>
      </c>
      <c r="B93" s="234" t="s">
        <v>211</v>
      </c>
      <c r="C93" s="235" t="s">
        <v>211</v>
      </c>
      <c r="D93" s="236"/>
      <c r="E93" s="237"/>
      <c r="F93" s="237"/>
      <c r="G93" s="237"/>
      <c r="H93" s="237"/>
      <c r="I93" s="238"/>
      <c r="J93" s="236"/>
      <c r="K93" s="239"/>
      <c r="L93" s="240"/>
      <c r="M93" s="241"/>
      <c r="N93" s="242"/>
      <c r="O93" s="241"/>
      <c r="P93" s="243"/>
      <c r="Q93" s="242"/>
      <c r="R93" s="244"/>
      <c r="S93" s="245"/>
    </row>
    <row r="94" spans="1:19" s="215" customFormat="1" ht="15.5" hidden="1" x14ac:dyDescent="0.3">
      <c r="A94" s="76" t="s">
        <v>229</v>
      </c>
      <c r="B94" s="234" t="s">
        <v>211</v>
      </c>
      <c r="C94" s="235" t="s">
        <v>211</v>
      </c>
      <c r="D94" s="236"/>
      <c r="E94" s="237"/>
      <c r="F94" s="237"/>
      <c r="G94" s="237"/>
      <c r="H94" s="237"/>
      <c r="I94" s="238"/>
      <c r="J94" s="236"/>
      <c r="K94" s="239"/>
      <c r="L94" s="240"/>
      <c r="M94" s="241"/>
      <c r="N94" s="242"/>
      <c r="O94" s="241"/>
      <c r="P94" s="243"/>
      <c r="Q94" s="242"/>
      <c r="R94" s="244"/>
      <c r="S94" s="245"/>
    </row>
    <row r="95" spans="1:19" s="215" customFormat="1" ht="15.5" hidden="1" x14ac:dyDescent="0.3">
      <c r="A95" s="76" t="s">
        <v>230</v>
      </c>
      <c r="B95" s="234" t="s">
        <v>211</v>
      </c>
      <c r="C95" s="235" t="s">
        <v>211</v>
      </c>
      <c r="D95" s="236"/>
      <c r="E95" s="237"/>
      <c r="F95" s="237"/>
      <c r="G95" s="237"/>
      <c r="H95" s="237"/>
      <c r="I95" s="238"/>
      <c r="J95" s="236"/>
      <c r="K95" s="239"/>
      <c r="L95" s="240"/>
      <c r="M95" s="241"/>
      <c r="N95" s="242"/>
      <c r="O95" s="241"/>
      <c r="P95" s="243"/>
      <c r="Q95" s="242"/>
      <c r="R95" s="244"/>
      <c r="S95" s="245"/>
    </row>
    <row r="96" spans="1:19" s="230" customFormat="1" ht="38.25" hidden="1" customHeight="1" thickBot="1" x14ac:dyDescent="0.3">
      <c r="A96" s="216" t="s">
        <v>0</v>
      </c>
      <c r="B96" s="217"/>
      <c r="C96" s="217"/>
      <c r="D96" s="218">
        <v>0</v>
      </c>
      <c r="E96" s="219">
        <v>0</v>
      </c>
      <c r="F96" s="220">
        <v>0</v>
      </c>
      <c r="G96" s="220">
        <v>0</v>
      </c>
      <c r="H96" s="221">
        <v>0</v>
      </c>
      <c r="I96" s="218">
        <v>0</v>
      </c>
      <c r="J96" s="222">
        <v>0</v>
      </c>
      <c r="K96" s="223">
        <v>0</v>
      </c>
      <c r="L96" s="224">
        <v>0</v>
      </c>
      <c r="M96" s="225"/>
      <c r="N96" s="226">
        <v>100100</v>
      </c>
      <c r="O96" s="227"/>
      <c r="P96" s="228">
        <v>17000</v>
      </c>
      <c r="Q96" s="228">
        <v>0</v>
      </c>
      <c r="R96" s="229"/>
    </row>
    <row r="97" spans="4:256" s="12" customFormat="1" hidden="1" x14ac:dyDescent="0.4">
      <c r="D97" s="231"/>
      <c r="E97" s="8"/>
      <c r="F97" s="8"/>
      <c r="G97" s="8"/>
      <c r="H97" s="8"/>
      <c r="I97" s="8"/>
      <c r="J97" s="232"/>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4:256" s="12" customFormat="1" hidden="1" x14ac:dyDescent="0.4">
      <c r="D98" s="231"/>
      <c r="E98" s="8"/>
      <c r="F98" s="8"/>
      <c r="G98" s="8"/>
      <c r="H98" s="8"/>
      <c r="I98" s="8"/>
      <c r="J98" s="232"/>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4:256" s="12" customFormat="1" hidden="1" x14ac:dyDescent="0.4">
      <c r="D99" s="231"/>
      <c r="E99" s="8"/>
      <c r="F99" s="8"/>
      <c r="G99" s="8"/>
      <c r="H99" s="8"/>
      <c r="I99" s="8"/>
      <c r="J99" s="232"/>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4:256" s="12" customFormat="1" hidden="1" x14ac:dyDescent="0.4">
      <c r="D100" s="231"/>
      <c r="E100" s="8"/>
      <c r="F100" s="8"/>
      <c r="G100" s="8"/>
      <c r="H100" s="8"/>
      <c r="I100" s="8"/>
      <c r="J100" s="232"/>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4:256" s="12" customFormat="1" hidden="1" x14ac:dyDescent="0.4">
      <c r="D101" s="231"/>
      <c r="E101" s="8"/>
      <c r="F101" s="8"/>
      <c r="G101" s="8"/>
      <c r="H101" s="8"/>
      <c r="I101" s="8"/>
      <c r="J101" s="232"/>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4:256" s="12" customFormat="1" hidden="1" x14ac:dyDescent="0.4">
      <c r="D102" s="231"/>
      <c r="E102" s="8"/>
      <c r="F102" s="8"/>
      <c r="G102" s="8"/>
      <c r="H102" s="8"/>
      <c r="I102" s="8"/>
      <c r="J102" s="232"/>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4:256" s="12" customFormat="1" hidden="1" x14ac:dyDescent="0.4">
      <c r="D103" s="231"/>
      <c r="E103" s="8"/>
      <c r="F103" s="8"/>
      <c r="G103" s="8"/>
      <c r="H103" s="8"/>
      <c r="I103" s="8"/>
      <c r="J103" s="232"/>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4:256" s="12" customFormat="1" hidden="1" x14ac:dyDescent="0.4">
      <c r="D104" s="231"/>
      <c r="E104" s="8"/>
      <c r="F104" s="8"/>
      <c r="G104" s="8"/>
      <c r="H104" s="8"/>
      <c r="I104" s="8"/>
      <c r="J104" s="232"/>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4:256" hidden="1" x14ac:dyDescent="0.4"/>
    <row r="106" spans="4:256" hidden="1" x14ac:dyDescent="0.4"/>
    <row r="107" spans="4:256" hidden="1" x14ac:dyDescent="0.4"/>
    <row r="108" spans="4:256" hidden="1" x14ac:dyDescent="0.4"/>
    <row r="109" spans="4:256" hidden="1" x14ac:dyDescent="0.4"/>
    <row r="110" spans="4:256" hidden="1" x14ac:dyDescent="0.4"/>
  </sheetData>
  <sheetProtection algorithmName="SHA-512" hashValue="J/HeeoJqLxepYaAxM6Kg9p3Tj53okEAdcdyNdp8rOlAp0eT7I63yWUAS4SmudJffc/aOq2HBxoSoE+0hkma1Uw==" saltValue="OpDw2R2OGTi3BtLJ/3t1mg==" spinCount="100000" sheet="1" selectLockedCells="1"/>
  <mergeCells count="30">
    <mergeCell ref="A39:S39"/>
    <mergeCell ref="D41:M41"/>
    <mergeCell ref="N41:S41"/>
    <mergeCell ref="D42:J42"/>
    <mergeCell ref="L42:M44"/>
    <mergeCell ref="N42:O44"/>
    <mergeCell ref="P42:R43"/>
    <mergeCell ref="S42:S45"/>
    <mergeCell ref="A43:A45"/>
    <mergeCell ref="B43:B45"/>
    <mergeCell ref="C43:C45"/>
    <mergeCell ref="D43:D45"/>
    <mergeCell ref="E43:I43"/>
    <mergeCell ref="J43:J45"/>
    <mergeCell ref="K43:K45"/>
    <mergeCell ref="Q44:R44"/>
    <mergeCell ref="A2:S2"/>
    <mergeCell ref="N5:O7"/>
    <mergeCell ref="P5:R6"/>
    <mergeCell ref="S5:S8"/>
    <mergeCell ref="A6:A8"/>
    <mergeCell ref="B6:B8"/>
    <mergeCell ref="C6:C8"/>
    <mergeCell ref="D6:D8"/>
    <mergeCell ref="E6:I6"/>
    <mergeCell ref="J6:J8"/>
    <mergeCell ref="K6:K8"/>
    <mergeCell ref="Q7:R7"/>
    <mergeCell ref="L4:M7"/>
    <mergeCell ref="D5:J5"/>
  </mergeCells>
  <phoneticPr fontId="12" type="noConversion"/>
  <conditionalFormatting sqref="E5:E103">
    <cfRule type="cellIs" dxfId="1" priority="3" stopIfTrue="1" operator="notEqual">
      <formula>$C5</formula>
    </cfRule>
  </conditionalFormatting>
  <conditionalFormatting sqref="A2">
    <cfRule type="cellIs" dxfId="0" priority="2" stopIfTrue="1" operator="equal">
      <formula>"&gt; 30 %"</formula>
    </cfRule>
  </conditionalFormatting>
  <dataValidations count="4">
    <dataValidation operator="greaterThanOrEqual" showInputMessage="1" showErrorMessage="1" sqref="S46:S95 S9:S37"/>
    <dataValidation operator="lessThanOrEqual" allowBlank="1" showInputMessage="1" showErrorMessage="1" sqref="L46:M95 L9:M37"/>
    <dataValidation type="whole" operator="greaterThanOrEqual" allowBlank="1" showInputMessage="1" showErrorMessage="1" sqref="J46:J95 J9:J37">
      <formula1>0</formula1>
    </dataValidation>
    <dataValidation operator="greaterThanOrEqual" allowBlank="1" showInputMessage="1" showErrorMessage="1" sqref="K46:K95 P46:R95 N46:N95 P9:R37 K9:K37 N9:N37"/>
  </dataValidations>
  <pageMargins left="0.74803149606299213" right="0.74803149606299213" top="0.98425196850393704" bottom="0.98425196850393704" header="0.51181102362204722" footer="0.51181102362204722"/>
  <pageSetup paperSize="9" scale="82"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3"/>
    <pageSetUpPr fitToPage="1"/>
  </sheetPr>
  <dimension ref="B2:B24"/>
  <sheetViews>
    <sheetView topLeftCell="A4" workbookViewId="0">
      <selection activeCell="A20" sqref="A20:C20"/>
    </sheetView>
  </sheetViews>
  <sheetFormatPr defaultRowHeight="12.5" x14ac:dyDescent="0.25"/>
  <cols>
    <col min="1" max="1" width="12.7265625" customWidth="1"/>
  </cols>
  <sheetData>
    <row r="2" spans="2:2" s="36" customFormat="1" ht="13" x14ac:dyDescent="0.3">
      <c r="B2" s="35"/>
    </row>
    <row r="3" spans="2:2" s="36" customFormat="1" ht="13.5" customHeight="1" x14ac:dyDescent="0.3">
      <c r="B3" s="35"/>
    </row>
    <row r="4" spans="2:2" s="36" customFormat="1" ht="13.5" customHeight="1" x14ac:dyDescent="0.3">
      <c r="B4" s="35"/>
    </row>
    <row r="6" spans="2:2" s="36" customFormat="1" ht="12.75" customHeight="1" x14ac:dyDescent="0.3">
      <c r="B6" s="35"/>
    </row>
    <row r="7" spans="2:2" s="36" customFormat="1" ht="12.75" customHeight="1" x14ac:dyDescent="0.3">
      <c r="B7" s="35"/>
    </row>
    <row r="9" spans="2:2" s="37" customFormat="1" ht="11.25" customHeight="1" x14ac:dyDescent="0.2"/>
    <row r="10" spans="2:2" s="37" customFormat="1" ht="10" x14ac:dyDescent="0.2"/>
    <row r="11" spans="2:2" s="37" customFormat="1" ht="10" x14ac:dyDescent="0.2"/>
    <row r="12" spans="2:2" s="37" customFormat="1" ht="10" x14ac:dyDescent="0.2"/>
    <row r="13" spans="2:2" s="37" customFormat="1" ht="10" x14ac:dyDescent="0.2"/>
    <row r="14" spans="2:2" s="37" customFormat="1" ht="10" x14ac:dyDescent="0.2"/>
    <row r="15" spans="2:2" s="37" customFormat="1" ht="10" x14ac:dyDescent="0.2"/>
    <row r="24" ht="16.5" customHeight="1" x14ac:dyDescent="0.25"/>
  </sheetData>
  <phoneticPr fontId="12" type="noConversion"/>
  <pageMargins left="0.74803149606299213" right="0.74803149606299213" top="0.62992125984251968" bottom="0.59055118110236227" header="0.51181102362204722" footer="0.51181102362204722"/>
  <pageSetup paperSize="9"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56"/>
  <sheetViews>
    <sheetView workbookViewId="0"/>
  </sheetViews>
  <sheetFormatPr defaultColWidth="0" defaultRowHeight="12.5" zeroHeight="1" x14ac:dyDescent="0.25"/>
  <cols>
    <col min="1" max="1" width="36.81640625" bestFit="1" customWidth="1"/>
    <col min="2" max="2" width="50.7265625" bestFit="1" customWidth="1"/>
    <col min="3" max="3" width="1.81640625" customWidth="1"/>
    <col min="4" max="16384" width="9.1796875" hidden="1"/>
  </cols>
  <sheetData>
    <row r="1" spans="1:3" ht="16" thickBot="1" x14ac:dyDescent="0.3">
      <c r="A1" s="462" t="s">
        <v>1029</v>
      </c>
      <c r="B1" s="462"/>
      <c r="C1" s="98"/>
    </row>
    <row r="2" spans="1:3" ht="16" thickBot="1" x14ac:dyDescent="0.3">
      <c r="A2" s="1111" t="s">
        <v>294</v>
      </c>
      <c r="B2" s="1112"/>
      <c r="C2" s="98"/>
    </row>
    <row r="3" spans="1:3" ht="16" thickBot="1" x14ac:dyDescent="0.3">
      <c r="A3" s="463" t="s">
        <v>7</v>
      </c>
      <c r="B3" s="464" t="s">
        <v>295</v>
      </c>
      <c r="C3" s="98"/>
    </row>
    <row r="4" spans="1:3" ht="16" thickBot="1" x14ac:dyDescent="0.4">
      <c r="A4" s="465" t="s">
        <v>296</v>
      </c>
      <c r="B4" s="466" t="s">
        <v>297</v>
      </c>
      <c r="C4" s="98"/>
    </row>
    <row r="5" spans="1:3" ht="16" thickBot="1" x14ac:dyDescent="0.4">
      <c r="A5" s="467" t="s">
        <v>298</v>
      </c>
      <c r="B5" s="466" t="s">
        <v>297</v>
      </c>
      <c r="C5" s="98"/>
    </row>
    <row r="6" spans="1:3" ht="16" thickBot="1" x14ac:dyDescent="0.4">
      <c r="A6" s="467" t="s">
        <v>299</v>
      </c>
      <c r="B6" s="466" t="s">
        <v>297</v>
      </c>
      <c r="C6" s="98"/>
    </row>
    <row r="7" spans="1:3" ht="16" thickBot="1" x14ac:dyDescent="0.4">
      <c r="A7" s="467" t="s">
        <v>300</v>
      </c>
      <c r="B7" s="466" t="s">
        <v>297</v>
      </c>
      <c r="C7" s="98"/>
    </row>
    <row r="8" spans="1:3" ht="16" thickBot="1" x14ac:dyDescent="0.4">
      <c r="A8" s="467" t="s">
        <v>301</v>
      </c>
      <c r="B8" s="466" t="s">
        <v>297</v>
      </c>
      <c r="C8" s="98"/>
    </row>
    <row r="9" spans="1:3" ht="16" thickBot="1" x14ac:dyDescent="0.4">
      <c r="A9" s="467" t="s">
        <v>302</v>
      </c>
      <c r="B9" s="466" t="s">
        <v>297</v>
      </c>
      <c r="C9" s="98"/>
    </row>
    <row r="10" spans="1:3" ht="16" thickBot="1" x14ac:dyDescent="0.4">
      <c r="A10" s="467" t="s">
        <v>303</v>
      </c>
      <c r="B10" s="466" t="s">
        <v>297</v>
      </c>
      <c r="C10" s="98"/>
    </row>
    <row r="11" spans="1:3" ht="16" thickBot="1" x14ac:dyDescent="0.4">
      <c r="A11" s="467" t="s">
        <v>304</v>
      </c>
      <c r="B11" s="466" t="s">
        <v>297</v>
      </c>
      <c r="C11" s="98"/>
    </row>
    <row r="12" spans="1:3" ht="16" thickBot="1" x14ac:dyDescent="0.4">
      <c r="A12" s="467" t="s">
        <v>305</v>
      </c>
      <c r="B12" s="466" t="s">
        <v>297</v>
      </c>
      <c r="C12" s="98"/>
    </row>
    <row r="13" spans="1:3" ht="16" thickBot="1" x14ac:dyDescent="0.4">
      <c r="A13" s="467" t="s">
        <v>306</v>
      </c>
      <c r="B13" s="466" t="s">
        <v>297</v>
      </c>
      <c r="C13" s="98"/>
    </row>
    <row r="14" spans="1:3" ht="16" thickBot="1" x14ac:dyDescent="0.4">
      <c r="A14" s="467" t="s">
        <v>201</v>
      </c>
      <c r="B14" s="466" t="s">
        <v>297</v>
      </c>
      <c r="C14" s="98"/>
    </row>
    <row r="15" spans="1:3" ht="16" thickBot="1" x14ac:dyDescent="0.4">
      <c r="A15" s="467" t="s">
        <v>307</v>
      </c>
      <c r="B15" s="466" t="s">
        <v>297</v>
      </c>
      <c r="C15" s="98"/>
    </row>
    <row r="16" spans="1:3" ht="16" thickBot="1" x14ac:dyDescent="0.4">
      <c r="A16" s="467" t="s">
        <v>308</v>
      </c>
      <c r="B16" s="466" t="s">
        <v>297</v>
      </c>
      <c r="C16" s="98"/>
    </row>
    <row r="17" spans="1:3" ht="16" thickBot="1" x14ac:dyDescent="0.4">
      <c r="A17" s="467" t="s">
        <v>309</v>
      </c>
      <c r="B17" s="466" t="s">
        <v>297</v>
      </c>
      <c r="C17" s="98"/>
    </row>
    <row r="18" spans="1:3" ht="16" thickBot="1" x14ac:dyDescent="0.4">
      <c r="A18" s="467" t="s">
        <v>310</v>
      </c>
      <c r="B18" s="466" t="s">
        <v>297</v>
      </c>
      <c r="C18" s="98"/>
    </row>
    <row r="19" spans="1:3" ht="16" thickBot="1" x14ac:dyDescent="0.4">
      <c r="A19" s="467" t="s">
        <v>311</v>
      </c>
      <c r="B19" s="466" t="s">
        <v>297</v>
      </c>
      <c r="C19" s="98"/>
    </row>
    <row r="20" spans="1:3" ht="16" thickBot="1" x14ac:dyDescent="0.4">
      <c r="A20" s="467" t="s">
        <v>312</v>
      </c>
      <c r="B20" s="466" t="s">
        <v>297</v>
      </c>
      <c r="C20" s="98"/>
    </row>
    <row r="21" spans="1:3" ht="16" thickBot="1" x14ac:dyDescent="0.4">
      <c r="A21" s="467" t="s">
        <v>313</v>
      </c>
      <c r="B21" s="466" t="s">
        <v>297</v>
      </c>
      <c r="C21" s="98"/>
    </row>
    <row r="22" spans="1:3" ht="16" thickBot="1" x14ac:dyDescent="0.4">
      <c r="A22" s="467" t="s">
        <v>314</v>
      </c>
      <c r="B22" s="466" t="s">
        <v>297</v>
      </c>
      <c r="C22" s="98"/>
    </row>
    <row r="23" spans="1:3" ht="16" thickBot="1" x14ac:dyDescent="0.4">
      <c r="A23" s="467" t="s">
        <v>315</v>
      </c>
      <c r="B23" s="466" t="s">
        <v>297</v>
      </c>
      <c r="C23" s="98"/>
    </row>
    <row r="24" spans="1:3" ht="16" thickBot="1" x14ac:dyDescent="0.4">
      <c r="A24" s="467" t="s">
        <v>316</v>
      </c>
      <c r="B24" s="466" t="s">
        <v>297</v>
      </c>
      <c r="C24" s="98"/>
    </row>
    <row r="25" spans="1:3" ht="16" thickBot="1" x14ac:dyDescent="0.4">
      <c r="A25" s="467" t="s">
        <v>85</v>
      </c>
      <c r="B25" s="466" t="s">
        <v>297</v>
      </c>
      <c r="C25" s="98"/>
    </row>
    <row r="26" spans="1:3" ht="16" thickBot="1" x14ac:dyDescent="0.4">
      <c r="A26" s="467" t="s">
        <v>317</v>
      </c>
      <c r="B26" s="466" t="s">
        <v>297</v>
      </c>
      <c r="C26" s="98"/>
    </row>
    <row r="27" spans="1:3" ht="16" thickBot="1" x14ac:dyDescent="0.4">
      <c r="A27" s="467" t="s">
        <v>318</v>
      </c>
      <c r="B27" s="466" t="s">
        <v>297</v>
      </c>
      <c r="C27" s="98"/>
    </row>
    <row r="28" spans="1:3" ht="16" thickBot="1" x14ac:dyDescent="0.4">
      <c r="A28" s="467" t="s">
        <v>319</v>
      </c>
      <c r="B28" s="466" t="s">
        <v>297</v>
      </c>
      <c r="C28" s="98"/>
    </row>
    <row r="29" spans="1:3" ht="16" thickBot="1" x14ac:dyDescent="0.4">
      <c r="A29" s="467" t="s">
        <v>320</v>
      </c>
      <c r="B29" s="466" t="s">
        <v>297</v>
      </c>
      <c r="C29" s="98"/>
    </row>
    <row r="30" spans="1:3" ht="16" thickBot="1" x14ac:dyDescent="0.4">
      <c r="A30" s="467" t="s">
        <v>321</v>
      </c>
      <c r="B30" s="466" t="s">
        <v>297</v>
      </c>
      <c r="C30" s="98"/>
    </row>
    <row r="31" spans="1:3" ht="15.5" x14ac:dyDescent="0.35">
      <c r="A31" s="467" t="s">
        <v>322</v>
      </c>
      <c r="B31" s="466" t="s">
        <v>297</v>
      </c>
      <c r="C31" s="98"/>
    </row>
    <row r="32" spans="1:3" ht="15.5" x14ac:dyDescent="0.35">
      <c r="A32" s="467" t="s">
        <v>323</v>
      </c>
      <c r="B32" s="468" t="s">
        <v>324</v>
      </c>
      <c r="C32" s="98"/>
    </row>
    <row r="33" spans="1:3" ht="15.5" x14ac:dyDescent="0.35">
      <c r="A33" s="467" t="s">
        <v>325</v>
      </c>
      <c r="B33" s="468" t="s">
        <v>324</v>
      </c>
      <c r="C33" s="98"/>
    </row>
    <row r="34" spans="1:3" ht="15.5" x14ac:dyDescent="0.35">
      <c r="A34" s="467" t="s">
        <v>326</v>
      </c>
      <c r="B34" s="468" t="s">
        <v>324</v>
      </c>
      <c r="C34" s="98"/>
    </row>
    <row r="35" spans="1:3" ht="15.5" x14ac:dyDescent="0.35">
      <c r="A35" s="467" t="s">
        <v>327</v>
      </c>
      <c r="B35" s="468" t="s">
        <v>324</v>
      </c>
      <c r="C35" s="98"/>
    </row>
    <row r="36" spans="1:3" ht="15.5" x14ac:dyDescent="0.35">
      <c r="A36" s="467" t="s">
        <v>328</v>
      </c>
      <c r="B36" s="468" t="s">
        <v>324</v>
      </c>
      <c r="C36" s="98"/>
    </row>
    <row r="37" spans="1:3" ht="15.5" x14ac:dyDescent="0.35">
      <c r="A37" s="467" t="s">
        <v>329</v>
      </c>
      <c r="B37" s="468" t="s">
        <v>330</v>
      </c>
      <c r="C37" s="98"/>
    </row>
    <row r="38" spans="1:3" ht="15.5" x14ac:dyDescent="0.35">
      <c r="A38" s="467" t="s">
        <v>331</v>
      </c>
      <c r="B38" s="468" t="s">
        <v>330</v>
      </c>
      <c r="C38" s="98"/>
    </row>
    <row r="39" spans="1:3" ht="15.5" x14ac:dyDescent="0.35">
      <c r="A39" s="467" t="s">
        <v>332</v>
      </c>
      <c r="B39" s="468" t="s">
        <v>330</v>
      </c>
      <c r="C39" s="98"/>
    </row>
    <row r="40" spans="1:3" ht="16" thickBot="1" x14ac:dyDescent="0.4">
      <c r="A40" s="469" t="s">
        <v>333</v>
      </c>
      <c r="B40" s="470" t="s">
        <v>330</v>
      </c>
      <c r="C40" s="98"/>
    </row>
    <row r="41" spans="1:3" ht="4.5" customHeight="1" x14ac:dyDescent="0.25">
      <c r="A41" s="471"/>
      <c r="B41" s="471"/>
      <c r="C41" s="98"/>
    </row>
    <row r="42" spans="1:3" hidden="1" x14ac:dyDescent="0.25">
      <c r="A42" s="325"/>
      <c r="B42" s="325"/>
    </row>
    <row r="43" spans="1:3" hidden="1" x14ac:dyDescent="0.25">
      <c r="A43" s="325"/>
      <c r="B43" s="325"/>
    </row>
    <row r="44" spans="1:3" hidden="1" x14ac:dyDescent="0.25">
      <c r="A44" s="325"/>
      <c r="B44" s="325"/>
    </row>
    <row r="45" spans="1:3" hidden="1" x14ac:dyDescent="0.25">
      <c r="A45" s="325"/>
      <c r="B45" s="325"/>
    </row>
    <row r="46" spans="1:3" hidden="1" x14ac:dyDescent="0.25">
      <c r="A46" s="325"/>
      <c r="B46" s="325"/>
    </row>
    <row r="47" spans="1:3" hidden="1" x14ac:dyDescent="0.25">
      <c r="A47" s="325"/>
      <c r="B47" s="325"/>
    </row>
    <row r="48" spans="1:3" hidden="1" x14ac:dyDescent="0.25">
      <c r="A48" s="325"/>
      <c r="B48" s="325"/>
    </row>
    <row r="49" hidden="1" x14ac:dyDescent="0.25"/>
    <row r="50" hidden="1" x14ac:dyDescent="0.25"/>
    <row r="51" hidden="1" x14ac:dyDescent="0.25"/>
    <row r="52" hidden="1" x14ac:dyDescent="0.25"/>
    <row r="53" hidden="1" x14ac:dyDescent="0.25"/>
    <row r="54" hidden="1" x14ac:dyDescent="0.25"/>
    <row r="55" hidden="1" x14ac:dyDescent="0.25"/>
    <row r="56" hidden="1" x14ac:dyDescent="0.25"/>
  </sheetData>
  <mergeCells count="1">
    <mergeCell ref="A2:B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H191"/>
  <sheetViews>
    <sheetView workbookViewId="0">
      <selection sqref="A1:F1"/>
    </sheetView>
  </sheetViews>
  <sheetFormatPr defaultColWidth="0" defaultRowHeight="12.5" zeroHeight="1" x14ac:dyDescent="0.25"/>
  <cols>
    <col min="1" max="1" width="28.26953125" style="286" customWidth="1"/>
    <col min="2" max="2" width="19.7265625" style="286" customWidth="1"/>
    <col min="3" max="3" width="28.453125" style="286" customWidth="1"/>
    <col min="4" max="4" width="50.54296875" style="286" customWidth="1"/>
    <col min="5" max="5" width="9.1796875" style="286" customWidth="1"/>
    <col min="6" max="6" width="10.54296875" style="286" bestFit="1" customWidth="1"/>
    <col min="7" max="7" width="35.1796875" style="286" bestFit="1" customWidth="1"/>
    <col min="8" max="8" width="1.1796875" style="286" customWidth="1"/>
    <col min="9" max="16384" width="9.1796875" style="286" hidden="1"/>
  </cols>
  <sheetData>
    <row r="1" spans="1:7" ht="30.75" customHeight="1" x14ac:dyDescent="0.4">
      <c r="A1" s="1113" t="s">
        <v>1030</v>
      </c>
      <c r="B1" s="1114"/>
      <c r="C1" s="1114"/>
      <c r="D1" s="1114"/>
      <c r="E1" s="1114"/>
      <c r="F1" s="1114"/>
    </row>
    <row r="2" spans="1:7" ht="81.75" customHeight="1" x14ac:dyDescent="0.25">
      <c r="A2" s="1115" t="s">
        <v>879</v>
      </c>
      <c r="B2" s="1116"/>
      <c r="C2" s="1116"/>
      <c r="D2" s="1116"/>
      <c r="E2" s="1116"/>
      <c r="F2" s="1116"/>
    </row>
    <row r="3" spans="1:7" ht="13" thickBot="1" x14ac:dyDescent="0.3"/>
    <row r="4" spans="1:7" ht="14.5" thickBot="1" x14ac:dyDescent="0.3">
      <c r="A4" s="472" t="s">
        <v>10</v>
      </c>
      <c r="B4" s="472" t="s">
        <v>880</v>
      </c>
      <c r="C4" s="472" t="s">
        <v>881</v>
      </c>
      <c r="D4" s="472" t="s">
        <v>882</v>
      </c>
      <c r="E4" s="472" t="s">
        <v>883</v>
      </c>
      <c r="F4" s="472" t="s">
        <v>884</v>
      </c>
    </row>
    <row r="5" spans="1:7" x14ac:dyDescent="0.25">
      <c r="A5" s="1117" t="s">
        <v>885</v>
      </c>
      <c r="B5" s="1116"/>
      <c r="C5" s="1116"/>
      <c r="D5" s="1116"/>
      <c r="E5" s="1116"/>
      <c r="F5" s="1117" t="s">
        <v>211</v>
      </c>
    </row>
    <row r="6" spans="1:7" ht="14" x14ac:dyDescent="0.25">
      <c r="A6" s="473" t="s">
        <v>886</v>
      </c>
      <c r="B6" s="474" t="s">
        <v>887</v>
      </c>
      <c r="C6" s="473" t="s">
        <v>257</v>
      </c>
      <c r="D6" s="474" t="s">
        <v>256</v>
      </c>
      <c r="E6" s="286">
        <v>1</v>
      </c>
      <c r="F6" s="476" t="s">
        <v>888</v>
      </c>
      <c r="G6" s="477" t="str">
        <f>+C6</f>
        <v>Euro</v>
      </c>
    </row>
    <row r="7" spans="1:7" ht="14" x14ac:dyDescent="0.25">
      <c r="A7" s="473" t="s">
        <v>370</v>
      </c>
      <c r="B7" s="474" t="s">
        <v>371</v>
      </c>
      <c r="C7" s="473" t="s">
        <v>889</v>
      </c>
      <c r="D7" s="474" t="s">
        <v>258</v>
      </c>
      <c r="F7" s="476" t="s">
        <v>211</v>
      </c>
      <c r="G7" s="477" t="str">
        <f t="shared" ref="G7:G70" si="0">+C7</f>
        <v>Bulgarian lev</v>
      </c>
    </row>
    <row r="8" spans="1:7" ht="14" x14ac:dyDescent="0.25">
      <c r="A8" s="473" t="s">
        <v>372</v>
      </c>
      <c r="B8" s="474" t="s">
        <v>373</v>
      </c>
      <c r="C8" s="473" t="s">
        <v>890</v>
      </c>
      <c r="D8" s="474" t="s">
        <v>269</v>
      </c>
      <c r="F8" s="476" t="s">
        <v>211</v>
      </c>
      <c r="G8" s="477" t="str">
        <f t="shared" si="0"/>
        <v>Croatian kuna</v>
      </c>
    </row>
    <row r="9" spans="1:7" ht="14" x14ac:dyDescent="0.25">
      <c r="A9" s="473" t="s">
        <v>374</v>
      </c>
      <c r="B9" s="474" t="s">
        <v>375</v>
      </c>
      <c r="C9" s="473" t="s">
        <v>260</v>
      </c>
      <c r="D9" s="474" t="s">
        <v>259</v>
      </c>
      <c r="F9" s="476" t="s">
        <v>211</v>
      </c>
      <c r="G9" s="477" t="str">
        <f t="shared" si="0"/>
        <v>Czech koruna</v>
      </c>
    </row>
    <row r="10" spans="1:7" ht="14" x14ac:dyDescent="0.25">
      <c r="A10" s="473" t="s">
        <v>376</v>
      </c>
      <c r="B10" s="474" t="s">
        <v>377</v>
      </c>
      <c r="C10" s="473" t="s">
        <v>262</v>
      </c>
      <c r="D10" s="474" t="s">
        <v>261</v>
      </c>
      <c r="F10" s="476" t="s">
        <v>891</v>
      </c>
      <c r="G10" s="477" t="str">
        <f t="shared" si="0"/>
        <v>Danish krone</v>
      </c>
    </row>
    <row r="11" spans="1:7" ht="14" x14ac:dyDescent="0.25">
      <c r="A11" s="473" t="s">
        <v>378</v>
      </c>
      <c r="B11" s="474" t="s">
        <v>379</v>
      </c>
      <c r="C11" s="473" t="s">
        <v>892</v>
      </c>
      <c r="D11" s="474" t="s">
        <v>263</v>
      </c>
      <c r="F11" s="476" t="s">
        <v>211</v>
      </c>
      <c r="G11" s="477" t="str">
        <f t="shared" si="0"/>
        <v>Hungarian forint</v>
      </c>
    </row>
    <row r="12" spans="1:7" ht="14" x14ac:dyDescent="0.25">
      <c r="A12" s="473" t="s">
        <v>380</v>
      </c>
      <c r="B12" s="474" t="s">
        <v>381</v>
      </c>
      <c r="C12" s="473" t="s">
        <v>893</v>
      </c>
      <c r="D12" s="474" t="s">
        <v>264</v>
      </c>
      <c r="F12" s="476" t="s">
        <v>211</v>
      </c>
      <c r="G12" s="477" t="str">
        <f t="shared" si="0"/>
        <v>Polish zloty</v>
      </c>
    </row>
    <row r="13" spans="1:7" ht="14" x14ac:dyDescent="0.25">
      <c r="A13" s="473" t="s">
        <v>382</v>
      </c>
      <c r="B13" s="474" t="s">
        <v>383</v>
      </c>
      <c r="C13" s="473" t="s">
        <v>894</v>
      </c>
      <c r="D13" s="474" t="s">
        <v>265</v>
      </c>
      <c r="F13" s="476" t="s">
        <v>211</v>
      </c>
      <c r="G13" s="477" t="str">
        <f t="shared" si="0"/>
        <v>Romanian Leu</v>
      </c>
    </row>
    <row r="14" spans="1:7" ht="14" x14ac:dyDescent="0.25">
      <c r="A14" s="473" t="s">
        <v>384</v>
      </c>
      <c r="B14" s="474" t="s">
        <v>385</v>
      </c>
      <c r="C14" s="473" t="s">
        <v>267</v>
      </c>
      <c r="D14" s="474" t="s">
        <v>266</v>
      </c>
      <c r="F14" s="476" t="s">
        <v>211</v>
      </c>
      <c r="G14" s="477" t="str">
        <f t="shared" si="0"/>
        <v>Swedish krona</v>
      </c>
    </row>
    <row r="15" spans="1:7" ht="14" x14ac:dyDescent="0.25">
      <c r="A15" s="473" t="s">
        <v>386</v>
      </c>
      <c r="B15" s="474" t="s">
        <v>387</v>
      </c>
      <c r="C15" s="473" t="s">
        <v>895</v>
      </c>
      <c r="D15" s="474" t="s">
        <v>268</v>
      </c>
      <c r="F15" s="476" t="s">
        <v>896</v>
      </c>
      <c r="G15" s="477" t="str">
        <f t="shared" si="0"/>
        <v>Pound sterling</v>
      </c>
    </row>
    <row r="16" spans="1:7" ht="14" x14ac:dyDescent="0.25">
      <c r="A16" s="473" t="s">
        <v>388</v>
      </c>
      <c r="B16" s="474" t="s">
        <v>389</v>
      </c>
      <c r="C16" s="473" t="s">
        <v>390</v>
      </c>
      <c r="D16" s="474" t="s">
        <v>391</v>
      </c>
      <c r="F16" s="476" t="s">
        <v>897</v>
      </c>
      <c r="G16" s="477" t="str">
        <f t="shared" si="0"/>
        <v>Australian dollar</v>
      </c>
    </row>
    <row r="17" spans="1:7" ht="14" x14ac:dyDescent="0.25">
      <c r="A17" s="473" t="s">
        <v>392</v>
      </c>
      <c r="B17" s="474" t="s">
        <v>393</v>
      </c>
      <c r="C17" s="473" t="s">
        <v>394</v>
      </c>
      <c r="D17" s="474" t="s">
        <v>395</v>
      </c>
      <c r="F17" s="476" t="s">
        <v>898</v>
      </c>
      <c r="G17" s="477" t="str">
        <f t="shared" si="0"/>
        <v>Brazilian real</v>
      </c>
    </row>
    <row r="18" spans="1:7" ht="14" x14ac:dyDescent="0.25">
      <c r="A18" s="473" t="s">
        <v>396</v>
      </c>
      <c r="B18" s="474" t="s">
        <v>397</v>
      </c>
      <c r="C18" s="473" t="s">
        <v>398</v>
      </c>
      <c r="D18" s="474" t="s">
        <v>399</v>
      </c>
      <c r="F18" s="476" t="s">
        <v>211</v>
      </c>
      <c r="G18" s="477" t="str">
        <f t="shared" si="0"/>
        <v>Canadian dollar</v>
      </c>
    </row>
    <row r="19" spans="1:7" ht="14" x14ac:dyDescent="0.25">
      <c r="A19" s="473" t="s">
        <v>400</v>
      </c>
      <c r="B19" s="474" t="s">
        <v>401</v>
      </c>
      <c r="C19" s="473" t="s">
        <v>899</v>
      </c>
      <c r="D19" s="474" t="s">
        <v>402</v>
      </c>
      <c r="F19" s="476" t="s">
        <v>900</v>
      </c>
      <c r="G19" s="477" t="str">
        <f t="shared" si="0"/>
        <v>Chinese Yuan Renminbi</v>
      </c>
    </row>
    <row r="20" spans="1:7" ht="14" x14ac:dyDescent="0.25">
      <c r="A20" s="473" t="s">
        <v>403</v>
      </c>
      <c r="B20" s="474" t="s">
        <v>404</v>
      </c>
      <c r="C20" s="473" t="s">
        <v>405</v>
      </c>
      <c r="D20" s="474" t="s">
        <v>406</v>
      </c>
      <c r="F20" s="476" t="s">
        <v>211</v>
      </c>
      <c r="G20" s="477" t="str">
        <f t="shared" si="0"/>
        <v>Hong Kong dollar</v>
      </c>
    </row>
    <row r="21" spans="1:7" ht="14" x14ac:dyDescent="0.25">
      <c r="A21" s="473" t="s">
        <v>407</v>
      </c>
      <c r="B21" s="474" t="s">
        <v>408</v>
      </c>
      <c r="C21" s="473" t="s">
        <v>409</v>
      </c>
      <c r="D21" s="474" t="s">
        <v>410</v>
      </c>
      <c r="F21" s="476" t="s">
        <v>211</v>
      </c>
      <c r="G21" s="477" t="str">
        <f t="shared" si="0"/>
        <v>Indian rupee</v>
      </c>
    </row>
    <row r="22" spans="1:7" ht="14" x14ac:dyDescent="0.25">
      <c r="A22" s="473" t="s">
        <v>411</v>
      </c>
      <c r="B22" s="474" t="s">
        <v>412</v>
      </c>
      <c r="C22" s="473" t="s">
        <v>413</v>
      </c>
      <c r="D22" s="474" t="s">
        <v>414</v>
      </c>
      <c r="F22" s="476" t="s">
        <v>211</v>
      </c>
      <c r="G22" s="477" t="str">
        <f t="shared" si="0"/>
        <v>Indonesian rupiah</v>
      </c>
    </row>
    <row r="23" spans="1:7" ht="14" x14ac:dyDescent="0.25">
      <c r="A23" s="473" t="s">
        <v>415</v>
      </c>
      <c r="B23" s="474" t="s">
        <v>416</v>
      </c>
      <c r="C23" s="473" t="s">
        <v>901</v>
      </c>
      <c r="D23" s="474" t="s">
        <v>417</v>
      </c>
      <c r="F23" s="476" t="s">
        <v>211</v>
      </c>
      <c r="G23" s="477" t="str">
        <f t="shared" si="0"/>
        <v>Japanese yen</v>
      </c>
    </row>
    <row r="24" spans="1:7" ht="14" x14ac:dyDescent="0.25">
      <c r="A24" s="473" t="s">
        <v>418</v>
      </c>
      <c r="B24" s="474" t="s">
        <v>419</v>
      </c>
      <c r="C24" s="473" t="s">
        <v>420</v>
      </c>
      <c r="D24" s="474" t="s">
        <v>421</v>
      </c>
      <c r="F24" s="476" t="s">
        <v>211</v>
      </c>
      <c r="G24" s="477" t="str">
        <f t="shared" si="0"/>
        <v>Malaysian ringgit</v>
      </c>
    </row>
    <row r="25" spans="1:7" ht="14" x14ac:dyDescent="0.25">
      <c r="A25" s="473" t="s">
        <v>422</v>
      </c>
      <c r="B25" s="474" t="s">
        <v>423</v>
      </c>
      <c r="C25" s="473" t="s">
        <v>424</v>
      </c>
      <c r="D25" s="474" t="s">
        <v>425</v>
      </c>
      <c r="F25" s="476" t="s">
        <v>211</v>
      </c>
      <c r="G25" s="477" t="str">
        <f t="shared" si="0"/>
        <v>Mexican peso</v>
      </c>
    </row>
    <row r="26" spans="1:7" ht="14" x14ac:dyDescent="0.25">
      <c r="A26" s="473" t="s">
        <v>426</v>
      </c>
      <c r="B26" s="474" t="s">
        <v>427</v>
      </c>
      <c r="C26" s="473" t="s">
        <v>428</v>
      </c>
      <c r="D26" s="474" t="s">
        <v>429</v>
      </c>
      <c r="F26" s="476" t="s">
        <v>902</v>
      </c>
      <c r="G26" s="477" t="str">
        <f t="shared" si="0"/>
        <v>New Zealand dollar</v>
      </c>
    </row>
    <row r="27" spans="1:7" ht="14" x14ac:dyDescent="0.25">
      <c r="A27" s="473" t="s">
        <v>327</v>
      </c>
      <c r="B27" s="474" t="s">
        <v>430</v>
      </c>
      <c r="C27" s="473" t="s">
        <v>273</v>
      </c>
      <c r="D27" s="474" t="s">
        <v>272</v>
      </c>
      <c r="F27" s="476" t="s">
        <v>903</v>
      </c>
      <c r="G27" s="477" t="str">
        <f t="shared" si="0"/>
        <v>Norwegian krone</v>
      </c>
    </row>
    <row r="28" spans="1:7" ht="14" x14ac:dyDescent="0.25">
      <c r="A28" s="473" t="s">
        <v>431</v>
      </c>
      <c r="B28" s="474" t="s">
        <v>432</v>
      </c>
      <c r="C28" s="473" t="s">
        <v>433</v>
      </c>
      <c r="D28" s="474" t="s">
        <v>434</v>
      </c>
      <c r="F28" s="476" t="s">
        <v>211</v>
      </c>
      <c r="G28" s="477" t="str">
        <f t="shared" si="0"/>
        <v>Philippine peso</v>
      </c>
    </row>
    <row r="29" spans="1:7" ht="14" x14ac:dyDescent="0.25">
      <c r="A29" s="473" t="s">
        <v>435</v>
      </c>
      <c r="B29" s="474" t="s">
        <v>436</v>
      </c>
      <c r="C29" s="473" t="s">
        <v>904</v>
      </c>
      <c r="D29" s="474" t="s">
        <v>437</v>
      </c>
      <c r="F29" s="476" t="s">
        <v>905</v>
      </c>
      <c r="G29" s="477" t="str">
        <f t="shared" si="0"/>
        <v>Russian ruble</v>
      </c>
    </row>
    <row r="30" spans="1:7" ht="14" x14ac:dyDescent="0.25">
      <c r="A30" s="473" t="s">
        <v>438</v>
      </c>
      <c r="B30" s="474" t="s">
        <v>439</v>
      </c>
      <c r="C30" s="473" t="s">
        <v>440</v>
      </c>
      <c r="D30" s="474" t="s">
        <v>441</v>
      </c>
      <c r="F30" s="476" t="s">
        <v>211</v>
      </c>
      <c r="G30" s="477" t="str">
        <f t="shared" si="0"/>
        <v>Singapore dollar</v>
      </c>
    </row>
    <row r="31" spans="1:7" ht="14" x14ac:dyDescent="0.25">
      <c r="A31" s="473" t="s">
        <v>442</v>
      </c>
      <c r="B31" s="474" t="s">
        <v>443</v>
      </c>
      <c r="C31" s="473" t="s">
        <v>444</v>
      </c>
      <c r="D31" s="474" t="s">
        <v>445</v>
      </c>
      <c r="F31" s="476" t="s">
        <v>211</v>
      </c>
      <c r="G31" s="477" t="str">
        <f t="shared" si="0"/>
        <v>South African rand</v>
      </c>
    </row>
    <row r="32" spans="1:7" ht="14" x14ac:dyDescent="0.25">
      <c r="A32" s="473" t="s">
        <v>446</v>
      </c>
      <c r="B32" s="474" t="s">
        <v>447</v>
      </c>
      <c r="C32" s="473" t="s">
        <v>448</v>
      </c>
      <c r="D32" s="474" t="s">
        <v>449</v>
      </c>
      <c r="F32" s="476" t="s">
        <v>211</v>
      </c>
      <c r="G32" s="477" t="str">
        <f t="shared" si="0"/>
        <v>South Korean won</v>
      </c>
    </row>
    <row r="33" spans="1:7" ht="14" x14ac:dyDescent="0.25">
      <c r="A33" s="473" t="s">
        <v>450</v>
      </c>
      <c r="B33" s="474" t="s">
        <v>451</v>
      </c>
      <c r="C33" s="473" t="s">
        <v>452</v>
      </c>
      <c r="D33" s="474" t="s">
        <v>367</v>
      </c>
      <c r="F33" s="476" t="s">
        <v>906</v>
      </c>
      <c r="G33" s="477" t="str">
        <f t="shared" si="0"/>
        <v>Swiss franc</v>
      </c>
    </row>
    <row r="34" spans="1:7" ht="14" x14ac:dyDescent="0.25">
      <c r="A34" s="473" t="s">
        <v>453</v>
      </c>
      <c r="B34" s="474" t="s">
        <v>454</v>
      </c>
      <c r="C34" s="473" t="s">
        <v>907</v>
      </c>
      <c r="D34" s="474" t="s">
        <v>455</v>
      </c>
      <c r="F34" s="476" t="s">
        <v>211</v>
      </c>
      <c r="G34" s="477" t="str">
        <f t="shared" si="0"/>
        <v>New Taiwan dollar</v>
      </c>
    </row>
    <row r="35" spans="1:7" ht="14" x14ac:dyDescent="0.25">
      <c r="A35" s="473" t="s">
        <v>456</v>
      </c>
      <c r="B35" s="474" t="s">
        <v>457</v>
      </c>
      <c r="C35" s="473" t="s">
        <v>908</v>
      </c>
      <c r="D35" s="474" t="s">
        <v>458</v>
      </c>
      <c r="F35" s="476" t="s">
        <v>211</v>
      </c>
      <c r="G35" s="477" t="str">
        <f t="shared" si="0"/>
        <v>Thai baht</v>
      </c>
    </row>
    <row r="36" spans="1:7" ht="14" x14ac:dyDescent="0.25">
      <c r="A36" s="473" t="s">
        <v>328</v>
      </c>
      <c r="B36" s="474" t="s">
        <v>459</v>
      </c>
      <c r="C36" s="473" t="s">
        <v>909</v>
      </c>
      <c r="D36" s="474" t="s">
        <v>270</v>
      </c>
      <c r="F36" s="476" t="s">
        <v>211</v>
      </c>
      <c r="G36" s="477" t="str">
        <f t="shared" si="0"/>
        <v>Turkish lira</v>
      </c>
    </row>
    <row r="37" spans="1:7" ht="14" x14ac:dyDescent="0.25">
      <c r="A37" s="473" t="s">
        <v>460</v>
      </c>
      <c r="B37" s="474" t="s">
        <v>461</v>
      </c>
      <c r="C37" s="473" t="s">
        <v>910</v>
      </c>
      <c r="D37" s="474" t="s">
        <v>462</v>
      </c>
      <c r="F37" s="476" t="s">
        <v>911</v>
      </c>
      <c r="G37" s="477" t="str">
        <f t="shared" si="0"/>
        <v>United States dollar</v>
      </c>
    </row>
    <row r="38" spans="1:7" x14ac:dyDescent="0.25">
      <c r="A38" s="1117" t="s">
        <v>463</v>
      </c>
      <c r="B38" s="1116"/>
      <c r="C38" s="1116"/>
      <c r="D38" s="1116"/>
      <c r="E38" s="1116"/>
      <c r="F38" s="1118" t="s">
        <v>211</v>
      </c>
      <c r="G38" s="477">
        <f t="shared" si="0"/>
        <v>0</v>
      </c>
    </row>
    <row r="39" spans="1:7" ht="14" x14ac:dyDescent="0.25">
      <c r="A39" s="473" t="s">
        <v>464</v>
      </c>
      <c r="B39" s="474" t="s">
        <v>465</v>
      </c>
      <c r="C39" s="473" t="s">
        <v>912</v>
      </c>
      <c r="D39" s="474" t="s">
        <v>466</v>
      </c>
      <c r="F39" s="476" t="s">
        <v>211</v>
      </c>
      <c r="G39" s="477" t="str">
        <f t="shared" si="0"/>
        <v>Afghan afghani</v>
      </c>
    </row>
    <row r="40" spans="1:7" ht="14" x14ac:dyDescent="0.25">
      <c r="A40" s="473" t="s">
        <v>467</v>
      </c>
      <c r="B40" s="474" t="s">
        <v>468</v>
      </c>
      <c r="C40" s="473" t="s">
        <v>913</v>
      </c>
      <c r="D40" s="474" t="s">
        <v>347</v>
      </c>
      <c r="F40" s="476" t="s">
        <v>211</v>
      </c>
      <c r="G40" s="477" t="str">
        <f t="shared" si="0"/>
        <v>Albanian lek</v>
      </c>
    </row>
    <row r="41" spans="1:7" ht="14" x14ac:dyDescent="0.25">
      <c r="A41" s="473" t="s">
        <v>469</v>
      </c>
      <c r="B41" s="474" t="s">
        <v>470</v>
      </c>
      <c r="C41" s="473" t="s">
        <v>471</v>
      </c>
      <c r="D41" s="474" t="s">
        <v>472</v>
      </c>
      <c r="F41" s="476" t="s">
        <v>211</v>
      </c>
      <c r="G41" s="477" t="str">
        <f t="shared" si="0"/>
        <v>Algerian dinar</v>
      </c>
    </row>
    <row r="42" spans="1:7" ht="14" x14ac:dyDescent="0.25">
      <c r="A42" s="473" t="s">
        <v>473</v>
      </c>
      <c r="B42" s="474" t="s">
        <v>474</v>
      </c>
      <c r="C42" s="473" t="s">
        <v>914</v>
      </c>
      <c r="D42" s="474" t="s">
        <v>475</v>
      </c>
      <c r="F42" s="476" t="s">
        <v>211</v>
      </c>
      <c r="G42" s="477" t="str">
        <f t="shared" si="0"/>
        <v>Angolan kwanza</v>
      </c>
    </row>
    <row r="43" spans="1:7" ht="14" x14ac:dyDescent="0.25">
      <c r="A43" s="473" t="s">
        <v>476</v>
      </c>
      <c r="B43" s="474" t="s">
        <v>477</v>
      </c>
      <c r="C43" s="473" t="s">
        <v>478</v>
      </c>
      <c r="D43" s="474" t="s">
        <v>479</v>
      </c>
      <c r="F43" s="476" t="s">
        <v>211</v>
      </c>
      <c r="G43" s="477" t="str">
        <f t="shared" si="0"/>
        <v>Argentine peso</v>
      </c>
    </row>
    <row r="44" spans="1:7" ht="14" x14ac:dyDescent="0.25">
      <c r="A44" s="473" t="s">
        <v>480</v>
      </c>
      <c r="B44" s="474" t="s">
        <v>481</v>
      </c>
      <c r="C44" s="473" t="s">
        <v>915</v>
      </c>
      <c r="D44" s="474" t="s">
        <v>366</v>
      </c>
      <c r="F44" s="476" t="s">
        <v>211</v>
      </c>
      <c r="G44" s="477" t="str">
        <f t="shared" si="0"/>
        <v>Armenian dram</v>
      </c>
    </row>
    <row r="45" spans="1:7" ht="14" x14ac:dyDescent="0.25">
      <c r="A45" s="473" t="s">
        <v>482</v>
      </c>
      <c r="B45" s="474" t="s">
        <v>483</v>
      </c>
      <c r="C45" s="473" t="s">
        <v>916</v>
      </c>
      <c r="D45" s="474" t="s">
        <v>484</v>
      </c>
      <c r="F45" s="476" t="s">
        <v>211</v>
      </c>
      <c r="G45" s="477" t="str">
        <f t="shared" si="0"/>
        <v>Aruban florin</v>
      </c>
    </row>
    <row r="46" spans="1:7" ht="14" x14ac:dyDescent="0.25">
      <c r="A46" s="473" t="s">
        <v>485</v>
      </c>
      <c r="B46" s="474" t="s">
        <v>486</v>
      </c>
      <c r="C46" s="473" t="s">
        <v>917</v>
      </c>
      <c r="D46" s="474" t="s">
        <v>361</v>
      </c>
      <c r="F46" s="476" t="s">
        <v>211</v>
      </c>
      <c r="G46" s="477" t="str">
        <f t="shared" si="0"/>
        <v>Azerbaijanian Manat</v>
      </c>
    </row>
    <row r="47" spans="1:7" ht="14" x14ac:dyDescent="0.25">
      <c r="A47" s="473" t="s">
        <v>918</v>
      </c>
      <c r="B47" s="474" t="s">
        <v>487</v>
      </c>
      <c r="C47" s="473" t="s">
        <v>488</v>
      </c>
      <c r="D47" s="474" t="s">
        <v>489</v>
      </c>
      <c r="F47" s="476" t="s">
        <v>211</v>
      </c>
      <c r="G47" s="477" t="str">
        <f t="shared" si="0"/>
        <v>Bahamian dollar</v>
      </c>
    </row>
    <row r="48" spans="1:7" ht="14" x14ac:dyDescent="0.25">
      <c r="A48" s="473" t="s">
        <v>490</v>
      </c>
      <c r="B48" s="474" t="s">
        <v>491</v>
      </c>
      <c r="C48" s="473" t="s">
        <v>492</v>
      </c>
      <c r="D48" s="474" t="s">
        <v>493</v>
      </c>
      <c r="F48" s="476" t="s">
        <v>211</v>
      </c>
      <c r="G48" s="477" t="str">
        <f t="shared" si="0"/>
        <v>Bahraini dinar</v>
      </c>
    </row>
    <row r="49" spans="1:7" ht="14" x14ac:dyDescent="0.25">
      <c r="A49" s="473" t="s">
        <v>494</v>
      </c>
      <c r="B49" s="474" t="s">
        <v>495</v>
      </c>
      <c r="C49" s="473" t="s">
        <v>919</v>
      </c>
      <c r="D49" s="474" t="s">
        <v>496</v>
      </c>
      <c r="F49" s="476" t="s">
        <v>211</v>
      </c>
      <c r="G49" s="477" t="str">
        <f t="shared" si="0"/>
        <v>Bangladeshi taka</v>
      </c>
    </row>
    <row r="50" spans="1:7" ht="14" x14ac:dyDescent="0.25">
      <c r="A50" s="473" t="s">
        <v>497</v>
      </c>
      <c r="B50" s="474" t="s">
        <v>498</v>
      </c>
      <c r="C50" s="473" t="s">
        <v>499</v>
      </c>
      <c r="D50" s="474" t="s">
        <v>500</v>
      </c>
      <c r="F50" s="476" t="s">
        <v>211</v>
      </c>
      <c r="G50" s="477" t="str">
        <f t="shared" si="0"/>
        <v>Barbados dollar</v>
      </c>
    </row>
    <row r="51" spans="1:7" ht="14" x14ac:dyDescent="0.25">
      <c r="A51" s="473" t="s">
        <v>501</v>
      </c>
      <c r="B51" s="474" t="s">
        <v>502</v>
      </c>
      <c r="C51" s="473" t="s">
        <v>503</v>
      </c>
      <c r="D51" s="474" t="s">
        <v>920</v>
      </c>
      <c r="F51" s="476" t="s">
        <v>211</v>
      </c>
      <c r="G51" s="477" t="str">
        <f t="shared" si="0"/>
        <v>Belarussian rouble</v>
      </c>
    </row>
    <row r="52" spans="1:7" ht="14" x14ac:dyDescent="0.25">
      <c r="A52" s="473" t="s">
        <v>501</v>
      </c>
      <c r="B52" s="474" t="s">
        <v>502</v>
      </c>
      <c r="C52" s="473" t="s">
        <v>503</v>
      </c>
      <c r="D52" s="474" t="s">
        <v>504</v>
      </c>
      <c r="F52" s="476" t="s">
        <v>921</v>
      </c>
      <c r="G52" s="477" t="str">
        <f t="shared" si="0"/>
        <v>Belarussian rouble</v>
      </c>
    </row>
    <row r="53" spans="1:7" ht="14" x14ac:dyDescent="0.25">
      <c r="A53" s="473" t="s">
        <v>505</v>
      </c>
      <c r="B53" s="474" t="s">
        <v>506</v>
      </c>
      <c r="C53" s="473" t="s">
        <v>507</v>
      </c>
      <c r="D53" s="474" t="s">
        <v>508</v>
      </c>
      <c r="F53" s="476" t="s">
        <v>211</v>
      </c>
      <c r="G53" s="477" t="str">
        <f t="shared" si="0"/>
        <v>Belize dollar</v>
      </c>
    </row>
    <row r="54" spans="1:7" ht="14" x14ac:dyDescent="0.25">
      <c r="A54" s="473" t="s">
        <v>509</v>
      </c>
      <c r="B54" s="474" t="s">
        <v>510</v>
      </c>
      <c r="C54" s="473" t="s">
        <v>922</v>
      </c>
      <c r="D54" s="474" t="s">
        <v>511</v>
      </c>
      <c r="F54" s="476" t="s">
        <v>211</v>
      </c>
      <c r="G54" s="477" t="str">
        <f t="shared" si="0"/>
        <v>Bermudian dollar</v>
      </c>
    </row>
    <row r="55" spans="1:7" ht="14" x14ac:dyDescent="0.25">
      <c r="A55" s="473" t="s">
        <v>512</v>
      </c>
      <c r="B55" s="474" t="s">
        <v>513</v>
      </c>
      <c r="C55" s="473" t="s">
        <v>923</v>
      </c>
      <c r="D55" s="474" t="s">
        <v>514</v>
      </c>
      <c r="F55" s="476" t="s">
        <v>211</v>
      </c>
      <c r="G55" s="477" t="str">
        <f t="shared" si="0"/>
        <v>Bhutanese ngultrum</v>
      </c>
    </row>
    <row r="56" spans="1:7" ht="14" x14ac:dyDescent="0.25">
      <c r="A56" s="473" t="s">
        <v>515</v>
      </c>
      <c r="B56" s="474" t="s">
        <v>516</v>
      </c>
      <c r="C56" s="473" t="s">
        <v>924</v>
      </c>
      <c r="D56" s="474" t="s">
        <v>517</v>
      </c>
      <c r="F56" s="476" t="s">
        <v>211</v>
      </c>
      <c r="G56" s="477" t="str">
        <f t="shared" si="0"/>
        <v>Bolivian boliviano</v>
      </c>
    </row>
    <row r="57" spans="1:7" ht="28" x14ac:dyDescent="0.25">
      <c r="A57" s="473" t="s">
        <v>518</v>
      </c>
      <c r="B57" s="474" t="s">
        <v>519</v>
      </c>
      <c r="C57" s="473" t="s">
        <v>925</v>
      </c>
      <c r="D57" s="474" t="s">
        <v>368</v>
      </c>
      <c r="F57" s="476" t="s">
        <v>211</v>
      </c>
      <c r="G57" s="477" t="str">
        <f t="shared" si="0"/>
        <v>Bosnia and Herzegovina convertible mark</v>
      </c>
    </row>
    <row r="58" spans="1:7" ht="14" x14ac:dyDescent="0.25">
      <c r="A58" s="473" t="s">
        <v>520</v>
      </c>
      <c r="B58" s="474" t="s">
        <v>521</v>
      </c>
      <c r="C58" s="473" t="s">
        <v>926</v>
      </c>
      <c r="D58" s="474" t="s">
        <v>522</v>
      </c>
      <c r="F58" s="476" t="s">
        <v>211</v>
      </c>
      <c r="G58" s="477" t="str">
        <f t="shared" si="0"/>
        <v>Botswana pula</v>
      </c>
    </row>
    <row r="59" spans="1:7" ht="14" x14ac:dyDescent="0.25">
      <c r="A59" s="473" t="s">
        <v>523</v>
      </c>
      <c r="B59" s="474" t="s">
        <v>524</v>
      </c>
      <c r="C59" s="473" t="s">
        <v>525</v>
      </c>
      <c r="D59" s="474" t="s">
        <v>526</v>
      </c>
      <c r="F59" s="476" t="s">
        <v>211</v>
      </c>
      <c r="G59" s="477" t="str">
        <f t="shared" si="0"/>
        <v>Brunei dollar</v>
      </c>
    </row>
    <row r="60" spans="1:7" ht="14" x14ac:dyDescent="0.25">
      <c r="A60" s="473" t="s">
        <v>527</v>
      </c>
      <c r="B60" s="474" t="s">
        <v>528</v>
      </c>
      <c r="C60" s="473" t="s">
        <v>529</v>
      </c>
      <c r="D60" s="474" t="s">
        <v>530</v>
      </c>
      <c r="F60" s="476" t="s">
        <v>211</v>
      </c>
      <c r="G60" s="477" t="str">
        <f t="shared" si="0"/>
        <v>Burundi franc</v>
      </c>
    </row>
    <row r="61" spans="1:7" ht="14" x14ac:dyDescent="0.25">
      <c r="A61" s="473" t="s">
        <v>531</v>
      </c>
      <c r="B61" s="474" t="s">
        <v>532</v>
      </c>
      <c r="C61" s="473" t="s">
        <v>927</v>
      </c>
      <c r="D61" s="474" t="s">
        <v>533</v>
      </c>
      <c r="F61" s="476" t="s">
        <v>211</v>
      </c>
      <c r="G61" s="477" t="str">
        <f t="shared" si="0"/>
        <v>Cambodian riel</v>
      </c>
    </row>
    <row r="62" spans="1:7" ht="14" x14ac:dyDescent="0.25">
      <c r="A62" s="473" t="s">
        <v>534</v>
      </c>
      <c r="B62" s="474" t="s">
        <v>535</v>
      </c>
      <c r="C62" s="473" t="s">
        <v>536</v>
      </c>
      <c r="D62" s="474" t="s">
        <v>537</v>
      </c>
      <c r="F62" s="476" t="s">
        <v>211</v>
      </c>
      <c r="G62" s="477" t="str">
        <f t="shared" si="0"/>
        <v>Cape Verde escudo</v>
      </c>
    </row>
    <row r="63" spans="1:7" ht="14" x14ac:dyDescent="0.25">
      <c r="A63" s="473" t="s">
        <v>538</v>
      </c>
      <c r="B63" s="474" t="s">
        <v>539</v>
      </c>
      <c r="C63" s="473" t="s">
        <v>540</v>
      </c>
      <c r="D63" s="474" t="s">
        <v>541</v>
      </c>
      <c r="F63" s="476" t="s">
        <v>211</v>
      </c>
      <c r="G63" s="477" t="str">
        <f t="shared" si="0"/>
        <v>Cayman Islands dollar</v>
      </c>
    </row>
    <row r="64" spans="1:7" ht="14" x14ac:dyDescent="0.25">
      <c r="A64" s="473" t="s">
        <v>542</v>
      </c>
      <c r="B64" s="474" t="s">
        <v>543</v>
      </c>
      <c r="C64" s="473" t="s">
        <v>544</v>
      </c>
      <c r="D64" s="474" t="s">
        <v>545</v>
      </c>
      <c r="F64" s="476" t="s">
        <v>211</v>
      </c>
      <c r="G64" s="477" t="str">
        <f t="shared" si="0"/>
        <v>Chilean peso</v>
      </c>
    </row>
    <row r="65" spans="1:7" ht="14" x14ac:dyDescent="0.25">
      <c r="A65" s="473" t="s">
        <v>546</v>
      </c>
      <c r="B65" s="474" t="s">
        <v>547</v>
      </c>
      <c r="C65" s="473" t="s">
        <v>548</v>
      </c>
      <c r="D65" s="474" t="s">
        <v>549</v>
      </c>
      <c r="F65" s="476" t="s">
        <v>928</v>
      </c>
      <c r="G65" s="477" t="str">
        <f t="shared" si="0"/>
        <v>Colombian peso</v>
      </c>
    </row>
    <row r="66" spans="1:7" ht="14" x14ac:dyDescent="0.25">
      <c r="A66" s="473" t="s">
        <v>550</v>
      </c>
      <c r="B66" s="474" t="s">
        <v>551</v>
      </c>
      <c r="C66" s="473" t="s">
        <v>929</v>
      </c>
      <c r="D66" s="474" t="s">
        <v>552</v>
      </c>
      <c r="F66" s="476" t="s">
        <v>211</v>
      </c>
      <c r="G66" s="477" t="str">
        <f t="shared" si="0"/>
        <v>Comoro franc</v>
      </c>
    </row>
    <row r="67" spans="1:7" ht="28" x14ac:dyDescent="0.25">
      <c r="A67" s="473" t="s">
        <v>553</v>
      </c>
      <c r="B67" s="474" t="s">
        <v>554</v>
      </c>
      <c r="C67" s="473" t="s">
        <v>555</v>
      </c>
      <c r="D67" s="474" t="s">
        <v>556</v>
      </c>
      <c r="F67" s="476" t="s">
        <v>211</v>
      </c>
      <c r="G67" s="477" t="str">
        <f t="shared" si="0"/>
        <v>Congolese franc</v>
      </c>
    </row>
    <row r="68" spans="1:7" ht="14" x14ac:dyDescent="0.25">
      <c r="A68" s="473" t="s">
        <v>557</v>
      </c>
      <c r="B68" s="474" t="s">
        <v>558</v>
      </c>
      <c r="C68" s="473" t="s">
        <v>559</v>
      </c>
      <c r="D68" s="474" t="s">
        <v>560</v>
      </c>
      <c r="F68" s="476" t="s">
        <v>211</v>
      </c>
      <c r="G68" s="477" t="str">
        <f t="shared" si="0"/>
        <v>Costa Rican colón</v>
      </c>
    </row>
    <row r="69" spans="1:7" ht="14" x14ac:dyDescent="0.25">
      <c r="A69" s="473" t="s">
        <v>561</v>
      </c>
      <c r="B69" s="474" t="s">
        <v>562</v>
      </c>
      <c r="C69" s="473" t="s">
        <v>565</v>
      </c>
      <c r="D69" s="474" t="s">
        <v>566</v>
      </c>
      <c r="F69" s="476" t="s">
        <v>211</v>
      </c>
      <c r="G69" s="477" t="str">
        <f t="shared" si="0"/>
        <v>Cuban convertible peso</v>
      </c>
    </row>
    <row r="70" spans="1:7" ht="14" x14ac:dyDescent="0.25">
      <c r="A70" s="473" t="s">
        <v>561</v>
      </c>
      <c r="B70" s="474" t="s">
        <v>562</v>
      </c>
      <c r="C70" s="473" t="s">
        <v>563</v>
      </c>
      <c r="D70" s="474" t="s">
        <v>564</v>
      </c>
      <c r="F70" s="476" t="s">
        <v>211</v>
      </c>
      <c r="G70" s="477" t="str">
        <f t="shared" si="0"/>
        <v>Cuban peso</v>
      </c>
    </row>
    <row r="71" spans="1:7" ht="14" x14ac:dyDescent="0.25">
      <c r="A71" s="473" t="s">
        <v>567</v>
      </c>
      <c r="B71" s="474" t="s">
        <v>568</v>
      </c>
      <c r="C71" s="473" t="s">
        <v>569</v>
      </c>
      <c r="D71" s="474" t="s">
        <v>570</v>
      </c>
      <c r="F71" s="476" t="s">
        <v>930</v>
      </c>
      <c r="G71" s="477" t="str">
        <f t="shared" ref="G71:G134" si="1">+C71</f>
        <v>Netherlands Antillean guilder</v>
      </c>
    </row>
    <row r="72" spans="1:7" ht="14" x14ac:dyDescent="0.25">
      <c r="A72" s="473" t="s">
        <v>571</v>
      </c>
      <c r="B72" s="474" t="s">
        <v>572</v>
      </c>
      <c r="C72" s="473" t="s">
        <v>573</v>
      </c>
      <c r="D72" s="474" t="s">
        <v>574</v>
      </c>
      <c r="F72" s="476" t="s">
        <v>211</v>
      </c>
      <c r="G72" s="477" t="str">
        <f t="shared" si="1"/>
        <v>Djibouti franc</v>
      </c>
    </row>
    <row r="73" spans="1:7" ht="14" x14ac:dyDescent="0.25">
      <c r="A73" s="473" t="s">
        <v>575</v>
      </c>
      <c r="B73" s="474" t="s">
        <v>576</v>
      </c>
      <c r="C73" s="473" t="s">
        <v>577</v>
      </c>
      <c r="D73" s="474" t="s">
        <v>578</v>
      </c>
      <c r="F73" s="476" t="s">
        <v>211</v>
      </c>
      <c r="G73" s="477" t="str">
        <f t="shared" si="1"/>
        <v>Dominican peso</v>
      </c>
    </row>
    <row r="74" spans="1:7" ht="14" x14ac:dyDescent="0.25">
      <c r="A74" s="473" t="s">
        <v>579</v>
      </c>
      <c r="B74" s="474" t="s">
        <v>580</v>
      </c>
      <c r="C74" s="473" t="s">
        <v>581</v>
      </c>
      <c r="D74" s="474" t="s">
        <v>582</v>
      </c>
      <c r="F74" s="476" t="s">
        <v>211</v>
      </c>
      <c r="G74" s="477" t="str">
        <f t="shared" si="1"/>
        <v>Egyptian pound</v>
      </c>
    </row>
    <row r="75" spans="1:7" ht="14" x14ac:dyDescent="0.25">
      <c r="A75" s="473" t="s">
        <v>583</v>
      </c>
      <c r="B75" s="474" t="s">
        <v>584</v>
      </c>
      <c r="C75" s="473" t="s">
        <v>931</v>
      </c>
      <c r="D75" s="474" t="s">
        <v>585</v>
      </c>
      <c r="F75" s="476" t="s">
        <v>211</v>
      </c>
      <c r="G75" s="477" t="str">
        <f t="shared" si="1"/>
        <v>Salvadoran colón</v>
      </c>
    </row>
    <row r="76" spans="1:7" ht="14" x14ac:dyDescent="0.25">
      <c r="A76" s="473" t="s">
        <v>586</v>
      </c>
      <c r="B76" s="474" t="s">
        <v>587</v>
      </c>
      <c r="C76" s="473" t="s">
        <v>932</v>
      </c>
      <c r="D76" s="474" t="s">
        <v>588</v>
      </c>
      <c r="F76" s="476" t="s">
        <v>211</v>
      </c>
      <c r="G76" s="477" t="str">
        <f t="shared" si="1"/>
        <v>Eritrean nakfa</v>
      </c>
    </row>
    <row r="77" spans="1:7" ht="14" x14ac:dyDescent="0.25">
      <c r="A77" s="473" t="s">
        <v>589</v>
      </c>
      <c r="B77" s="474" t="s">
        <v>590</v>
      </c>
      <c r="C77" s="473" t="s">
        <v>591</v>
      </c>
      <c r="D77" s="474" t="s">
        <v>592</v>
      </c>
      <c r="F77" s="476" t="s">
        <v>211</v>
      </c>
      <c r="G77" s="477" t="str">
        <f t="shared" si="1"/>
        <v>Ethiopian birr</v>
      </c>
    </row>
    <row r="78" spans="1:7" ht="14" x14ac:dyDescent="0.25">
      <c r="A78" s="473" t="s">
        <v>593</v>
      </c>
      <c r="B78" s="474" t="s">
        <v>594</v>
      </c>
      <c r="C78" s="473" t="s">
        <v>595</v>
      </c>
      <c r="D78" s="474" t="s">
        <v>596</v>
      </c>
      <c r="F78" s="476" t="s">
        <v>211</v>
      </c>
      <c r="G78" s="477" t="str">
        <f t="shared" si="1"/>
        <v>Falkland Islands pound</v>
      </c>
    </row>
    <row r="79" spans="1:7" ht="14" x14ac:dyDescent="0.25">
      <c r="A79" s="473" t="s">
        <v>597</v>
      </c>
      <c r="B79" s="474" t="s">
        <v>598</v>
      </c>
      <c r="C79" s="473" t="s">
        <v>599</v>
      </c>
      <c r="D79" s="474" t="s">
        <v>600</v>
      </c>
      <c r="F79" s="476" t="s">
        <v>211</v>
      </c>
      <c r="G79" s="477" t="str">
        <f t="shared" si="1"/>
        <v>Fiji dollar</v>
      </c>
    </row>
    <row r="80" spans="1:7" ht="14" x14ac:dyDescent="0.25">
      <c r="A80" s="473" t="s">
        <v>601</v>
      </c>
      <c r="B80" s="474" t="s">
        <v>602</v>
      </c>
      <c r="C80" s="473" t="s">
        <v>933</v>
      </c>
      <c r="D80" s="474" t="s">
        <v>603</v>
      </c>
      <c r="F80" s="476" t="s">
        <v>211</v>
      </c>
      <c r="G80" s="477" t="str">
        <f t="shared" si="1"/>
        <v>Gambian dalasi</v>
      </c>
    </row>
    <row r="81" spans="1:7" ht="14" x14ac:dyDescent="0.25">
      <c r="A81" s="473" t="s">
        <v>604</v>
      </c>
      <c r="B81" s="474" t="s">
        <v>605</v>
      </c>
      <c r="C81" s="473" t="s">
        <v>934</v>
      </c>
      <c r="D81" s="474" t="s">
        <v>362</v>
      </c>
      <c r="F81" s="476" t="s">
        <v>211</v>
      </c>
      <c r="G81" s="477" t="str">
        <f t="shared" si="1"/>
        <v>Georgian lari</v>
      </c>
    </row>
    <row r="82" spans="1:7" ht="14" x14ac:dyDescent="0.25">
      <c r="A82" s="473" t="s">
        <v>606</v>
      </c>
      <c r="B82" s="474" t="s">
        <v>607</v>
      </c>
      <c r="C82" s="473" t="s">
        <v>935</v>
      </c>
      <c r="D82" s="474" t="s">
        <v>608</v>
      </c>
      <c r="F82" s="476" t="s">
        <v>211</v>
      </c>
      <c r="G82" s="477" t="str">
        <f t="shared" si="1"/>
        <v>Ghana cedi</v>
      </c>
    </row>
    <row r="83" spans="1:7" ht="14" x14ac:dyDescent="0.25">
      <c r="A83" s="473" t="s">
        <v>609</v>
      </c>
      <c r="B83" s="474" t="s">
        <v>610</v>
      </c>
      <c r="C83" s="473" t="s">
        <v>611</v>
      </c>
      <c r="D83" s="474" t="s">
        <v>612</v>
      </c>
      <c r="F83" s="476" t="s">
        <v>211</v>
      </c>
      <c r="G83" s="477" t="str">
        <f t="shared" si="1"/>
        <v>Gibraltar pound</v>
      </c>
    </row>
    <row r="84" spans="1:7" ht="14" x14ac:dyDescent="0.25">
      <c r="A84" s="473" t="s">
        <v>613</v>
      </c>
      <c r="B84" s="474" t="s">
        <v>614</v>
      </c>
      <c r="C84" s="473" t="s">
        <v>615</v>
      </c>
      <c r="D84" s="474" t="s">
        <v>616</v>
      </c>
      <c r="F84" s="476" t="s">
        <v>211</v>
      </c>
      <c r="G84" s="477" t="str">
        <f t="shared" si="1"/>
        <v>Guatemalan quetzal</v>
      </c>
    </row>
    <row r="85" spans="1:7" ht="14" x14ac:dyDescent="0.25">
      <c r="A85" s="473" t="s">
        <v>617</v>
      </c>
      <c r="B85" s="474" t="s">
        <v>618</v>
      </c>
      <c r="C85" s="473" t="s">
        <v>936</v>
      </c>
      <c r="D85" s="474" t="s">
        <v>619</v>
      </c>
      <c r="F85" s="476" t="s">
        <v>211</v>
      </c>
      <c r="G85" s="477" t="str">
        <f t="shared" si="1"/>
        <v>Guinea franc</v>
      </c>
    </row>
    <row r="86" spans="1:7" ht="14" x14ac:dyDescent="0.25">
      <c r="A86" s="473" t="s">
        <v>620</v>
      </c>
      <c r="B86" s="474" t="s">
        <v>621</v>
      </c>
      <c r="C86" s="473" t="s">
        <v>937</v>
      </c>
      <c r="D86" s="474" t="s">
        <v>622</v>
      </c>
      <c r="F86" s="476" t="s">
        <v>211</v>
      </c>
      <c r="G86" s="477" t="str">
        <f t="shared" si="1"/>
        <v>Guyana dollar</v>
      </c>
    </row>
    <row r="87" spans="1:7" ht="14" x14ac:dyDescent="0.25">
      <c r="A87" s="473" t="s">
        <v>623</v>
      </c>
      <c r="B87" s="474" t="s">
        <v>624</v>
      </c>
      <c r="C87" s="473" t="s">
        <v>938</v>
      </c>
      <c r="D87" s="474" t="s">
        <v>625</v>
      </c>
      <c r="F87" s="476" t="s">
        <v>211</v>
      </c>
      <c r="G87" s="477" t="str">
        <f t="shared" si="1"/>
        <v>Haitian gourde</v>
      </c>
    </row>
    <row r="88" spans="1:7" ht="14" x14ac:dyDescent="0.25">
      <c r="A88" s="473" t="s">
        <v>626</v>
      </c>
      <c r="B88" s="474" t="s">
        <v>627</v>
      </c>
      <c r="C88" s="473" t="s">
        <v>939</v>
      </c>
      <c r="D88" s="474" t="s">
        <v>628</v>
      </c>
      <c r="F88" s="476" t="s">
        <v>211</v>
      </c>
      <c r="G88" s="477" t="str">
        <f t="shared" si="1"/>
        <v>Honduran lempira</v>
      </c>
    </row>
    <row r="89" spans="1:7" ht="14" x14ac:dyDescent="0.25">
      <c r="A89" s="473" t="s">
        <v>325</v>
      </c>
      <c r="B89" s="474" t="s">
        <v>629</v>
      </c>
      <c r="C89" s="473" t="s">
        <v>940</v>
      </c>
      <c r="D89" s="474" t="s">
        <v>271</v>
      </c>
      <c r="F89" s="476" t="s">
        <v>941</v>
      </c>
      <c r="G89" s="477" t="str">
        <f t="shared" si="1"/>
        <v>Iceland króna</v>
      </c>
    </row>
    <row r="90" spans="1:7" ht="14" x14ac:dyDescent="0.25">
      <c r="A90" s="473" t="s">
        <v>630</v>
      </c>
      <c r="B90" s="474" t="s">
        <v>631</v>
      </c>
      <c r="C90" s="473" t="s">
        <v>632</v>
      </c>
      <c r="D90" s="474" t="s">
        <v>633</v>
      </c>
      <c r="F90" s="476" t="s">
        <v>942</v>
      </c>
      <c r="G90" s="477" t="str">
        <f t="shared" si="1"/>
        <v>Iranian rial</v>
      </c>
    </row>
    <row r="91" spans="1:7" ht="14" x14ac:dyDescent="0.25">
      <c r="A91" s="473" t="s">
        <v>634</v>
      </c>
      <c r="B91" s="474" t="s">
        <v>635</v>
      </c>
      <c r="C91" s="473" t="s">
        <v>636</v>
      </c>
      <c r="D91" s="474" t="s">
        <v>637</v>
      </c>
      <c r="F91" s="476" t="s">
        <v>211</v>
      </c>
      <c r="G91" s="477" t="str">
        <f t="shared" si="1"/>
        <v>Iraqi dinar</v>
      </c>
    </row>
    <row r="92" spans="1:7" ht="14" x14ac:dyDescent="0.25">
      <c r="A92" s="473" t="s">
        <v>638</v>
      </c>
      <c r="B92" s="474" t="s">
        <v>639</v>
      </c>
      <c r="C92" s="473" t="s">
        <v>943</v>
      </c>
      <c r="D92" s="474" t="s">
        <v>640</v>
      </c>
      <c r="F92" s="476" t="s">
        <v>211</v>
      </c>
      <c r="G92" s="477" t="str">
        <f t="shared" si="1"/>
        <v>New Israeli shekel</v>
      </c>
    </row>
    <row r="93" spans="1:7" ht="14" x14ac:dyDescent="0.25">
      <c r="A93" s="473" t="s">
        <v>641</v>
      </c>
      <c r="B93" s="474" t="s">
        <v>642</v>
      </c>
      <c r="C93" s="473" t="s">
        <v>944</v>
      </c>
      <c r="D93" s="474" t="s">
        <v>643</v>
      </c>
      <c r="F93" s="476" t="s">
        <v>211</v>
      </c>
      <c r="G93" s="477" t="str">
        <f t="shared" si="1"/>
        <v>Jamaican dollar</v>
      </c>
    </row>
    <row r="94" spans="1:7" ht="14" x14ac:dyDescent="0.25">
      <c r="A94" s="473" t="s">
        <v>644</v>
      </c>
      <c r="B94" s="474" t="s">
        <v>645</v>
      </c>
      <c r="C94" s="473" t="s">
        <v>646</v>
      </c>
      <c r="D94" s="474" t="s">
        <v>647</v>
      </c>
      <c r="F94" s="476" t="s">
        <v>211</v>
      </c>
      <c r="G94" s="477" t="str">
        <f t="shared" si="1"/>
        <v>Jordanian dinar</v>
      </c>
    </row>
    <row r="95" spans="1:7" ht="14" x14ac:dyDescent="0.25">
      <c r="A95" s="473" t="s">
        <v>648</v>
      </c>
      <c r="B95" s="474" t="s">
        <v>649</v>
      </c>
      <c r="C95" s="473" t="s">
        <v>945</v>
      </c>
      <c r="D95" s="474" t="s">
        <v>650</v>
      </c>
      <c r="F95" s="476" t="s">
        <v>211</v>
      </c>
      <c r="G95" s="477" t="str">
        <f t="shared" si="1"/>
        <v>Kazakhstani tenge</v>
      </c>
    </row>
    <row r="96" spans="1:7" ht="14" x14ac:dyDescent="0.25">
      <c r="A96" s="473" t="s">
        <v>651</v>
      </c>
      <c r="B96" s="474" t="s">
        <v>652</v>
      </c>
      <c r="C96" s="473" t="s">
        <v>653</v>
      </c>
      <c r="D96" s="474" t="s">
        <v>654</v>
      </c>
      <c r="F96" s="476" t="s">
        <v>211</v>
      </c>
      <c r="G96" s="477" t="str">
        <f t="shared" si="1"/>
        <v>Kenyan shilling</v>
      </c>
    </row>
    <row r="97" spans="1:7" ht="14" x14ac:dyDescent="0.25">
      <c r="A97" s="473" t="s">
        <v>655</v>
      </c>
      <c r="B97" s="474" t="s">
        <v>656</v>
      </c>
      <c r="C97" s="473" t="s">
        <v>657</v>
      </c>
      <c r="D97" s="474" t="s">
        <v>658</v>
      </c>
      <c r="F97" s="476" t="s">
        <v>211</v>
      </c>
      <c r="G97" s="477" t="str">
        <f t="shared" si="1"/>
        <v>Kuwaiti dinar</v>
      </c>
    </row>
    <row r="98" spans="1:7" ht="14" x14ac:dyDescent="0.25">
      <c r="A98" s="473" t="s">
        <v>659</v>
      </c>
      <c r="B98" s="474" t="s">
        <v>660</v>
      </c>
      <c r="C98" s="473" t="s">
        <v>946</v>
      </c>
      <c r="D98" s="474" t="s">
        <v>661</v>
      </c>
      <c r="F98" s="476" t="s">
        <v>211</v>
      </c>
      <c r="G98" s="477" t="str">
        <f t="shared" si="1"/>
        <v>Kyrgyzstani som</v>
      </c>
    </row>
    <row r="99" spans="1:7" ht="14" x14ac:dyDescent="0.25">
      <c r="A99" s="473" t="s">
        <v>662</v>
      </c>
      <c r="B99" s="474" t="s">
        <v>663</v>
      </c>
      <c r="C99" s="473" t="s">
        <v>947</v>
      </c>
      <c r="D99" s="474" t="s">
        <v>664</v>
      </c>
      <c r="F99" s="476" t="s">
        <v>211</v>
      </c>
      <c r="G99" s="477" t="str">
        <f t="shared" si="1"/>
        <v>Lao kip</v>
      </c>
    </row>
    <row r="100" spans="1:7" ht="14" x14ac:dyDescent="0.25">
      <c r="A100" s="473" t="s">
        <v>665</v>
      </c>
      <c r="B100" s="474" t="s">
        <v>666</v>
      </c>
      <c r="C100" s="473" t="s">
        <v>667</v>
      </c>
      <c r="D100" s="474" t="s">
        <v>668</v>
      </c>
      <c r="F100" s="476" t="s">
        <v>211</v>
      </c>
      <c r="G100" s="477" t="str">
        <f t="shared" si="1"/>
        <v>Lebanese pound</v>
      </c>
    </row>
    <row r="101" spans="1:7" ht="14" x14ac:dyDescent="0.25">
      <c r="A101" s="473" t="s">
        <v>669</v>
      </c>
      <c r="B101" s="474" t="s">
        <v>670</v>
      </c>
      <c r="C101" s="473" t="s">
        <v>948</v>
      </c>
      <c r="D101" s="474" t="s">
        <v>671</v>
      </c>
      <c r="F101" s="476" t="s">
        <v>211</v>
      </c>
      <c r="G101" s="477" t="str">
        <f t="shared" si="1"/>
        <v>Lesotho loti</v>
      </c>
    </row>
    <row r="102" spans="1:7" ht="14" x14ac:dyDescent="0.25">
      <c r="A102" s="473" t="s">
        <v>672</v>
      </c>
      <c r="B102" s="474" t="s">
        <v>673</v>
      </c>
      <c r="C102" s="473" t="s">
        <v>674</v>
      </c>
      <c r="D102" s="474" t="s">
        <v>675</v>
      </c>
      <c r="F102" s="476" t="s">
        <v>211</v>
      </c>
      <c r="G102" s="477" t="str">
        <f t="shared" si="1"/>
        <v>Liberian dollar</v>
      </c>
    </row>
    <row r="103" spans="1:7" ht="14" x14ac:dyDescent="0.25">
      <c r="A103" s="473" t="s">
        <v>676</v>
      </c>
      <c r="B103" s="474" t="s">
        <v>677</v>
      </c>
      <c r="C103" s="473" t="s">
        <v>678</v>
      </c>
      <c r="D103" s="474" t="s">
        <v>679</v>
      </c>
      <c r="F103" s="476" t="s">
        <v>211</v>
      </c>
      <c r="G103" s="477" t="str">
        <f t="shared" si="1"/>
        <v>Libyan dinar</v>
      </c>
    </row>
    <row r="104" spans="1:7" ht="14" x14ac:dyDescent="0.25">
      <c r="A104" s="473" t="s">
        <v>680</v>
      </c>
      <c r="B104" s="474" t="s">
        <v>681</v>
      </c>
      <c r="C104" s="473" t="s">
        <v>949</v>
      </c>
      <c r="D104" s="474" t="s">
        <v>682</v>
      </c>
      <c r="F104" s="476" t="s">
        <v>211</v>
      </c>
      <c r="G104" s="477" t="str">
        <f t="shared" si="1"/>
        <v>Macanese pataca</v>
      </c>
    </row>
    <row r="105" spans="1:7" ht="28" x14ac:dyDescent="0.25">
      <c r="A105" s="473" t="s">
        <v>950</v>
      </c>
      <c r="B105" s="474" t="s">
        <v>683</v>
      </c>
      <c r="C105" s="473" t="s">
        <v>951</v>
      </c>
      <c r="D105" s="474" t="s">
        <v>684</v>
      </c>
      <c r="F105" s="476" t="s">
        <v>211</v>
      </c>
      <c r="G105" s="477" t="str">
        <f t="shared" si="1"/>
        <v>Macedonian denar</v>
      </c>
    </row>
    <row r="106" spans="1:7" ht="14" x14ac:dyDescent="0.25">
      <c r="A106" s="473" t="s">
        <v>685</v>
      </c>
      <c r="B106" s="474" t="s">
        <v>686</v>
      </c>
      <c r="C106" s="473" t="s">
        <v>952</v>
      </c>
      <c r="D106" s="474" t="s">
        <v>687</v>
      </c>
      <c r="F106" s="476" t="s">
        <v>211</v>
      </c>
      <c r="G106" s="477" t="str">
        <f t="shared" si="1"/>
        <v>Malagasy ariary</v>
      </c>
    </row>
    <row r="107" spans="1:7" ht="14" x14ac:dyDescent="0.25">
      <c r="A107" s="473" t="s">
        <v>688</v>
      </c>
      <c r="B107" s="474" t="s">
        <v>689</v>
      </c>
      <c r="C107" s="473" t="s">
        <v>953</v>
      </c>
      <c r="D107" s="474" t="s">
        <v>690</v>
      </c>
      <c r="F107" s="476" t="s">
        <v>211</v>
      </c>
      <c r="G107" s="477" t="str">
        <f t="shared" si="1"/>
        <v>Malawi kwacha</v>
      </c>
    </row>
    <row r="108" spans="1:7" ht="14" x14ac:dyDescent="0.25">
      <c r="A108" s="473" t="s">
        <v>691</v>
      </c>
      <c r="B108" s="474" t="s">
        <v>692</v>
      </c>
      <c r="C108" s="473" t="s">
        <v>954</v>
      </c>
      <c r="D108" s="474" t="s">
        <v>693</v>
      </c>
      <c r="F108" s="476" t="s">
        <v>211</v>
      </c>
      <c r="G108" s="477" t="str">
        <f t="shared" si="1"/>
        <v>Maldivian rufiyaa</v>
      </c>
    </row>
    <row r="109" spans="1:7" ht="14" x14ac:dyDescent="0.25">
      <c r="A109" s="473" t="s">
        <v>694</v>
      </c>
      <c r="B109" s="474" t="s">
        <v>695</v>
      </c>
      <c r="C109" s="473" t="s">
        <v>696</v>
      </c>
      <c r="D109" s="474" t="s">
        <v>697</v>
      </c>
      <c r="F109" s="476" t="s">
        <v>211</v>
      </c>
      <c r="G109" s="477" t="str">
        <f t="shared" si="1"/>
        <v>Mauritanian ouguiya</v>
      </c>
    </row>
    <row r="110" spans="1:7" ht="14" x14ac:dyDescent="0.25">
      <c r="A110" s="473" t="s">
        <v>698</v>
      </c>
      <c r="B110" s="474" t="s">
        <v>699</v>
      </c>
      <c r="C110" s="473" t="s">
        <v>700</v>
      </c>
      <c r="D110" s="474" t="s">
        <v>701</v>
      </c>
      <c r="F110" s="476" t="s">
        <v>211</v>
      </c>
      <c r="G110" s="477" t="str">
        <f t="shared" si="1"/>
        <v>Mauritian rupee</v>
      </c>
    </row>
    <row r="111" spans="1:7" ht="14" x14ac:dyDescent="0.25">
      <c r="A111" s="473" t="s">
        <v>702</v>
      </c>
      <c r="B111" s="474" t="s">
        <v>703</v>
      </c>
      <c r="C111" s="473" t="s">
        <v>704</v>
      </c>
      <c r="D111" s="474" t="s">
        <v>365</v>
      </c>
      <c r="F111" s="476" t="s">
        <v>211</v>
      </c>
      <c r="G111" s="477" t="str">
        <f t="shared" si="1"/>
        <v>Moldovan leu</v>
      </c>
    </row>
    <row r="112" spans="1:7" ht="14" x14ac:dyDescent="0.25">
      <c r="A112" s="473" t="s">
        <v>705</v>
      </c>
      <c r="B112" s="474" t="s">
        <v>706</v>
      </c>
      <c r="C112" s="473" t="s">
        <v>955</v>
      </c>
      <c r="D112" s="474" t="s">
        <v>707</v>
      </c>
      <c r="F112" s="476" t="s">
        <v>211</v>
      </c>
      <c r="G112" s="477" t="str">
        <f t="shared" si="1"/>
        <v>Mongolian Tugrik</v>
      </c>
    </row>
    <row r="113" spans="1:7" ht="14" x14ac:dyDescent="0.25">
      <c r="A113" s="473" t="s">
        <v>708</v>
      </c>
      <c r="B113" s="474" t="s">
        <v>709</v>
      </c>
      <c r="C113" s="473" t="s">
        <v>710</v>
      </c>
      <c r="D113" s="474" t="s">
        <v>711</v>
      </c>
      <c r="F113" s="476" t="s">
        <v>211</v>
      </c>
      <c r="G113" s="477" t="str">
        <f t="shared" si="1"/>
        <v>Moroccan dirham</v>
      </c>
    </row>
    <row r="114" spans="1:7" ht="14" x14ac:dyDescent="0.25">
      <c r="A114" s="473" t="s">
        <v>712</v>
      </c>
      <c r="B114" s="474" t="s">
        <v>713</v>
      </c>
      <c r="C114" s="473" t="s">
        <v>956</v>
      </c>
      <c r="D114" s="474" t="s">
        <v>714</v>
      </c>
      <c r="F114" s="476" t="s">
        <v>211</v>
      </c>
      <c r="G114" s="477" t="str">
        <f t="shared" si="1"/>
        <v>Mozambique Metical</v>
      </c>
    </row>
    <row r="115" spans="1:7" ht="14" x14ac:dyDescent="0.25">
      <c r="A115" s="473" t="s">
        <v>715</v>
      </c>
      <c r="B115" s="474" t="s">
        <v>716</v>
      </c>
      <c r="C115" s="473" t="s">
        <v>957</v>
      </c>
      <c r="D115" s="474" t="s">
        <v>717</v>
      </c>
      <c r="F115" s="476" t="s">
        <v>211</v>
      </c>
      <c r="G115" s="477" t="str">
        <f t="shared" si="1"/>
        <v>Myanmar Kyat</v>
      </c>
    </row>
    <row r="116" spans="1:7" ht="14" x14ac:dyDescent="0.25">
      <c r="A116" s="473" t="s">
        <v>718</v>
      </c>
      <c r="B116" s="474" t="s">
        <v>719</v>
      </c>
      <c r="C116" s="473" t="s">
        <v>720</v>
      </c>
      <c r="D116" s="474" t="s">
        <v>721</v>
      </c>
      <c r="F116" s="476" t="s">
        <v>211</v>
      </c>
      <c r="G116" s="477" t="str">
        <f t="shared" si="1"/>
        <v>Namibian dollar</v>
      </c>
    </row>
    <row r="117" spans="1:7" ht="14" x14ac:dyDescent="0.25">
      <c r="A117" s="473" t="s">
        <v>722</v>
      </c>
      <c r="B117" s="474" t="s">
        <v>723</v>
      </c>
      <c r="C117" s="473" t="s">
        <v>724</v>
      </c>
      <c r="D117" s="474" t="s">
        <v>725</v>
      </c>
      <c r="F117" s="476" t="s">
        <v>211</v>
      </c>
      <c r="G117" s="477" t="str">
        <f t="shared" si="1"/>
        <v>Nepalese rupee</v>
      </c>
    </row>
    <row r="118" spans="1:7" ht="14" x14ac:dyDescent="0.25">
      <c r="A118" s="473" t="s">
        <v>726</v>
      </c>
      <c r="B118" s="474" t="s">
        <v>727</v>
      </c>
      <c r="C118" s="473" t="s">
        <v>728</v>
      </c>
      <c r="D118" s="474" t="s">
        <v>729</v>
      </c>
      <c r="F118" s="476" t="s">
        <v>958</v>
      </c>
      <c r="G118" s="477" t="str">
        <f t="shared" si="1"/>
        <v>CFP franc</v>
      </c>
    </row>
    <row r="119" spans="1:7" ht="14" x14ac:dyDescent="0.25">
      <c r="A119" s="473" t="s">
        <v>730</v>
      </c>
      <c r="B119" s="474" t="s">
        <v>731</v>
      </c>
      <c r="C119" s="473" t="s">
        <v>959</v>
      </c>
      <c r="D119" s="474" t="s">
        <v>732</v>
      </c>
      <c r="F119" s="476" t="s">
        <v>211</v>
      </c>
      <c r="G119" s="477" t="str">
        <f t="shared" si="1"/>
        <v>Nicaraguan córdoba</v>
      </c>
    </row>
    <row r="120" spans="1:7" ht="14" x14ac:dyDescent="0.25">
      <c r="A120" s="473" t="s">
        <v>733</v>
      </c>
      <c r="B120" s="474" t="s">
        <v>734</v>
      </c>
      <c r="C120" s="473" t="s">
        <v>960</v>
      </c>
      <c r="D120" s="474" t="s">
        <v>735</v>
      </c>
      <c r="F120" s="476" t="s">
        <v>961</v>
      </c>
      <c r="G120" s="477" t="str">
        <f t="shared" si="1"/>
        <v>Nigerian naira</v>
      </c>
    </row>
    <row r="121" spans="1:7" ht="14" x14ac:dyDescent="0.25">
      <c r="A121" s="473" t="s">
        <v>736</v>
      </c>
      <c r="B121" s="474" t="s">
        <v>737</v>
      </c>
      <c r="C121" s="473" t="s">
        <v>738</v>
      </c>
      <c r="D121" s="474" t="s">
        <v>739</v>
      </c>
      <c r="F121" s="476" t="s">
        <v>211</v>
      </c>
      <c r="G121" s="477" t="str">
        <f t="shared" si="1"/>
        <v>Omani rial</v>
      </c>
    </row>
    <row r="122" spans="1:7" ht="14" x14ac:dyDescent="0.25">
      <c r="A122" s="473" t="s">
        <v>740</v>
      </c>
      <c r="B122" s="474" t="s">
        <v>741</v>
      </c>
      <c r="C122" s="473" t="s">
        <v>962</v>
      </c>
      <c r="D122" s="474" t="s">
        <v>742</v>
      </c>
      <c r="F122" s="476" t="s">
        <v>211</v>
      </c>
      <c r="G122" s="477" t="str">
        <f t="shared" si="1"/>
        <v>Pakistan rupee</v>
      </c>
    </row>
    <row r="123" spans="1:7" ht="14" x14ac:dyDescent="0.25">
      <c r="A123" s="473" t="s">
        <v>743</v>
      </c>
      <c r="B123" s="474" t="s">
        <v>744</v>
      </c>
      <c r="C123" s="473" t="s">
        <v>963</v>
      </c>
      <c r="D123" s="474" t="s">
        <v>745</v>
      </c>
      <c r="F123" s="476" t="s">
        <v>211</v>
      </c>
      <c r="G123" s="477" t="str">
        <f t="shared" si="1"/>
        <v>Panamanian balboa</v>
      </c>
    </row>
    <row r="124" spans="1:7" ht="14" x14ac:dyDescent="0.25">
      <c r="A124" s="473" t="s">
        <v>746</v>
      </c>
      <c r="B124" s="474" t="s">
        <v>747</v>
      </c>
      <c r="C124" s="473" t="s">
        <v>964</v>
      </c>
      <c r="D124" s="474" t="s">
        <v>748</v>
      </c>
      <c r="F124" s="476" t="s">
        <v>211</v>
      </c>
      <c r="G124" s="477" t="str">
        <f t="shared" si="1"/>
        <v>Papua New Guinean kina</v>
      </c>
    </row>
    <row r="125" spans="1:7" ht="14" x14ac:dyDescent="0.25">
      <c r="A125" s="473" t="s">
        <v>749</v>
      </c>
      <c r="B125" s="474" t="s">
        <v>750</v>
      </c>
      <c r="C125" s="473" t="s">
        <v>965</v>
      </c>
      <c r="D125" s="474" t="s">
        <v>751</v>
      </c>
      <c r="F125" s="476" t="s">
        <v>211</v>
      </c>
      <c r="G125" s="477" t="str">
        <f t="shared" si="1"/>
        <v>Paraguayan guaraní</v>
      </c>
    </row>
    <row r="126" spans="1:7" ht="14" x14ac:dyDescent="0.25">
      <c r="A126" s="473" t="s">
        <v>752</v>
      </c>
      <c r="B126" s="474" t="s">
        <v>753</v>
      </c>
      <c r="C126" s="473" t="s">
        <v>966</v>
      </c>
      <c r="D126" s="474" t="s">
        <v>754</v>
      </c>
      <c r="F126" s="476" t="s">
        <v>211</v>
      </c>
      <c r="G126" s="477" t="str">
        <f t="shared" si="1"/>
        <v>Peruvian sol</v>
      </c>
    </row>
    <row r="127" spans="1:7" ht="14" x14ac:dyDescent="0.25">
      <c r="A127" s="473" t="s">
        <v>755</v>
      </c>
      <c r="B127" s="474" t="s">
        <v>756</v>
      </c>
      <c r="C127" s="473" t="s">
        <v>757</v>
      </c>
      <c r="D127" s="474" t="s">
        <v>758</v>
      </c>
      <c r="F127" s="476" t="s">
        <v>211</v>
      </c>
      <c r="G127" s="477" t="str">
        <f t="shared" si="1"/>
        <v>Qatari riyal</v>
      </c>
    </row>
    <row r="128" spans="1:7" ht="14" x14ac:dyDescent="0.25">
      <c r="A128" s="473" t="s">
        <v>759</v>
      </c>
      <c r="B128" s="474" t="s">
        <v>760</v>
      </c>
      <c r="C128" s="473" t="s">
        <v>967</v>
      </c>
      <c r="D128" s="474" t="s">
        <v>761</v>
      </c>
      <c r="F128" s="476" t="s">
        <v>211</v>
      </c>
      <c r="G128" s="477" t="str">
        <f t="shared" si="1"/>
        <v>Rwandan franc</v>
      </c>
    </row>
    <row r="129" spans="1:7" ht="14" x14ac:dyDescent="0.25">
      <c r="A129" s="473" t="s">
        <v>762</v>
      </c>
      <c r="B129" s="474" t="s">
        <v>763</v>
      </c>
      <c r="C129" s="473" t="s">
        <v>764</v>
      </c>
      <c r="D129" s="474" t="s">
        <v>765</v>
      </c>
      <c r="F129" s="476" t="s">
        <v>211</v>
      </c>
      <c r="G129" s="477" t="str">
        <f t="shared" si="1"/>
        <v>Saint Helena pound</v>
      </c>
    </row>
    <row r="130" spans="1:7" ht="14" x14ac:dyDescent="0.25">
      <c r="A130" s="473" t="s">
        <v>766</v>
      </c>
      <c r="B130" s="474" t="s">
        <v>767</v>
      </c>
      <c r="C130" s="473" t="s">
        <v>968</v>
      </c>
      <c r="D130" s="474" t="s">
        <v>768</v>
      </c>
      <c r="F130" s="476" t="s">
        <v>211</v>
      </c>
      <c r="G130" s="477" t="str">
        <f t="shared" si="1"/>
        <v>Samoan tala</v>
      </c>
    </row>
    <row r="131" spans="1:7" ht="14" x14ac:dyDescent="0.25">
      <c r="A131" s="473" t="s">
        <v>769</v>
      </c>
      <c r="B131" s="474" t="s">
        <v>770</v>
      </c>
      <c r="C131" s="473" t="s">
        <v>969</v>
      </c>
      <c r="D131" s="474" t="s">
        <v>771</v>
      </c>
      <c r="F131" s="476" t="s">
        <v>211</v>
      </c>
      <c r="G131" s="477" t="str">
        <f t="shared" si="1"/>
        <v>São Tomé and Príncipe dobra</v>
      </c>
    </row>
    <row r="132" spans="1:7" ht="14" x14ac:dyDescent="0.25">
      <c r="A132" s="473" t="s">
        <v>772</v>
      </c>
      <c r="B132" s="474" t="s">
        <v>773</v>
      </c>
      <c r="C132" s="473" t="s">
        <v>774</v>
      </c>
      <c r="D132" s="474" t="s">
        <v>775</v>
      </c>
      <c r="F132" s="476" t="s">
        <v>211</v>
      </c>
      <c r="G132" s="477" t="str">
        <f t="shared" si="1"/>
        <v>Saudi riyal</v>
      </c>
    </row>
    <row r="133" spans="1:7" ht="14" x14ac:dyDescent="0.25">
      <c r="A133" s="473" t="s">
        <v>776</v>
      </c>
      <c r="B133" s="474" t="s">
        <v>777</v>
      </c>
      <c r="C133" s="473" t="s">
        <v>778</v>
      </c>
      <c r="D133" s="474" t="s">
        <v>369</v>
      </c>
      <c r="F133" s="476" t="s">
        <v>211</v>
      </c>
      <c r="G133" s="477" t="str">
        <f t="shared" si="1"/>
        <v>Serbian Dinar</v>
      </c>
    </row>
    <row r="134" spans="1:7" ht="14" x14ac:dyDescent="0.25">
      <c r="A134" s="473" t="s">
        <v>779</v>
      </c>
      <c r="B134" s="474" t="s">
        <v>780</v>
      </c>
      <c r="C134" s="473" t="s">
        <v>970</v>
      </c>
      <c r="D134" s="474" t="s">
        <v>781</v>
      </c>
      <c r="F134" s="476" t="s">
        <v>211</v>
      </c>
      <c r="G134" s="477" t="str">
        <f t="shared" si="1"/>
        <v>Seychellois rupee</v>
      </c>
    </row>
    <row r="135" spans="1:7" ht="14" x14ac:dyDescent="0.25">
      <c r="A135" s="473" t="s">
        <v>782</v>
      </c>
      <c r="B135" s="474" t="s">
        <v>783</v>
      </c>
      <c r="C135" s="473" t="s">
        <v>971</v>
      </c>
      <c r="D135" s="474" t="s">
        <v>784</v>
      </c>
      <c r="F135" s="476" t="s">
        <v>211</v>
      </c>
      <c r="G135" s="477" t="str">
        <f t="shared" ref="G135:G163" si="2">+C135</f>
        <v>Sierra Leonean leone</v>
      </c>
    </row>
    <row r="136" spans="1:7" ht="14" x14ac:dyDescent="0.25">
      <c r="A136" s="473" t="s">
        <v>785</v>
      </c>
      <c r="B136" s="474" t="s">
        <v>786</v>
      </c>
      <c r="C136" s="473" t="s">
        <v>787</v>
      </c>
      <c r="D136" s="474" t="s">
        <v>788</v>
      </c>
      <c r="F136" s="476" t="s">
        <v>211</v>
      </c>
      <c r="G136" s="477" t="str">
        <f t="shared" si="2"/>
        <v>Solomon Islands dollar</v>
      </c>
    </row>
    <row r="137" spans="1:7" ht="14" x14ac:dyDescent="0.25">
      <c r="A137" s="473" t="s">
        <v>789</v>
      </c>
      <c r="B137" s="474" t="s">
        <v>790</v>
      </c>
      <c r="C137" s="473" t="s">
        <v>791</v>
      </c>
      <c r="D137" s="474" t="s">
        <v>792</v>
      </c>
      <c r="F137" s="476" t="s">
        <v>211</v>
      </c>
      <c r="G137" s="477" t="str">
        <f t="shared" si="2"/>
        <v>Somali shilling</v>
      </c>
    </row>
    <row r="138" spans="1:7" ht="14" x14ac:dyDescent="0.25">
      <c r="A138" s="473" t="s">
        <v>972</v>
      </c>
      <c r="B138" s="474" t="s">
        <v>793</v>
      </c>
      <c r="C138" s="473" t="s">
        <v>973</v>
      </c>
      <c r="D138" s="474" t="s">
        <v>794</v>
      </c>
      <c r="F138" s="476" t="s">
        <v>211</v>
      </c>
      <c r="G138" s="477" t="str">
        <f t="shared" si="2"/>
        <v>South Sudanese pound</v>
      </c>
    </row>
    <row r="139" spans="1:7" ht="14" x14ac:dyDescent="0.25">
      <c r="A139" s="473" t="s">
        <v>795</v>
      </c>
      <c r="B139" s="474" t="s">
        <v>796</v>
      </c>
      <c r="C139" s="473" t="s">
        <v>797</v>
      </c>
      <c r="D139" s="474" t="s">
        <v>798</v>
      </c>
      <c r="F139" s="476" t="s">
        <v>211</v>
      </c>
      <c r="G139" s="477" t="str">
        <f t="shared" si="2"/>
        <v>Sri Lankan rupee</v>
      </c>
    </row>
    <row r="140" spans="1:7" ht="14" x14ac:dyDescent="0.25">
      <c r="A140" s="473" t="s">
        <v>799</v>
      </c>
      <c r="B140" s="474" t="s">
        <v>800</v>
      </c>
      <c r="C140" s="473" t="s">
        <v>801</v>
      </c>
      <c r="D140" s="474" t="s">
        <v>802</v>
      </c>
      <c r="F140" s="476" t="s">
        <v>211</v>
      </c>
      <c r="G140" s="477" t="str">
        <f t="shared" si="2"/>
        <v>Sudanese Pound</v>
      </c>
    </row>
    <row r="141" spans="1:7" ht="14" x14ac:dyDescent="0.25">
      <c r="A141" s="473" t="s">
        <v>803</v>
      </c>
      <c r="B141" s="474" t="s">
        <v>804</v>
      </c>
      <c r="C141" s="473" t="s">
        <v>805</v>
      </c>
      <c r="D141" s="474" t="s">
        <v>806</v>
      </c>
      <c r="F141" s="476" t="s">
        <v>211</v>
      </c>
      <c r="G141" s="477" t="str">
        <f t="shared" si="2"/>
        <v>Surinam dollar</v>
      </c>
    </row>
    <row r="142" spans="1:7" ht="14" x14ac:dyDescent="0.25">
      <c r="A142" s="473" t="s">
        <v>807</v>
      </c>
      <c r="B142" s="474" t="s">
        <v>808</v>
      </c>
      <c r="C142" s="473" t="s">
        <v>974</v>
      </c>
      <c r="D142" s="474" t="s">
        <v>809</v>
      </c>
      <c r="F142" s="476" t="s">
        <v>211</v>
      </c>
      <c r="G142" s="477" t="str">
        <f t="shared" si="2"/>
        <v>Swazi lilangeni</v>
      </c>
    </row>
    <row r="143" spans="1:7" ht="14" x14ac:dyDescent="0.25">
      <c r="A143" s="473" t="s">
        <v>810</v>
      </c>
      <c r="B143" s="474" t="s">
        <v>811</v>
      </c>
      <c r="C143" s="473" t="s">
        <v>812</v>
      </c>
      <c r="D143" s="474" t="s">
        <v>813</v>
      </c>
      <c r="F143" s="476" t="s">
        <v>211</v>
      </c>
      <c r="G143" s="477" t="str">
        <f t="shared" si="2"/>
        <v>Syrian pound</v>
      </c>
    </row>
    <row r="144" spans="1:7" ht="14" x14ac:dyDescent="0.25">
      <c r="A144" s="473" t="s">
        <v>814</v>
      </c>
      <c r="B144" s="474" t="s">
        <v>815</v>
      </c>
      <c r="C144" s="473" t="s">
        <v>975</v>
      </c>
      <c r="D144" s="474" t="s">
        <v>816</v>
      </c>
      <c r="F144" s="476" t="s">
        <v>211</v>
      </c>
      <c r="G144" s="477" t="str">
        <f t="shared" si="2"/>
        <v>Tajikistani somoni</v>
      </c>
    </row>
    <row r="145" spans="1:7" ht="14" x14ac:dyDescent="0.25">
      <c r="A145" s="473" t="s">
        <v>817</v>
      </c>
      <c r="B145" s="474" t="s">
        <v>818</v>
      </c>
      <c r="C145" s="473" t="s">
        <v>819</v>
      </c>
      <c r="D145" s="474" t="s">
        <v>820</v>
      </c>
      <c r="F145" s="476" t="s">
        <v>211</v>
      </c>
      <c r="G145" s="477" t="str">
        <f t="shared" si="2"/>
        <v>Tanzanian shilling</v>
      </c>
    </row>
    <row r="146" spans="1:7" ht="14" x14ac:dyDescent="0.25">
      <c r="A146" s="473" t="s">
        <v>821</v>
      </c>
      <c r="B146" s="474" t="s">
        <v>822</v>
      </c>
      <c r="C146" s="473" t="s">
        <v>976</v>
      </c>
      <c r="D146" s="474" t="s">
        <v>823</v>
      </c>
      <c r="F146" s="476" t="s">
        <v>211</v>
      </c>
      <c r="G146" s="477" t="str">
        <f t="shared" si="2"/>
        <v>Tongan paʻanga</v>
      </c>
    </row>
    <row r="147" spans="1:7" ht="14" x14ac:dyDescent="0.25">
      <c r="A147" s="473" t="s">
        <v>824</v>
      </c>
      <c r="B147" s="474" t="s">
        <v>825</v>
      </c>
      <c r="C147" s="473" t="s">
        <v>826</v>
      </c>
      <c r="D147" s="474" t="s">
        <v>827</v>
      </c>
      <c r="F147" s="476" t="s">
        <v>211</v>
      </c>
      <c r="G147" s="477" t="str">
        <f t="shared" si="2"/>
        <v>Trinidad and Tobago dollar</v>
      </c>
    </row>
    <row r="148" spans="1:7" ht="14" x14ac:dyDescent="0.25">
      <c r="A148" s="473" t="s">
        <v>828</v>
      </c>
      <c r="B148" s="474" t="s">
        <v>829</v>
      </c>
      <c r="C148" s="473" t="s">
        <v>830</v>
      </c>
      <c r="D148" s="474" t="s">
        <v>364</v>
      </c>
      <c r="F148" s="476" t="s">
        <v>211</v>
      </c>
      <c r="G148" s="477" t="str">
        <f t="shared" si="2"/>
        <v>Tunisian dinar</v>
      </c>
    </row>
    <row r="149" spans="1:7" ht="14" x14ac:dyDescent="0.25">
      <c r="A149" s="473" t="s">
        <v>831</v>
      </c>
      <c r="B149" s="474" t="s">
        <v>832</v>
      </c>
      <c r="C149" s="473" t="s">
        <v>977</v>
      </c>
      <c r="D149" s="474" t="s">
        <v>833</v>
      </c>
      <c r="F149" s="476" t="s">
        <v>211</v>
      </c>
      <c r="G149" s="477" t="str">
        <f t="shared" si="2"/>
        <v>Turkmenistan manat</v>
      </c>
    </row>
    <row r="150" spans="1:7" ht="14" x14ac:dyDescent="0.25">
      <c r="A150" s="473" t="s">
        <v>834</v>
      </c>
      <c r="B150" s="474" t="s">
        <v>835</v>
      </c>
      <c r="C150" s="473" t="s">
        <v>836</v>
      </c>
      <c r="D150" s="474" t="s">
        <v>837</v>
      </c>
      <c r="F150" s="476" t="s">
        <v>211</v>
      </c>
      <c r="G150" s="477" t="str">
        <f t="shared" si="2"/>
        <v>Ugandan shilling</v>
      </c>
    </row>
    <row r="151" spans="1:7" ht="14" x14ac:dyDescent="0.25">
      <c r="A151" s="473" t="s">
        <v>838</v>
      </c>
      <c r="B151" s="474" t="s">
        <v>839</v>
      </c>
      <c r="C151" s="473" t="s">
        <v>978</v>
      </c>
      <c r="D151" s="474" t="s">
        <v>363</v>
      </c>
      <c r="F151" s="476" t="s">
        <v>979</v>
      </c>
      <c r="G151" s="477" t="str">
        <f t="shared" si="2"/>
        <v>Ukrainian hryvnia</v>
      </c>
    </row>
    <row r="152" spans="1:7" ht="14" x14ac:dyDescent="0.25">
      <c r="A152" s="473" t="s">
        <v>840</v>
      </c>
      <c r="B152" s="474" t="s">
        <v>841</v>
      </c>
      <c r="C152" s="473" t="s">
        <v>980</v>
      </c>
      <c r="D152" s="474" t="s">
        <v>842</v>
      </c>
      <c r="F152" s="476" t="s">
        <v>211</v>
      </c>
      <c r="G152" s="477" t="str">
        <f t="shared" si="2"/>
        <v>United Arab Emirates dirham</v>
      </c>
    </row>
    <row r="153" spans="1:7" ht="14" x14ac:dyDescent="0.25">
      <c r="A153" s="473" t="s">
        <v>843</v>
      </c>
      <c r="B153" s="474" t="s">
        <v>844</v>
      </c>
      <c r="C153" s="473" t="s">
        <v>845</v>
      </c>
      <c r="D153" s="474" t="s">
        <v>846</v>
      </c>
      <c r="F153" s="476" t="s">
        <v>211</v>
      </c>
      <c r="G153" s="477" t="str">
        <f t="shared" si="2"/>
        <v>Uruguayan peso</v>
      </c>
    </row>
    <row r="154" spans="1:7" ht="14" x14ac:dyDescent="0.25">
      <c r="A154" s="473" t="s">
        <v>847</v>
      </c>
      <c r="B154" s="474" t="s">
        <v>848</v>
      </c>
      <c r="C154" s="473" t="s">
        <v>981</v>
      </c>
      <c r="D154" s="474" t="s">
        <v>849</v>
      </c>
      <c r="F154" s="476" t="s">
        <v>211</v>
      </c>
      <c r="G154" s="477" t="str">
        <f t="shared" si="2"/>
        <v>Uzbekistan sum</v>
      </c>
    </row>
    <row r="155" spans="1:7" ht="14" x14ac:dyDescent="0.25">
      <c r="A155" s="473" t="s">
        <v>850</v>
      </c>
      <c r="B155" s="474" t="s">
        <v>851</v>
      </c>
      <c r="C155" s="473" t="s">
        <v>982</v>
      </c>
      <c r="D155" s="474" t="s">
        <v>852</v>
      </c>
      <c r="F155" s="476" t="s">
        <v>211</v>
      </c>
      <c r="G155" s="477" t="str">
        <f t="shared" si="2"/>
        <v>Vanuatu vatu</v>
      </c>
    </row>
    <row r="156" spans="1:7" ht="14" x14ac:dyDescent="0.25">
      <c r="A156" s="473" t="s">
        <v>853</v>
      </c>
      <c r="B156" s="474" t="s">
        <v>854</v>
      </c>
      <c r="C156" s="473" t="s">
        <v>983</v>
      </c>
      <c r="D156" s="474" t="s">
        <v>855</v>
      </c>
      <c r="F156" s="476" t="s">
        <v>984</v>
      </c>
      <c r="G156" s="477" t="str">
        <f t="shared" si="2"/>
        <v>Venezuelan bolívar</v>
      </c>
    </row>
    <row r="157" spans="1:7" ht="14" x14ac:dyDescent="0.25">
      <c r="A157" s="473" t="s">
        <v>856</v>
      </c>
      <c r="B157" s="474" t="s">
        <v>857</v>
      </c>
      <c r="C157" s="473" t="s">
        <v>985</v>
      </c>
      <c r="D157" s="474" t="s">
        <v>858</v>
      </c>
      <c r="F157" s="476" t="s">
        <v>211</v>
      </c>
      <c r="G157" s="477" t="str">
        <f t="shared" si="2"/>
        <v>Vietnamese dong</v>
      </c>
    </row>
    <row r="158" spans="1:7" ht="14" x14ac:dyDescent="0.25">
      <c r="A158" s="473" t="s">
        <v>859</v>
      </c>
      <c r="B158" s="474" t="s">
        <v>860</v>
      </c>
      <c r="C158" s="473" t="s">
        <v>861</v>
      </c>
      <c r="D158" s="474" t="s">
        <v>862</v>
      </c>
      <c r="F158" s="476" t="s">
        <v>211</v>
      </c>
      <c r="G158" s="477" t="str">
        <f t="shared" si="2"/>
        <v>Yemeni rial</v>
      </c>
    </row>
    <row r="159" spans="1:7" ht="14" x14ac:dyDescent="0.25">
      <c r="A159" s="473" t="s">
        <v>863</v>
      </c>
      <c r="B159" s="474" t="s">
        <v>864</v>
      </c>
      <c r="C159" s="473" t="s">
        <v>865</v>
      </c>
      <c r="D159" s="474" t="s">
        <v>866</v>
      </c>
      <c r="F159" s="476" t="s">
        <v>211</v>
      </c>
      <c r="G159" s="477" t="str">
        <f t="shared" si="2"/>
        <v>Zambian Kwacha</v>
      </c>
    </row>
    <row r="160" spans="1:7" x14ac:dyDescent="0.25">
      <c r="A160" s="1119" t="s">
        <v>211</v>
      </c>
      <c r="B160" s="1116"/>
      <c r="C160" s="1116"/>
      <c r="D160" s="1116"/>
      <c r="E160" s="1116"/>
      <c r="F160" s="1120" t="s">
        <v>211</v>
      </c>
      <c r="G160" s="477">
        <f t="shared" si="2"/>
        <v>0</v>
      </c>
    </row>
    <row r="161" spans="1:7" ht="14" x14ac:dyDescent="0.25">
      <c r="A161" s="473" t="s">
        <v>986</v>
      </c>
      <c r="B161" s="474" t="s">
        <v>211</v>
      </c>
      <c r="C161" s="473" t="s">
        <v>987</v>
      </c>
      <c r="D161" s="474" t="s">
        <v>988</v>
      </c>
      <c r="F161" s="476" t="s">
        <v>989</v>
      </c>
      <c r="G161" s="477" t="str">
        <f t="shared" si="2"/>
        <v>East Caribbean dollar</v>
      </c>
    </row>
    <row r="162" spans="1:7" ht="14" x14ac:dyDescent="0.25">
      <c r="A162" s="473" t="s">
        <v>990</v>
      </c>
      <c r="B162" s="474" t="s">
        <v>211</v>
      </c>
      <c r="C162" s="473" t="s">
        <v>991</v>
      </c>
      <c r="D162" s="474" t="s">
        <v>992</v>
      </c>
      <c r="F162" s="476" t="s">
        <v>993</v>
      </c>
      <c r="G162" s="477" t="str">
        <f t="shared" si="2"/>
        <v>West African CFA franc</v>
      </c>
    </row>
    <row r="163" spans="1:7" ht="14.5" thickBot="1" x14ac:dyDescent="0.3">
      <c r="A163" s="473" t="s">
        <v>994</v>
      </c>
      <c r="B163" s="474" t="s">
        <v>211</v>
      </c>
      <c r="C163" s="473" t="s">
        <v>995</v>
      </c>
      <c r="D163" s="474" t="s">
        <v>996</v>
      </c>
      <c r="F163" s="476" t="s">
        <v>997</v>
      </c>
      <c r="G163" s="477" t="str">
        <f t="shared" si="2"/>
        <v>Central African CFA franc</v>
      </c>
    </row>
    <row r="164" spans="1:7" x14ac:dyDescent="0.25">
      <c r="A164" s="475" t="s">
        <v>211</v>
      </c>
      <c r="B164" s="475" t="s">
        <v>211</v>
      </c>
      <c r="C164" s="475" t="s">
        <v>211</v>
      </c>
      <c r="D164" s="475" t="s">
        <v>211</v>
      </c>
      <c r="E164" s="475" t="s">
        <v>211</v>
      </c>
      <c r="F164" s="475" t="s">
        <v>211</v>
      </c>
    </row>
    <row r="165" spans="1:7" x14ac:dyDescent="0.25">
      <c r="A165" s="1121" t="s">
        <v>998</v>
      </c>
      <c r="B165" s="1116"/>
      <c r="C165" s="1116"/>
      <c r="D165" s="1116"/>
      <c r="E165" s="1116"/>
      <c r="F165" s="1116"/>
    </row>
    <row r="166" spans="1:7" x14ac:dyDescent="0.25"/>
    <row r="167" spans="1:7" x14ac:dyDescent="0.25">
      <c r="A167" s="1122" t="s">
        <v>999</v>
      </c>
      <c r="B167" s="1116"/>
      <c r="C167" s="1116"/>
      <c r="D167" s="1116"/>
      <c r="E167" s="1116"/>
      <c r="F167" s="1116"/>
    </row>
    <row r="168" spans="1:7" x14ac:dyDescent="0.25">
      <c r="A168" s="1122" t="s">
        <v>1000</v>
      </c>
      <c r="B168" s="1116"/>
      <c r="C168" s="1116"/>
      <c r="D168" s="1116"/>
      <c r="E168" s="1116"/>
      <c r="F168" s="1116"/>
    </row>
    <row r="169" spans="1:7" x14ac:dyDescent="0.25">
      <c r="A169" s="1122" t="s">
        <v>1001</v>
      </c>
      <c r="B169" s="1116"/>
      <c r="C169" s="1116"/>
      <c r="D169" s="1116"/>
      <c r="E169" s="1116"/>
      <c r="F169" s="1116"/>
    </row>
    <row r="170" spans="1:7" x14ac:dyDescent="0.25">
      <c r="A170" s="1122" t="s">
        <v>1002</v>
      </c>
      <c r="B170" s="1116"/>
      <c r="C170" s="1116"/>
      <c r="D170" s="1116"/>
      <c r="E170" s="1116"/>
      <c r="F170" s="1116"/>
    </row>
    <row r="171" spans="1:7" x14ac:dyDescent="0.25">
      <c r="A171" s="1122" t="s">
        <v>1003</v>
      </c>
      <c r="B171" s="1116"/>
      <c r="C171" s="1116"/>
      <c r="D171" s="1116"/>
      <c r="E171" s="1116"/>
      <c r="F171" s="1116"/>
    </row>
    <row r="172" spans="1:7" x14ac:dyDescent="0.25">
      <c r="A172" s="1122" t="s">
        <v>1004</v>
      </c>
      <c r="B172" s="1116"/>
      <c r="C172" s="1116"/>
      <c r="D172" s="1116"/>
      <c r="E172" s="1116"/>
      <c r="F172" s="1116"/>
    </row>
    <row r="173" spans="1:7" x14ac:dyDescent="0.25">
      <c r="A173" s="1122" t="s">
        <v>1005</v>
      </c>
      <c r="B173" s="1116"/>
      <c r="C173" s="1116"/>
      <c r="D173" s="1116"/>
      <c r="E173" s="1116"/>
      <c r="F173" s="1116"/>
    </row>
    <row r="174" spans="1:7" x14ac:dyDescent="0.25">
      <c r="A174" s="1122" t="s">
        <v>1006</v>
      </c>
      <c r="B174" s="1116"/>
      <c r="C174" s="1116"/>
      <c r="D174" s="1116"/>
      <c r="E174" s="1116"/>
      <c r="F174" s="1116"/>
    </row>
    <row r="175" spans="1:7" x14ac:dyDescent="0.25">
      <c r="A175" s="1122" t="s">
        <v>1007</v>
      </c>
      <c r="B175" s="1116"/>
      <c r="C175" s="1116"/>
      <c r="D175" s="1116"/>
      <c r="E175" s="1116"/>
      <c r="F175" s="1116"/>
    </row>
    <row r="176" spans="1:7" x14ac:dyDescent="0.25">
      <c r="A176" s="1122" t="s">
        <v>1008</v>
      </c>
      <c r="B176" s="1116"/>
      <c r="C176" s="1116"/>
      <c r="D176" s="1116"/>
      <c r="E176" s="1116"/>
      <c r="F176" s="1116"/>
    </row>
    <row r="177" spans="1:6" x14ac:dyDescent="0.25">
      <c r="A177" s="1122" t="s">
        <v>1009</v>
      </c>
      <c r="B177" s="1116"/>
      <c r="C177" s="1116"/>
      <c r="D177" s="1116"/>
      <c r="E177" s="1116"/>
      <c r="F177" s="1116"/>
    </row>
    <row r="178" spans="1:6" x14ac:dyDescent="0.25">
      <c r="A178" s="1122" t="s">
        <v>1010</v>
      </c>
      <c r="B178" s="1116"/>
      <c r="C178" s="1116"/>
      <c r="D178" s="1116"/>
      <c r="E178" s="1116"/>
      <c r="F178" s="1116"/>
    </row>
    <row r="179" spans="1:6" x14ac:dyDescent="0.25">
      <c r="A179" s="1122" t="s">
        <v>1011</v>
      </c>
      <c r="B179" s="1116"/>
      <c r="C179" s="1116"/>
      <c r="D179" s="1116"/>
      <c r="E179" s="1116"/>
      <c r="F179" s="1116"/>
    </row>
    <row r="180" spans="1:6" x14ac:dyDescent="0.25">
      <c r="A180" s="1122" t="s">
        <v>1012</v>
      </c>
      <c r="B180" s="1116"/>
      <c r="C180" s="1116"/>
      <c r="D180" s="1116"/>
      <c r="E180" s="1116"/>
      <c r="F180" s="1116"/>
    </row>
    <row r="181" spans="1:6" x14ac:dyDescent="0.25">
      <c r="A181" s="1122" t="s">
        <v>1013</v>
      </c>
      <c r="B181" s="1116"/>
      <c r="C181" s="1116"/>
      <c r="D181" s="1116"/>
      <c r="E181" s="1116"/>
      <c r="F181" s="1116"/>
    </row>
    <row r="182" spans="1:6" x14ac:dyDescent="0.25">
      <c r="A182" s="1122" t="s">
        <v>1014</v>
      </c>
      <c r="B182" s="1116"/>
      <c r="C182" s="1116"/>
      <c r="D182" s="1116"/>
      <c r="E182" s="1116"/>
      <c r="F182" s="1116"/>
    </row>
    <row r="183" spans="1:6" x14ac:dyDescent="0.25">
      <c r="A183" s="1122" t="s">
        <v>1015</v>
      </c>
      <c r="B183" s="1116"/>
      <c r="C183" s="1116"/>
      <c r="D183" s="1116"/>
      <c r="E183" s="1116"/>
      <c r="F183" s="1116"/>
    </row>
    <row r="184" spans="1:6" x14ac:dyDescent="0.25">
      <c r="A184" s="1122" t="s">
        <v>1016</v>
      </c>
      <c r="B184" s="1116"/>
      <c r="C184" s="1116"/>
      <c r="D184" s="1116"/>
      <c r="E184" s="1116"/>
      <c r="F184" s="1116"/>
    </row>
    <row r="185" spans="1:6" x14ac:dyDescent="0.25">
      <c r="A185" s="1122" t="s">
        <v>1017</v>
      </c>
      <c r="B185" s="1116"/>
      <c r="C185" s="1116"/>
      <c r="D185" s="1116"/>
      <c r="E185" s="1116"/>
      <c r="F185" s="1116"/>
    </row>
    <row r="186" spans="1:6" x14ac:dyDescent="0.25">
      <c r="A186" s="1122" t="s">
        <v>1018</v>
      </c>
      <c r="B186" s="1116"/>
      <c r="C186" s="1116"/>
      <c r="D186" s="1116"/>
      <c r="E186" s="1116"/>
      <c r="F186" s="1116"/>
    </row>
    <row r="187" spans="1:6" x14ac:dyDescent="0.25">
      <c r="A187" s="1122" t="s">
        <v>1019</v>
      </c>
      <c r="B187" s="1116"/>
      <c r="C187" s="1116"/>
      <c r="D187" s="1116"/>
      <c r="E187" s="1116"/>
      <c r="F187" s="1116"/>
    </row>
    <row r="188" spans="1:6" x14ac:dyDescent="0.25">
      <c r="A188" s="1122" t="s">
        <v>1020</v>
      </c>
      <c r="B188" s="1116"/>
      <c r="C188" s="1116"/>
      <c r="D188" s="1116"/>
      <c r="E188" s="1116"/>
      <c r="F188" s="1116"/>
    </row>
    <row r="189" spans="1:6" x14ac:dyDescent="0.25">
      <c r="A189" s="1122" t="s">
        <v>1021</v>
      </c>
      <c r="B189" s="1116"/>
      <c r="C189" s="1116"/>
      <c r="D189" s="1116"/>
      <c r="E189" s="1116"/>
      <c r="F189" s="1116"/>
    </row>
    <row r="190" spans="1:6" x14ac:dyDescent="0.25">
      <c r="A190" s="1122" t="s">
        <v>1022</v>
      </c>
      <c r="B190" s="1116"/>
      <c r="C190" s="1116"/>
      <c r="D190" s="1116"/>
      <c r="E190" s="1116"/>
      <c r="F190" s="1116"/>
    </row>
    <row r="191" spans="1:6" x14ac:dyDescent="0.25"/>
  </sheetData>
  <mergeCells count="30">
    <mergeCell ref="A181:F181"/>
    <mergeCell ref="A182:F182"/>
    <mergeCell ref="A183:F183"/>
    <mergeCell ref="A184:F184"/>
    <mergeCell ref="A190:F190"/>
    <mergeCell ref="A185:F185"/>
    <mergeCell ref="A186:F186"/>
    <mergeCell ref="A187:F187"/>
    <mergeCell ref="A188:F188"/>
    <mergeCell ref="A189:F189"/>
    <mergeCell ref="A176:F176"/>
    <mergeCell ref="A177:F177"/>
    <mergeCell ref="A178:F178"/>
    <mergeCell ref="A179:F179"/>
    <mergeCell ref="A180:F180"/>
    <mergeCell ref="A171:F171"/>
    <mergeCell ref="A172:F172"/>
    <mergeCell ref="A173:F173"/>
    <mergeCell ref="A174:F174"/>
    <mergeCell ref="A175:F175"/>
    <mergeCell ref="A165:F165"/>
    <mergeCell ref="A167:F167"/>
    <mergeCell ref="A168:F168"/>
    <mergeCell ref="A169:F169"/>
    <mergeCell ref="A170:F170"/>
    <mergeCell ref="A1:F1"/>
    <mergeCell ref="A2:F2"/>
    <mergeCell ref="A5:F5"/>
    <mergeCell ref="A38:F38"/>
    <mergeCell ref="A160:F160"/>
  </mergeCells>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pageSetUpPr fitToPage="1"/>
  </sheetPr>
  <dimension ref="A1:AV128"/>
  <sheetViews>
    <sheetView topLeftCell="A16" zoomScaleNormal="100" workbookViewId="0">
      <selection activeCell="W20" sqref="W20"/>
    </sheetView>
  </sheetViews>
  <sheetFormatPr defaultColWidth="0" defaultRowHeight="14" zeroHeight="1" x14ac:dyDescent="0.3"/>
  <cols>
    <col min="1" max="1" width="9.1796875" style="281" customWidth="1"/>
    <col min="2" max="2" width="12.7265625" style="281" customWidth="1"/>
    <col min="3" max="3" width="14.7265625" style="281" customWidth="1"/>
    <col min="4" max="4" width="9.7265625" style="281" customWidth="1"/>
    <col min="5" max="5" width="10.26953125" style="281" customWidth="1"/>
    <col min="6" max="6" width="7.1796875" style="281" customWidth="1"/>
    <col min="7" max="7" width="1" style="281" customWidth="1"/>
    <col min="8" max="8" width="11.54296875" style="281" customWidth="1"/>
    <col min="9" max="9" width="9.7265625" style="281" customWidth="1"/>
    <col min="10" max="10" width="6" style="281" customWidth="1"/>
    <col min="11" max="11" width="1" style="281" customWidth="1"/>
    <col min="12" max="12" width="12.54296875" style="281" customWidth="1"/>
    <col min="13" max="13" width="9.7265625" style="281" customWidth="1"/>
    <col min="14" max="14" width="6" style="281" customWidth="1"/>
    <col min="15" max="15" width="28" style="281" customWidth="1"/>
    <col min="16" max="21" width="5.26953125" style="281" hidden="1" customWidth="1"/>
    <col min="22" max="22" width="11.1796875" style="281" customWidth="1"/>
    <col min="23" max="23" width="0.81640625" style="281" customWidth="1"/>
    <col min="24" max="24" width="3.26953125" style="30" hidden="1" customWidth="1"/>
    <col min="25" max="35" width="0" style="30" hidden="1" customWidth="1"/>
    <col min="36" max="41" width="9.1796875" style="30" hidden="1" customWidth="1"/>
    <col min="42" max="48" width="0" style="30" hidden="1" customWidth="1"/>
    <col min="49" max="49" width="9.1796875" style="30" hidden="1" customWidth="1"/>
    <col min="50" max="16384" width="9.1796875" style="30" hidden="1"/>
  </cols>
  <sheetData>
    <row r="1" spans="1:24" ht="16.5" customHeight="1" x14ac:dyDescent="0.3">
      <c r="A1" s="30"/>
      <c r="B1" s="30"/>
      <c r="C1" s="30"/>
      <c r="D1" s="30"/>
      <c r="E1" s="30"/>
      <c r="F1" s="30"/>
      <c r="G1" s="30"/>
      <c r="H1" s="30"/>
      <c r="I1" s="30"/>
      <c r="J1" s="30"/>
      <c r="K1" s="30"/>
      <c r="L1" s="30"/>
      <c r="M1" s="30"/>
      <c r="N1" s="30"/>
      <c r="O1" s="30"/>
      <c r="P1" s="30"/>
      <c r="Q1" s="30"/>
      <c r="R1" s="30"/>
      <c r="S1" s="30"/>
      <c r="T1" s="30"/>
      <c r="U1" s="30"/>
      <c r="V1" s="30"/>
    </row>
    <row r="2" spans="1:24" ht="16.5" customHeight="1" x14ac:dyDescent="0.3">
      <c r="A2" s="30"/>
      <c r="B2" s="30"/>
      <c r="C2" s="30"/>
      <c r="D2" s="30"/>
      <c r="E2" s="30"/>
      <c r="F2" s="30"/>
      <c r="G2" s="30"/>
      <c r="H2" s="30"/>
      <c r="I2" s="30"/>
      <c r="J2" s="30"/>
      <c r="K2" s="30"/>
      <c r="L2" s="30"/>
      <c r="M2" s="30"/>
      <c r="N2" s="30"/>
      <c r="O2" s="30"/>
      <c r="P2" s="30"/>
      <c r="Q2" s="30"/>
      <c r="R2" s="30"/>
      <c r="S2" s="30"/>
      <c r="T2" s="30"/>
      <c r="U2" s="30"/>
      <c r="V2" s="30"/>
    </row>
    <row r="3" spans="1:24" ht="16.5" customHeight="1" x14ac:dyDescent="0.3">
      <c r="A3" s="289"/>
      <c r="B3" s="719" t="str">
        <f>+' Summary Statement'!B3</f>
        <v>Centres of Vocational Excellence</v>
      </c>
      <c r="C3" s="719"/>
      <c r="D3" s="719"/>
      <c r="E3" s="719"/>
      <c r="F3" s="719"/>
      <c r="G3" s="719"/>
      <c r="H3" s="719"/>
      <c r="I3" s="719"/>
      <c r="J3" s="719"/>
      <c r="K3" s="719"/>
      <c r="L3" s="719"/>
      <c r="M3" s="719"/>
      <c r="N3" s="719"/>
      <c r="O3" s="719"/>
      <c r="P3" s="719"/>
      <c r="Q3" s="719"/>
      <c r="R3" s="719"/>
      <c r="S3" s="719"/>
      <c r="T3" s="719"/>
      <c r="U3" s="719"/>
      <c r="V3" s="719"/>
      <c r="W3" s="290"/>
      <c r="X3" s="286"/>
    </row>
    <row r="4" spans="1:24" ht="16.5" customHeight="1" x14ac:dyDescent="0.3">
      <c r="A4" s="289"/>
      <c r="B4" s="719"/>
      <c r="C4" s="719"/>
      <c r="D4" s="719"/>
      <c r="E4" s="719"/>
      <c r="F4" s="719"/>
      <c r="G4" s="719"/>
      <c r="H4" s="719"/>
      <c r="I4" s="719"/>
      <c r="J4" s="719"/>
      <c r="K4" s="719"/>
      <c r="L4" s="719"/>
      <c r="M4" s="719"/>
      <c r="N4" s="719"/>
      <c r="O4" s="719"/>
      <c r="P4" s="719"/>
      <c r="Q4" s="719"/>
      <c r="R4" s="719"/>
      <c r="S4" s="719"/>
      <c r="T4" s="719"/>
      <c r="U4" s="719"/>
      <c r="V4" s="719"/>
      <c r="W4" s="290"/>
      <c r="X4" s="286"/>
    </row>
    <row r="5" spans="1:24" ht="11.25" customHeight="1" thickBot="1" x14ac:dyDescent="0.35">
      <c r="A5" s="291"/>
      <c r="B5" s="291"/>
      <c r="C5" s="291"/>
      <c r="D5" s="290"/>
      <c r="E5" s="290"/>
      <c r="F5" s="290"/>
      <c r="G5" s="290"/>
      <c r="H5" s="290"/>
      <c r="I5" s="290"/>
      <c r="J5" s="290"/>
      <c r="K5" s="290"/>
      <c r="L5" s="290"/>
      <c r="M5" s="290"/>
      <c r="N5" s="290"/>
      <c r="O5" s="290"/>
      <c r="P5" s="290"/>
      <c r="Q5" s="290"/>
      <c r="R5" s="290"/>
      <c r="S5" s="290"/>
      <c r="T5" s="290"/>
      <c r="U5" s="290"/>
      <c r="V5" s="290"/>
      <c r="W5" s="290"/>
      <c r="X5" s="286"/>
    </row>
    <row r="6" spans="1:24" ht="16.5" customHeight="1" x14ac:dyDescent="0.3">
      <c r="A6" s="629" t="s">
        <v>274</v>
      </c>
      <c r="B6" s="630"/>
      <c r="C6" s="630"/>
      <c r="D6" s="630"/>
      <c r="E6" s="630"/>
      <c r="F6" s="630"/>
      <c r="G6" s="630"/>
      <c r="H6" s="630"/>
      <c r="I6" s="630"/>
      <c r="J6" s="630"/>
      <c r="K6" s="630"/>
      <c r="L6" s="630"/>
      <c r="M6" s="630"/>
      <c r="N6" s="630"/>
      <c r="O6" s="630"/>
      <c r="P6" s="630"/>
      <c r="Q6" s="630"/>
      <c r="R6" s="630"/>
      <c r="S6" s="630"/>
      <c r="T6" s="630"/>
      <c r="U6" s="630"/>
      <c r="V6" s="631"/>
      <c r="W6" s="292"/>
      <c r="X6" s="286"/>
    </row>
    <row r="7" spans="1:24" ht="16.5" customHeight="1" x14ac:dyDescent="0.3">
      <c r="A7" s="840" t="str">
        <f>+' Summary Statement'!A7</f>
        <v>CALL FOR PROPOSALS – EACEA 33/2019 - Erasmus+ Programme</v>
      </c>
      <c r="B7" s="841"/>
      <c r="C7" s="841"/>
      <c r="D7" s="841"/>
      <c r="E7" s="841"/>
      <c r="F7" s="841"/>
      <c r="G7" s="841"/>
      <c r="H7" s="841"/>
      <c r="I7" s="841"/>
      <c r="J7" s="841"/>
      <c r="K7" s="841"/>
      <c r="L7" s="841"/>
      <c r="M7" s="841"/>
      <c r="N7" s="841"/>
      <c r="O7" s="841"/>
      <c r="P7" s="841"/>
      <c r="Q7" s="841"/>
      <c r="R7" s="841"/>
      <c r="S7" s="841"/>
      <c r="T7" s="841"/>
      <c r="U7" s="841"/>
      <c r="V7" s="842"/>
      <c r="W7" s="292"/>
      <c r="X7" s="286"/>
    </row>
    <row r="8" spans="1:24" ht="16.5" customHeight="1" thickBot="1" x14ac:dyDescent="0.35">
      <c r="A8" s="632" t="s">
        <v>1037</v>
      </c>
      <c r="B8" s="633"/>
      <c r="C8" s="633"/>
      <c r="D8" s="633"/>
      <c r="E8" s="633"/>
      <c r="F8" s="633"/>
      <c r="G8" s="633"/>
      <c r="H8" s="633"/>
      <c r="I8" s="633"/>
      <c r="J8" s="633"/>
      <c r="K8" s="633"/>
      <c r="L8" s="633"/>
      <c r="M8" s="633"/>
      <c r="N8" s="633"/>
      <c r="O8" s="633"/>
      <c r="P8" s="633"/>
      <c r="Q8" s="633"/>
      <c r="R8" s="633"/>
      <c r="S8" s="633"/>
      <c r="T8" s="633"/>
      <c r="U8" s="633"/>
      <c r="V8" s="634"/>
      <c r="W8" s="292"/>
      <c r="X8" s="286"/>
    </row>
    <row r="9" spans="1:24" ht="16.5" customHeight="1" thickBot="1" x14ac:dyDescent="0.35">
      <c r="A9" s="309"/>
      <c r="B9" s="309"/>
      <c r="C9" s="309"/>
      <c r="D9" s="292"/>
      <c r="E9" s="292"/>
      <c r="F9" s="292"/>
      <c r="G9" s="292"/>
      <c r="H9" s="292"/>
      <c r="I9" s="292"/>
      <c r="J9" s="292"/>
      <c r="K9" s="292"/>
      <c r="L9" s="292"/>
      <c r="M9" s="292"/>
      <c r="N9" s="292"/>
      <c r="O9" s="292"/>
      <c r="P9" s="292"/>
      <c r="Q9" s="292"/>
      <c r="R9" s="292"/>
      <c r="S9" s="292"/>
      <c r="T9" s="292"/>
      <c r="U9" s="292"/>
      <c r="V9" s="292"/>
      <c r="W9" s="292"/>
      <c r="X9" s="286"/>
    </row>
    <row r="10" spans="1:24" ht="16.5" customHeight="1" x14ac:dyDescent="0.3">
      <c r="A10" s="432" t="s">
        <v>287</v>
      </c>
      <c r="B10" s="433"/>
      <c r="C10" s="434"/>
      <c r="D10" s="626" t="s">
        <v>289</v>
      </c>
      <c r="E10" s="627"/>
      <c r="F10" s="627"/>
      <c r="G10" s="627"/>
      <c r="H10" s="627"/>
      <c r="I10" s="627"/>
      <c r="J10" s="627"/>
      <c r="K10" s="627"/>
      <c r="L10" s="627"/>
      <c r="M10" s="627"/>
      <c r="N10" s="627"/>
      <c r="O10" s="627"/>
      <c r="P10" s="627"/>
      <c r="Q10" s="627"/>
      <c r="R10" s="627"/>
      <c r="S10" s="627"/>
      <c r="T10" s="627"/>
      <c r="U10" s="627"/>
      <c r="V10" s="628"/>
      <c r="W10" s="292"/>
      <c r="X10" s="286"/>
    </row>
    <row r="11" spans="1:24" ht="16.5" customHeight="1" x14ac:dyDescent="0.3">
      <c r="A11" s="638" t="s">
        <v>275</v>
      </c>
      <c r="B11" s="639"/>
      <c r="C11" s="640"/>
      <c r="D11" s="647" t="str">
        <f>+' Summary Statement'!D11</f>
        <v>KA3 – Support for Policy Reform -Centres of Vocational Excellence</v>
      </c>
      <c r="E11" s="648"/>
      <c r="F11" s="648"/>
      <c r="G11" s="648"/>
      <c r="H11" s="648"/>
      <c r="I11" s="648"/>
      <c r="J11" s="648"/>
      <c r="K11" s="648"/>
      <c r="L11" s="648"/>
      <c r="M11" s="648"/>
      <c r="N11" s="648"/>
      <c r="O11" s="648"/>
      <c r="P11" s="648"/>
      <c r="Q11" s="648"/>
      <c r="R11" s="648"/>
      <c r="S11" s="648"/>
      <c r="T11" s="648"/>
      <c r="U11" s="648"/>
      <c r="V11" s="649"/>
      <c r="W11" s="292"/>
      <c r="X11" s="286"/>
    </row>
    <row r="12" spans="1:24" ht="16.5" hidden="1" customHeight="1" x14ac:dyDescent="0.3">
      <c r="A12" s="638" t="str">
        <f>+' Summary Statement'!A12</f>
        <v>Lot</v>
      </c>
      <c r="B12" s="639"/>
      <c r="C12" s="640"/>
      <c r="D12" s="618"/>
      <c r="E12" s="619"/>
      <c r="F12" s="620" t="str">
        <f>+' Summary Statement'!F12</f>
        <v/>
      </c>
      <c r="G12" s="621"/>
      <c r="H12" s="621"/>
      <c r="I12" s="621"/>
      <c r="J12" s="621"/>
      <c r="K12" s="621"/>
      <c r="L12" s="621"/>
      <c r="M12" s="621"/>
      <c r="N12" s="621"/>
      <c r="O12" s="621"/>
      <c r="P12" s="621"/>
      <c r="Q12" s="621"/>
      <c r="R12" s="621"/>
      <c r="S12" s="621"/>
      <c r="T12" s="621"/>
      <c r="U12" s="621"/>
      <c r="V12" s="622"/>
      <c r="W12" s="292"/>
      <c r="X12" s="286"/>
    </row>
    <row r="13" spans="1:24" ht="16.5" customHeight="1" x14ac:dyDescent="0.3">
      <c r="A13" s="638" t="s">
        <v>276</v>
      </c>
      <c r="B13" s="639"/>
      <c r="C13" s="640"/>
      <c r="D13" s="778">
        <v>48</v>
      </c>
      <c r="E13" s="779"/>
      <c r="F13" s="668"/>
      <c r="G13" s="667" t="s">
        <v>277</v>
      </c>
      <c r="H13" s="668"/>
      <c r="I13" s="837">
        <f>+' Summary Statement'!I13</f>
        <v>44136</v>
      </c>
      <c r="J13" s="838"/>
      <c r="K13" s="839"/>
      <c r="L13" s="667" t="s">
        <v>278</v>
      </c>
      <c r="M13" s="668"/>
      <c r="N13" s="295"/>
      <c r="O13" s="295"/>
      <c r="P13" s="295"/>
      <c r="Q13" s="295"/>
      <c r="R13" s="295"/>
      <c r="S13" s="295"/>
      <c r="T13" s="295"/>
      <c r="U13" s="295"/>
      <c r="V13" s="310">
        <f>+' Summary Statement'!N13</f>
        <v>45596</v>
      </c>
      <c r="W13" s="292"/>
      <c r="X13" s="286"/>
    </row>
    <row r="14" spans="1:24" ht="16.5" customHeight="1" x14ac:dyDescent="0.3">
      <c r="A14" s="638" t="s">
        <v>279</v>
      </c>
      <c r="B14" s="639"/>
      <c r="C14" s="640"/>
      <c r="D14" s="843">
        <f>+' Summary Statement'!D14</f>
        <v>0</v>
      </c>
      <c r="E14" s="844"/>
      <c r="F14" s="844"/>
      <c r="G14" s="844"/>
      <c r="H14" s="844"/>
      <c r="I14" s="844"/>
      <c r="J14" s="844"/>
      <c r="K14" s="844"/>
      <c r="L14" s="844"/>
      <c r="M14" s="844"/>
      <c r="N14" s="844"/>
      <c r="O14" s="844"/>
      <c r="P14" s="844"/>
      <c r="Q14" s="844"/>
      <c r="R14" s="844"/>
      <c r="S14" s="844"/>
      <c r="T14" s="844"/>
      <c r="U14" s="844"/>
      <c r="V14" s="845"/>
      <c r="W14" s="292"/>
      <c r="X14" s="286"/>
    </row>
    <row r="15" spans="1:24" ht="16.5" customHeight="1" x14ac:dyDescent="0.3">
      <c r="A15" s="638" t="s">
        <v>280</v>
      </c>
      <c r="B15" s="639"/>
      <c r="C15" s="640"/>
      <c r="D15" s="843">
        <f>+' Summary Statement'!D15</f>
        <v>0</v>
      </c>
      <c r="E15" s="844"/>
      <c r="F15" s="844"/>
      <c r="G15" s="844"/>
      <c r="H15" s="844"/>
      <c r="I15" s="844"/>
      <c r="J15" s="844"/>
      <c r="K15" s="844"/>
      <c r="L15" s="844"/>
      <c r="M15" s="844"/>
      <c r="N15" s="844"/>
      <c r="O15" s="844"/>
      <c r="P15" s="844"/>
      <c r="Q15" s="844"/>
      <c r="R15" s="844"/>
      <c r="S15" s="844"/>
      <c r="T15" s="844"/>
      <c r="U15" s="844"/>
      <c r="V15" s="845"/>
      <c r="W15" s="292"/>
    </row>
    <row r="16" spans="1:24" ht="16.5" customHeight="1" thickBot="1" x14ac:dyDescent="0.35">
      <c r="A16" s="726" t="s">
        <v>281</v>
      </c>
      <c r="B16" s="727"/>
      <c r="C16" s="728"/>
      <c r="D16" s="843">
        <f>+' Summary Statement'!D16</f>
        <v>0</v>
      </c>
      <c r="E16" s="844"/>
      <c r="F16" s="844"/>
      <c r="G16" s="844"/>
      <c r="H16" s="844"/>
      <c r="I16" s="844"/>
      <c r="J16" s="844"/>
      <c r="K16" s="844"/>
      <c r="L16" s="844"/>
      <c r="M16" s="844"/>
      <c r="N16" s="844"/>
      <c r="O16" s="844"/>
      <c r="P16" s="844"/>
      <c r="Q16" s="844"/>
      <c r="R16" s="844"/>
      <c r="S16" s="844"/>
      <c r="T16" s="844"/>
      <c r="U16" s="844"/>
      <c r="V16" s="845"/>
      <c r="W16" s="292"/>
    </row>
    <row r="17" spans="1:23" ht="16.5" customHeight="1" thickBot="1" x14ac:dyDescent="0.4">
      <c r="A17" s="301"/>
      <c r="B17" s="293"/>
      <c r="C17" s="293"/>
      <c r="D17" s="293"/>
      <c r="E17" s="293"/>
      <c r="F17" s="293"/>
      <c r="G17" s="293"/>
      <c r="H17" s="293"/>
      <c r="I17" s="293"/>
      <c r="J17" s="293"/>
      <c r="K17" s="293"/>
      <c r="L17" s="293"/>
      <c r="M17" s="293"/>
      <c r="N17" s="293"/>
      <c r="O17" s="293"/>
      <c r="P17" s="293"/>
      <c r="Q17" s="293"/>
      <c r="R17" s="293"/>
      <c r="S17" s="293"/>
      <c r="T17" s="293"/>
      <c r="U17" s="293"/>
      <c r="V17" s="293"/>
      <c r="W17" s="293"/>
    </row>
    <row r="18" spans="1:23" ht="16.5" customHeight="1" thickBot="1" x14ac:dyDescent="0.35">
      <c r="A18" s="720" t="s">
        <v>231</v>
      </c>
      <c r="B18" s="721"/>
      <c r="C18" s="721"/>
      <c r="D18" s="721"/>
      <c r="E18" s="721"/>
      <c r="F18" s="721"/>
      <c r="G18" s="721"/>
      <c r="H18" s="721"/>
      <c r="I18" s="721"/>
      <c r="J18" s="721"/>
      <c r="K18" s="721"/>
      <c r="L18" s="721"/>
      <c r="M18" s="721"/>
      <c r="N18" s="721"/>
      <c r="O18" s="721"/>
      <c r="P18" s="721"/>
      <c r="Q18" s="721"/>
      <c r="R18" s="721"/>
      <c r="S18" s="721"/>
      <c r="T18" s="721"/>
      <c r="U18" s="721"/>
      <c r="V18" s="722"/>
    </row>
    <row r="19" spans="1:23" ht="5.25" customHeight="1" thickBot="1" x14ac:dyDescent="0.35">
      <c r="A19" s="292"/>
      <c r="B19" s="292"/>
      <c r="C19" s="292"/>
      <c r="D19" s="292"/>
      <c r="E19" s="292"/>
      <c r="F19" s="292"/>
      <c r="G19" s="292"/>
      <c r="H19" s="292"/>
      <c r="I19" s="292"/>
      <c r="J19" s="292"/>
      <c r="K19" s="292"/>
      <c r="L19" s="292"/>
      <c r="M19" s="292"/>
      <c r="N19" s="292"/>
      <c r="O19" s="292"/>
      <c r="P19" s="292"/>
      <c r="Q19" s="292"/>
      <c r="R19" s="292"/>
      <c r="S19" s="292"/>
      <c r="T19" s="292"/>
      <c r="U19" s="292"/>
      <c r="V19" s="292"/>
    </row>
    <row r="20" spans="1:23" ht="16.5" customHeight="1" x14ac:dyDescent="0.3">
      <c r="A20" s="792"/>
      <c r="B20" s="792"/>
      <c r="C20" s="792"/>
      <c r="D20" s="793" t="s">
        <v>235</v>
      </c>
      <c r="E20" s="794"/>
      <c r="F20" s="734" t="s">
        <v>291</v>
      </c>
      <c r="G20" s="30"/>
      <c r="H20" s="793" t="s">
        <v>50</v>
      </c>
      <c r="I20" s="794"/>
      <c r="J20" s="734" t="s">
        <v>291</v>
      </c>
      <c r="K20" s="30"/>
      <c r="L20" s="799" t="s">
        <v>288</v>
      </c>
      <c r="M20" s="800"/>
      <c r="N20" s="734" t="s">
        <v>291</v>
      </c>
      <c r="O20" s="793" t="s">
        <v>236</v>
      </c>
      <c r="P20" s="314"/>
      <c r="Q20" s="314"/>
      <c r="R20" s="314"/>
      <c r="S20" s="314"/>
      <c r="T20" s="314"/>
      <c r="U20" s="314"/>
      <c r="V20" s="314"/>
    </row>
    <row r="21" spans="1:23" ht="16.5" customHeight="1" thickBot="1" x14ac:dyDescent="0.35">
      <c r="A21" s="431"/>
      <c r="B21" s="431"/>
      <c r="C21" s="431"/>
      <c r="D21" s="795"/>
      <c r="E21" s="796"/>
      <c r="F21" s="735"/>
      <c r="G21" s="30"/>
      <c r="H21" s="795"/>
      <c r="I21" s="796"/>
      <c r="J21" s="735"/>
      <c r="K21" s="30"/>
      <c r="L21" s="801"/>
      <c r="M21" s="802"/>
      <c r="N21" s="735"/>
      <c r="O21" s="795"/>
      <c r="P21" s="309"/>
      <c r="Q21" s="309"/>
      <c r="R21" s="309"/>
      <c r="S21" s="309"/>
      <c r="T21" s="309"/>
      <c r="U21" s="309"/>
      <c r="V21" s="309"/>
    </row>
    <row r="22" spans="1:23" ht="16.5" customHeight="1" thickBot="1" x14ac:dyDescent="0.35">
      <c r="A22" s="610" t="s">
        <v>243</v>
      </c>
      <c r="B22" s="503"/>
      <c r="C22" s="503"/>
      <c r="D22" s="797"/>
      <c r="E22" s="798"/>
      <c r="F22" s="736"/>
      <c r="G22" s="30"/>
      <c r="H22" s="797"/>
      <c r="I22" s="798"/>
      <c r="J22" s="736"/>
      <c r="K22" s="30"/>
      <c r="L22" s="803"/>
      <c r="M22" s="804"/>
      <c r="N22" s="736"/>
      <c r="O22" s="797"/>
      <c r="P22" s="314"/>
      <c r="Q22" s="314"/>
      <c r="R22" s="314"/>
      <c r="S22" s="314"/>
      <c r="T22" s="314"/>
      <c r="U22" s="314"/>
      <c r="V22" s="314"/>
    </row>
    <row r="23" spans="1:23" ht="16.5" customHeight="1" thickBot="1" x14ac:dyDescent="0.35">
      <c r="A23" s="788" t="s">
        <v>282</v>
      </c>
      <c r="B23" s="662"/>
      <c r="C23" s="662"/>
      <c r="D23" s="662"/>
      <c r="E23" s="662"/>
      <c r="F23" s="662"/>
      <c r="G23" s="662"/>
      <c r="H23" s="662"/>
      <c r="I23" s="662"/>
      <c r="J23" s="662"/>
      <c r="K23" s="662"/>
      <c r="L23" s="662"/>
      <c r="M23" s="662"/>
      <c r="N23" s="662"/>
      <c r="O23" s="663"/>
      <c r="P23" s="314"/>
      <c r="Q23" s="314"/>
      <c r="R23" s="314"/>
      <c r="S23" s="314"/>
      <c r="T23" s="314"/>
      <c r="U23" s="314"/>
      <c r="V23" s="30"/>
      <c r="W23" s="30"/>
    </row>
    <row r="24" spans="1:23" ht="16.5" customHeight="1" thickBot="1" x14ac:dyDescent="0.35">
      <c r="A24" s="808" t="s">
        <v>283</v>
      </c>
      <c r="B24" s="809"/>
      <c r="C24" s="810"/>
      <c r="D24" s="814">
        <f>+' Summary Statement'!D24</f>
        <v>0</v>
      </c>
      <c r="E24" s="815"/>
      <c r="F24" s="429" t="str">
        <f>IFERROR(D24/$D$30,"")</f>
        <v/>
      </c>
      <c r="G24" s="309"/>
      <c r="H24" s="811">
        <f>+' Summary Statement'!H24</f>
        <v>0</v>
      </c>
      <c r="I24" s="812"/>
      <c r="J24" s="429" t="str">
        <f>+IFERROR(H24/$H$30,"")</f>
        <v/>
      </c>
      <c r="K24" s="309"/>
      <c r="L24" s="737" t="str">
        <f>IFERROR(IF((H24-D24)/D24&gt;0.1,"Transfer exceeded","within the limit"),"within the limit")</f>
        <v>within the limit</v>
      </c>
      <c r="M24" s="738"/>
      <c r="N24" s="429"/>
      <c r="O24" s="314"/>
      <c r="P24" s="314"/>
      <c r="Q24" s="314"/>
      <c r="R24" s="314"/>
      <c r="S24" s="314"/>
      <c r="T24" s="314"/>
      <c r="U24" s="314"/>
      <c r="V24" s="30"/>
      <c r="W24" s="30"/>
    </row>
    <row r="25" spans="1:23" ht="16.5" customHeight="1" thickBot="1" x14ac:dyDescent="0.35">
      <c r="A25" s="660" t="s">
        <v>284</v>
      </c>
      <c r="B25" s="661"/>
      <c r="C25" s="661"/>
      <c r="D25" s="662"/>
      <c r="E25" s="662"/>
      <c r="F25" s="662"/>
      <c r="G25" s="662"/>
      <c r="H25" s="662"/>
      <c r="I25" s="662"/>
      <c r="J25" s="661"/>
      <c r="K25" s="662"/>
      <c r="L25" s="662"/>
      <c r="M25" s="662"/>
      <c r="N25" s="662"/>
      <c r="O25" s="663"/>
      <c r="P25" s="314"/>
      <c r="Q25" s="314"/>
      <c r="R25" s="314"/>
      <c r="S25" s="314"/>
      <c r="T25" s="314"/>
      <c r="U25" s="314"/>
      <c r="V25" s="30"/>
      <c r="W25" s="30"/>
    </row>
    <row r="26" spans="1:23" ht="16.5" customHeight="1" thickBot="1" x14ac:dyDescent="0.35">
      <c r="A26" s="655" t="s">
        <v>1024</v>
      </c>
      <c r="B26" s="656"/>
      <c r="C26" s="833"/>
      <c r="D26" s="814">
        <f>+' Summary Statement'!D26</f>
        <v>0</v>
      </c>
      <c r="E26" s="815"/>
      <c r="F26" s="430" t="str">
        <f>+IFERROR(D26/$H$30,"")</f>
        <v/>
      </c>
      <c r="G26" s="321"/>
      <c r="H26" s="834">
        <f>+' Summary Statement'!H26</f>
        <v>0</v>
      </c>
      <c r="I26" s="835"/>
      <c r="J26" s="479" t="str">
        <f>IFERROR(J24H26/$H$30,"")</f>
        <v/>
      </c>
      <c r="K26" s="309"/>
      <c r="L26" s="836" t="str">
        <f>IFERROR(IF(((H26+H27+H28+H29)-(D26+D27+D28+D29))/(D26+D27+D28+D29)&gt;0.1,"Transfer exceeded","within the limit"),"within the limit")</f>
        <v>within the limit</v>
      </c>
      <c r="M26" s="742"/>
      <c r="N26" s="789"/>
      <c r="O26" s="314"/>
      <c r="P26" s="309"/>
      <c r="Q26" s="309"/>
      <c r="R26" s="309"/>
      <c r="S26" s="309"/>
      <c r="T26" s="309"/>
      <c r="U26" s="309"/>
      <c r="V26" s="30"/>
      <c r="W26" s="30"/>
    </row>
    <row r="27" spans="1:23" ht="16.5" hidden="1" customHeight="1" thickBot="1" x14ac:dyDescent="0.35">
      <c r="A27" s="611" t="s">
        <v>1027</v>
      </c>
      <c r="B27" s="612"/>
      <c r="C27" s="813"/>
      <c r="D27" s="814">
        <f>+' Summary Statement'!D27</f>
        <v>0</v>
      </c>
      <c r="E27" s="815"/>
      <c r="F27" s="319" t="str">
        <f>IFERROR(+D27/$H$30,"")</f>
        <v/>
      </c>
      <c r="G27" s="314" t="s">
        <v>211</v>
      </c>
      <c r="H27" s="816">
        <f>+' Summary Statement'!H27</f>
        <v>0</v>
      </c>
      <c r="I27" s="817"/>
      <c r="J27" s="479" t="str">
        <f>IFERROR(H27/$H$30,"")</f>
        <v/>
      </c>
      <c r="K27" s="314"/>
      <c r="L27" s="743"/>
      <c r="M27" s="744"/>
      <c r="N27" s="790"/>
      <c r="O27" s="309"/>
      <c r="P27" s="309"/>
      <c r="Q27" s="309"/>
      <c r="R27" s="309"/>
      <c r="S27" s="309"/>
      <c r="T27" s="309"/>
      <c r="U27" s="309"/>
      <c r="V27" s="30"/>
      <c r="W27" s="30"/>
    </row>
    <row r="28" spans="1:23" ht="16.5" customHeight="1" thickBot="1" x14ac:dyDescent="0.35">
      <c r="A28" s="611" t="s">
        <v>1028</v>
      </c>
      <c r="B28" s="612"/>
      <c r="C28" s="813"/>
      <c r="D28" s="814">
        <f>+' Summary Statement'!D28</f>
        <v>0</v>
      </c>
      <c r="E28" s="815"/>
      <c r="F28" s="319" t="str">
        <f>IFERROR(+D28/$H$30,"")</f>
        <v/>
      </c>
      <c r="G28" s="314" t="s">
        <v>211</v>
      </c>
      <c r="H28" s="816">
        <f>+' Summary Statement'!H28</f>
        <v>0</v>
      </c>
      <c r="I28" s="817"/>
      <c r="J28" s="479" t="str">
        <f>IFERROR(H28/$H$30,"")</f>
        <v/>
      </c>
      <c r="K28" s="314"/>
      <c r="L28" s="743"/>
      <c r="M28" s="744"/>
      <c r="N28" s="790"/>
      <c r="O28" s="315"/>
      <c r="P28" s="315"/>
      <c r="Q28" s="315"/>
      <c r="R28" s="315"/>
      <c r="S28" s="315"/>
      <c r="T28" s="315"/>
      <c r="U28" s="315"/>
      <c r="V28" s="30"/>
      <c r="W28" s="30"/>
    </row>
    <row r="29" spans="1:23" ht="16.5" customHeight="1" thickBot="1" x14ac:dyDescent="0.35">
      <c r="A29" s="650" t="s">
        <v>1026</v>
      </c>
      <c r="B29" s="651"/>
      <c r="C29" s="818"/>
      <c r="D29" s="814">
        <f>+' Summary Statement'!D29</f>
        <v>0</v>
      </c>
      <c r="E29" s="815"/>
      <c r="F29" s="319" t="str">
        <f>IFERROR(D29/$H$30,"")</f>
        <v/>
      </c>
      <c r="G29" s="309"/>
      <c r="H29" s="816">
        <f>+' Summary Statement'!H29</f>
        <v>0</v>
      </c>
      <c r="I29" s="817"/>
      <c r="J29" s="479" t="str">
        <f>IFERROR(H29/$H$30,"")</f>
        <v/>
      </c>
      <c r="K29" s="309"/>
      <c r="L29" s="745"/>
      <c r="M29" s="746"/>
      <c r="N29" s="791"/>
      <c r="O29" s="313"/>
      <c r="P29" s="313"/>
      <c r="Q29" s="313"/>
      <c r="R29" s="313"/>
      <c r="S29" s="313"/>
      <c r="T29" s="313"/>
      <c r="U29" s="313"/>
      <c r="V29" s="30"/>
      <c r="W29" s="30"/>
    </row>
    <row r="30" spans="1:23" ht="16.5" customHeight="1" thickBot="1" x14ac:dyDescent="0.35">
      <c r="A30" s="749" t="s">
        <v>285</v>
      </c>
      <c r="B30" s="750"/>
      <c r="C30" s="751"/>
      <c r="D30" s="831">
        <f>+D24+D26+D27+D28+D29</f>
        <v>0</v>
      </c>
      <c r="E30" s="832"/>
      <c r="F30" s="309"/>
      <c r="G30" s="309"/>
      <c r="H30" s="831">
        <f>+H24+H26+H27+H28+H29</f>
        <v>0</v>
      </c>
      <c r="I30" s="832"/>
      <c r="J30" s="309"/>
      <c r="K30" s="309"/>
      <c r="L30" s="309"/>
      <c r="M30" s="309"/>
      <c r="N30" s="309"/>
      <c r="O30" s="292"/>
      <c r="P30" s="292"/>
      <c r="Q30" s="292"/>
      <c r="R30" s="292"/>
      <c r="S30" s="292"/>
      <c r="T30" s="292"/>
      <c r="U30" s="292"/>
      <c r="V30" s="30"/>
      <c r="W30" s="30"/>
    </row>
    <row r="31" spans="1:23" ht="16.5" customHeight="1" thickBot="1" x14ac:dyDescent="0.35">
      <c r="A31" s="611" t="s">
        <v>286</v>
      </c>
      <c r="B31" s="612"/>
      <c r="C31" s="813"/>
      <c r="D31" s="814">
        <f>+' Summary Statement'!D31</f>
        <v>0</v>
      </c>
      <c r="E31" s="815"/>
      <c r="F31" s="319" t="str">
        <f>IFERROR(+D31/$D$30,"")</f>
        <v/>
      </c>
      <c r="G31" s="315" t="s">
        <v>208</v>
      </c>
      <c r="H31" s="816" t="str">
        <f>+' Summary Statement'!H31</f>
        <v/>
      </c>
      <c r="I31" s="817"/>
      <c r="J31" s="323" t="str">
        <f>IFERROR(H31/$H$30,"")</f>
        <v/>
      </c>
      <c r="K31" s="315"/>
      <c r="L31" s="737" t="str">
        <f>IFERROR(IF((H31-D31)/D31&gt;0.1,"Transfer exceeded","within the limit"),"within the limit")</f>
        <v>within the limit</v>
      </c>
      <c r="M31" s="738"/>
      <c r="N31" s="319"/>
      <c r="O31" s="314"/>
      <c r="P31" s="314"/>
      <c r="Q31" s="314"/>
      <c r="R31" s="314"/>
      <c r="S31" s="314"/>
      <c r="T31" s="314"/>
      <c r="U31" s="314"/>
      <c r="V31" s="30"/>
      <c r="W31" s="30"/>
    </row>
    <row r="32" spans="1:23" ht="16.5" customHeight="1" thickBot="1" x14ac:dyDescent="0.35">
      <c r="A32" s="723" t="s">
        <v>11</v>
      </c>
      <c r="B32" s="724"/>
      <c r="C32" s="725"/>
      <c r="D32" s="846">
        <f>+D30+D31</f>
        <v>0</v>
      </c>
      <c r="E32" s="847"/>
      <c r="F32" s="313"/>
      <c r="G32" s="313" t="s">
        <v>208</v>
      </c>
      <c r="H32" s="846" t="e">
        <f>+H30+H31</f>
        <v>#VALUE!</v>
      </c>
      <c r="I32" s="847"/>
      <c r="J32" s="313"/>
      <c r="K32" s="313"/>
      <c r="L32" s="313"/>
      <c r="M32" s="313"/>
      <c r="N32" s="313"/>
      <c r="O32" s="312"/>
      <c r="P32" s="312"/>
      <c r="Q32" s="312"/>
      <c r="R32" s="312"/>
      <c r="S32" s="312"/>
      <c r="T32" s="312"/>
      <c r="U32" s="312"/>
      <c r="V32" s="30"/>
      <c r="W32" s="30"/>
    </row>
    <row r="33" spans="1:23" ht="4.5" customHeight="1" x14ac:dyDescent="0.3">
      <c r="A33" s="30"/>
      <c r="B33" s="30"/>
      <c r="C33" s="30"/>
      <c r="D33" s="30"/>
      <c r="E33" s="30"/>
      <c r="F33" s="30"/>
      <c r="G33" s="30"/>
      <c r="H33" s="30"/>
      <c r="I33" s="30"/>
      <c r="J33" s="30"/>
      <c r="K33" s="30"/>
      <c r="L33" s="30"/>
      <c r="M33" s="30"/>
      <c r="N33" s="30"/>
      <c r="O33" s="30"/>
      <c r="P33" s="312"/>
      <c r="Q33" s="312"/>
      <c r="R33" s="312"/>
      <c r="S33" s="312"/>
      <c r="T33" s="312"/>
      <c r="U33" s="312"/>
      <c r="V33" s="30"/>
      <c r="W33" s="30"/>
    </row>
    <row r="34" spans="1:23" ht="4.5" customHeight="1" x14ac:dyDescent="0.3">
      <c r="A34" s="30"/>
      <c r="B34" s="30"/>
      <c r="C34" s="30"/>
      <c r="D34" s="30"/>
      <c r="E34" s="30"/>
      <c r="F34" s="30"/>
      <c r="G34" s="30"/>
      <c r="H34" s="30"/>
      <c r="I34" s="30"/>
      <c r="J34" s="30"/>
      <c r="K34" s="30"/>
      <c r="L34" s="30"/>
      <c r="M34" s="30"/>
      <c r="N34" s="30"/>
      <c r="O34" s="30"/>
      <c r="P34" s="312"/>
      <c r="Q34" s="312"/>
      <c r="R34" s="312"/>
      <c r="S34" s="312"/>
      <c r="T34" s="312"/>
      <c r="U34" s="312"/>
      <c r="V34" s="30"/>
      <c r="W34" s="30"/>
    </row>
    <row r="35" spans="1:23" ht="16.5" customHeight="1" x14ac:dyDescent="0.3">
      <c r="A35" s="821" t="s">
        <v>290</v>
      </c>
      <c r="B35" s="822"/>
      <c r="C35" s="822"/>
      <c r="D35" s="822"/>
      <c r="E35" s="822"/>
      <c r="F35" s="822"/>
      <c r="G35" s="822"/>
      <c r="H35" s="822"/>
      <c r="I35" s="822"/>
      <c r="J35" s="822"/>
      <c r="K35" s="822"/>
      <c r="L35" s="822"/>
      <c r="M35" s="822"/>
      <c r="N35" s="822"/>
      <c r="O35" s="823"/>
      <c r="P35" s="314"/>
      <c r="Q35" s="314"/>
      <c r="R35" s="314"/>
      <c r="S35" s="314"/>
      <c r="T35" s="314"/>
      <c r="U35" s="314"/>
      <c r="V35" s="30"/>
      <c r="W35" s="30"/>
    </row>
    <row r="36" spans="1:23" ht="16.5" customHeight="1" x14ac:dyDescent="0.3">
      <c r="A36" s="824" t="s">
        <v>43</v>
      </c>
      <c r="B36" s="825"/>
      <c r="C36" s="825"/>
      <c r="D36" s="825"/>
      <c r="E36" s="825"/>
      <c r="F36" s="826"/>
      <c r="G36" s="292"/>
      <c r="H36" s="827">
        <f>+' Summary Statement'!N47</f>
        <v>0</v>
      </c>
      <c r="I36" s="828"/>
      <c r="J36" s="30"/>
      <c r="K36" s="314"/>
      <c r="L36" s="30"/>
      <c r="M36" s="30"/>
      <c r="N36" s="30"/>
      <c r="O36" s="30"/>
      <c r="P36" s="292"/>
      <c r="Q36" s="292"/>
      <c r="R36" s="292"/>
      <c r="S36" s="292"/>
      <c r="T36" s="292"/>
      <c r="U36" s="292"/>
      <c r="V36" s="30"/>
      <c r="W36" s="30"/>
    </row>
    <row r="37" spans="1:23" ht="16.5" customHeight="1" x14ac:dyDescent="0.3">
      <c r="A37" s="611" t="s">
        <v>42</v>
      </c>
      <c r="B37" s="612"/>
      <c r="C37" s="612"/>
      <c r="D37" s="612"/>
      <c r="E37" s="612"/>
      <c r="F37" s="813"/>
      <c r="G37" s="292"/>
      <c r="H37" s="829" t="e">
        <f>IF(H32&gt;=H36*0.7,"YES","NO")</f>
        <v>#VALUE!</v>
      </c>
      <c r="I37" s="830"/>
      <c r="J37" s="30"/>
      <c r="K37" s="312"/>
      <c r="L37" s="30"/>
      <c r="M37" s="30"/>
      <c r="N37" s="30"/>
      <c r="O37" s="30"/>
      <c r="P37" s="30"/>
      <c r="Q37" s="30"/>
      <c r="R37" s="30"/>
      <c r="S37" s="30"/>
      <c r="T37" s="30"/>
      <c r="U37" s="30"/>
      <c r="V37" s="30"/>
      <c r="W37" s="30"/>
    </row>
    <row r="38" spans="1:23" ht="36" customHeight="1" thickBot="1" x14ac:dyDescent="0.35">
      <c r="A38" s="650" t="s">
        <v>62</v>
      </c>
      <c r="B38" s="651"/>
      <c r="C38" s="651"/>
      <c r="D38" s="651"/>
      <c r="E38" s="651"/>
      <c r="F38" s="818"/>
      <c r="G38" s="292"/>
      <c r="H38" s="819" t="e">
        <f>IF(H37="",0,IF(H32&gt;=H36*0.7,H36,H36-(H36*0.7-H32)))</f>
        <v>#VALUE!</v>
      </c>
      <c r="I38" s="820"/>
      <c r="J38" s="30"/>
      <c r="K38" s="312"/>
      <c r="L38" s="30"/>
      <c r="M38" s="30"/>
      <c r="N38" s="30"/>
      <c r="O38" s="30"/>
      <c r="P38" s="30"/>
      <c r="Q38" s="30"/>
      <c r="R38" s="30"/>
      <c r="S38" s="30"/>
      <c r="T38" s="30"/>
      <c r="U38" s="30"/>
      <c r="V38" s="30"/>
      <c r="W38" s="30"/>
    </row>
    <row r="39" spans="1:23" ht="6" customHeight="1" x14ac:dyDescent="0.3">
      <c r="A39" s="30"/>
      <c r="B39" s="30"/>
      <c r="C39" s="30"/>
      <c r="D39" s="30"/>
      <c r="E39" s="30"/>
      <c r="F39" s="30"/>
      <c r="G39" s="30"/>
      <c r="H39" s="30"/>
      <c r="I39" s="30"/>
      <c r="J39" s="30"/>
      <c r="K39" s="30"/>
      <c r="L39" s="30"/>
      <c r="M39" s="30"/>
      <c r="N39" s="30"/>
      <c r="O39" s="30"/>
      <c r="P39" s="30"/>
      <c r="Q39" s="30"/>
      <c r="R39" s="30"/>
      <c r="S39" s="30"/>
      <c r="T39" s="30"/>
      <c r="U39" s="30"/>
      <c r="V39" s="30"/>
      <c r="W39" s="30"/>
    </row>
    <row r="40" spans="1:23" ht="16.5" hidden="1" customHeight="1" x14ac:dyDescent="0.3"/>
    <row r="41" spans="1:23" ht="16.5" hidden="1" customHeight="1" x14ac:dyDescent="0.3"/>
    <row r="42" spans="1:23" ht="16.5" hidden="1" customHeight="1" x14ac:dyDescent="0.3"/>
    <row r="43" spans="1:23" ht="0" hidden="1" customHeight="1" x14ac:dyDescent="0.3"/>
    <row r="44" spans="1:23" ht="0" hidden="1" customHeight="1" x14ac:dyDescent="0.3"/>
    <row r="45" spans="1:23" ht="0" hidden="1" customHeight="1" x14ac:dyDescent="0.3"/>
    <row r="46" spans="1:23" ht="0" hidden="1" customHeight="1" x14ac:dyDescent="0.3"/>
    <row r="47" spans="1:23" ht="0" hidden="1" customHeight="1" x14ac:dyDescent="0.3"/>
    <row r="48" spans="1:23" ht="0" hidden="1" customHeight="1" x14ac:dyDescent="0.3"/>
    <row r="49" spans="1:23" ht="0" hidden="1" customHeight="1" x14ac:dyDescent="0.3"/>
    <row r="50" spans="1:23" ht="0" hidden="1" customHeight="1" x14ac:dyDescent="0.3"/>
    <row r="51" spans="1:23" ht="0" hidden="1" customHeight="1" x14ac:dyDescent="0.3"/>
    <row r="52" spans="1:23" ht="0" hidden="1" customHeight="1" x14ac:dyDescent="0.3"/>
    <row r="53" spans="1:23" ht="0" hidden="1" customHeight="1" x14ac:dyDescent="0.3"/>
    <row r="54" spans="1:23" ht="0" hidden="1" customHeight="1" x14ac:dyDescent="0.3">
      <c r="A54" s="30"/>
      <c r="B54" s="30"/>
      <c r="C54" s="30"/>
      <c r="D54" s="30"/>
      <c r="E54" s="30"/>
      <c r="F54" s="30"/>
      <c r="G54" s="30"/>
      <c r="H54" s="30"/>
      <c r="I54" s="30"/>
      <c r="J54" s="30"/>
      <c r="K54" s="30"/>
      <c r="L54" s="30"/>
      <c r="M54" s="30"/>
      <c r="N54" s="30"/>
      <c r="O54" s="30"/>
      <c r="P54" s="30"/>
      <c r="Q54" s="30"/>
      <c r="R54" s="30"/>
      <c r="S54" s="30"/>
      <c r="T54" s="30"/>
      <c r="U54" s="30"/>
      <c r="V54" s="30"/>
      <c r="W54" s="30"/>
    </row>
    <row r="55" spans="1:23" ht="0" hidden="1" customHeight="1" x14ac:dyDescent="0.3">
      <c r="A55" s="30"/>
      <c r="B55" s="30"/>
      <c r="C55" s="30"/>
      <c r="D55" s="30"/>
      <c r="E55" s="30"/>
      <c r="F55" s="30"/>
      <c r="G55" s="30"/>
      <c r="H55" s="30"/>
      <c r="I55" s="30"/>
      <c r="J55" s="30"/>
      <c r="K55" s="30"/>
      <c r="L55" s="30"/>
      <c r="M55" s="30"/>
      <c r="N55" s="30"/>
      <c r="O55" s="30"/>
      <c r="P55" s="30"/>
      <c r="Q55" s="30"/>
      <c r="R55" s="30"/>
      <c r="S55" s="30"/>
      <c r="T55" s="30"/>
      <c r="U55" s="30"/>
      <c r="V55" s="30"/>
      <c r="W55" s="30"/>
    </row>
    <row r="56" spans="1:23" ht="0" hidden="1" customHeight="1" x14ac:dyDescent="0.3">
      <c r="A56" s="30"/>
      <c r="B56" s="30"/>
      <c r="C56" s="30"/>
      <c r="D56" s="30"/>
      <c r="E56" s="30"/>
      <c r="F56" s="30"/>
      <c r="G56" s="30"/>
      <c r="H56" s="30"/>
      <c r="I56" s="30"/>
      <c r="J56" s="30"/>
      <c r="K56" s="30"/>
      <c r="L56" s="30"/>
      <c r="M56" s="30"/>
      <c r="N56" s="30"/>
      <c r="O56" s="30"/>
      <c r="P56" s="30"/>
      <c r="Q56" s="30"/>
      <c r="R56" s="30"/>
      <c r="S56" s="30"/>
      <c r="T56" s="30"/>
      <c r="U56" s="30"/>
      <c r="V56" s="30"/>
      <c r="W56" s="30"/>
    </row>
    <row r="57" spans="1:23" ht="0" hidden="1" customHeight="1" x14ac:dyDescent="0.3">
      <c r="A57" s="30"/>
      <c r="B57" s="30"/>
      <c r="C57" s="30"/>
      <c r="D57" s="30"/>
      <c r="E57" s="30"/>
      <c r="F57" s="30"/>
      <c r="G57" s="30"/>
      <c r="H57" s="30"/>
      <c r="I57" s="30"/>
      <c r="J57" s="30"/>
      <c r="K57" s="30"/>
      <c r="L57" s="30"/>
      <c r="M57" s="30"/>
      <c r="N57" s="30"/>
      <c r="O57" s="30"/>
      <c r="P57" s="30"/>
      <c r="Q57" s="30"/>
      <c r="R57" s="30"/>
      <c r="S57" s="30"/>
      <c r="T57" s="30"/>
      <c r="U57" s="30"/>
      <c r="V57" s="30"/>
      <c r="W57" s="30"/>
    </row>
    <row r="58" spans="1:23" ht="0" hidden="1" customHeight="1" x14ac:dyDescent="0.3">
      <c r="A58" s="30"/>
      <c r="B58" s="30"/>
      <c r="C58" s="30"/>
      <c r="D58" s="30"/>
      <c r="E58" s="30"/>
      <c r="F58" s="30"/>
      <c r="G58" s="30"/>
      <c r="H58" s="30"/>
      <c r="I58" s="30"/>
      <c r="J58" s="30"/>
      <c r="K58" s="30"/>
      <c r="L58" s="30"/>
      <c r="M58" s="30"/>
      <c r="N58" s="30"/>
      <c r="O58" s="30"/>
      <c r="P58" s="30"/>
      <c r="Q58" s="30"/>
      <c r="R58" s="30"/>
      <c r="S58" s="30"/>
      <c r="T58" s="30"/>
      <c r="U58" s="30"/>
      <c r="V58" s="30"/>
      <c r="W58" s="30"/>
    </row>
    <row r="59" spans="1:23" ht="0" hidden="1"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row>
    <row r="60" spans="1:23" ht="0" hidden="1"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row>
    <row r="61" spans="1:23" ht="0" hidden="1"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row>
    <row r="62" spans="1:23" ht="0" hidden="1"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row>
    <row r="63" spans="1:23" ht="0" hidden="1"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row>
    <row r="64" spans="1:23" ht="0" hidden="1"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row>
    <row r="65" spans="1:23" ht="0" hidden="1"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row>
    <row r="66" spans="1:23" ht="0" hidden="1"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row>
    <row r="67" spans="1:23" ht="0" hidden="1"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row>
    <row r="68" spans="1:23" ht="0" hidden="1"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row>
    <row r="69" spans="1:23" ht="0" hidden="1"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row>
    <row r="70" spans="1:23" ht="0" hidden="1"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row>
    <row r="71" spans="1:23" ht="0" hidden="1"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row>
    <row r="72" spans="1:23" ht="0" hidden="1"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row>
    <row r="73" spans="1:23" ht="0" hidden="1"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row>
    <row r="74" spans="1:23" ht="0" hidden="1"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row>
    <row r="75" spans="1:23" ht="0" hidden="1"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row>
    <row r="76" spans="1:23" ht="0" hidden="1"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row>
    <row r="77" spans="1:23" ht="0" hidden="1"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row>
    <row r="78" spans="1:23" ht="0" hidden="1"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row>
    <row r="79" spans="1:23" ht="0" hidden="1"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row>
    <row r="80" spans="1:23" ht="0" hidden="1"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row>
    <row r="81" spans="1:23" ht="0" hidden="1"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row>
    <row r="82" spans="1:23" ht="0" hidden="1"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row>
    <row r="83" spans="1:23" ht="0" hidden="1"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row>
    <row r="84" spans="1:23" ht="0" hidden="1"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row>
    <row r="85" spans="1:23" ht="0" hidden="1"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row>
    <row r="86" spans="1:23" ht="0" hidden="1"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row>
    <row r="87" spans="1:23" ht="0" hidden="1"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row>
    <row r="88" spans="1:23" ht="0" hidden="1"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row>
    <row r="89" spans="1:23" ht="0" hidden="1"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row>
    <row r="90" spans="1:23" ht="0" hidden="1"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row>
    <row r="91" spans="1:23" ht="0" hidden="1"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row>
    <row r="92" spans="1:23" ht="0" hidden="1"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row>
    <row r="93" spans="1:23" ht="0" hidden="1"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row>
    <row r="94" spans="1:23" ht="0" hidden="1"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row>
    <row r="95" spans="1:23" ht="0" hidden="1"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row>
    <row r="96" spans="1:23" ht="0" hidden="1"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row>
    <row r="97" spans="1:23" ht="0" hidden="1"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row>
    <row r="98" spans="1:23" ht="0" hidden="1"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row>
    <row r="99" spans="1:23" ht="0" hidden="1"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row>
    <row r="100" spans="1:23" ht="0" hidden="1"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hidden="1" x14ac:dyDescent="0.3"/>
    <row r="102" spans="1:23" hidden="1" x14ac:dyDescent="0.3"/>
    <row r="103" spans="1:23" hidden="1" x14ac:dyDescent="0.3"/>
    <row r="104" spans="1:23" hidden="1" x14ac:dyDescent="0.3"/>
    <row r="105" spans="1:23" hidden="1" x14ac:dyDescent="0.3"/>
    <row r="106" spans="1:23" hidden="1" x14ac:dyDescent="0.3"/>
    <row r="107" spans="1:23" hidden="1" x14ac:dyDescent="0.3"/>
    <row r="108" spans="1:23" hidden="1" x14ac:dyDescent="0.3"/>
    <row r="109" spans="1:23" hidden="1" x14ac:dyDescent="0.3"/>
    <row r="110" spans="1:23" hidden="1" x14ac:dyDescent="0.3"/>
    <row r="111" spans="1:23" hidden="1" x14ac:dyDescent="0.3"/>
    <row r="112" spans="1:23"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t="13.9" hidden="1" customHeight="1" x14ac:dyDescent="0.3"/>
  </sheetData>
  <sheetProtection algorithmName="SHA-512" hashValue="O/PDrCd8QMaT4GsZDw75kjr/igukhjBedWfOtclDByvuClfNAmNctuSBrgqTdzOK1+KZRkN2v5rgTFUP5uzdYw==" saltValue="BYAMMjbiIwUk8zxy8RClxg==" spinCount="100000" sheet="1" selectLockedCells="1"/>
  <mergeCells count="68">
    <mergeCell ref="A14:C14"/>
    <mergeCell ref="D15:V15"/>
    <mergeCell ref="L31:M31"/>
    <mergeCell ref="A32:C32"/>
    <mergeCell ref="D32:E32"/>
    <mergeCell ref="H32:I32"/>
    <mergeCell ref="A22:C22"/>
    <mergeCell ref="A23:O23"/>
    <mergeCell ref="A24:C24"/>
    <mergeCell ref="A15:C15"/>
    <mergeCell ref="A16:C16"/>
    <mergeCell ref="D16:V16"/>
    <mergeCell ref="A18:V18"/>
    <mergeCell ref="D14:V14"/>
    <mergeCell ref="A20:C20"/>
    <mergeCell ref="D20:E22"/>
    <mergeCell ref="B3:V4"/>
    <mergeCell ref="D10:V10"/>
    <mergeCell ref="A6:V6"/>
    <mergeCell ref="A7:V7"/>
    <mergeCell ref="A8:V8"/>
    <mergeCell ref="A11:C11"/>
    <mergeCell ref="D11:V11"/>
    <mergeCell ref="A13:C13"/>
    <mergeCell ref="D13:F13"/>
    <mergeCell ref="G13:H13"/>
    <mergeCell ref="I13:K13"/>
    <mergeCell ref="L13:M13"/>
    <mergeCell ref="A12:C12"/>
    <mergeCell ref="D12:E12"/>
    <mergeCell ref="F12:V12"/>
    <mergeCell ref="H20:I22"/>
    <mergeCell ref="L20:M22"/>
    <mergeCell ref="O20:O22"/>
    <mergeCell ref="F20:F22"/>
    <mergeCell ref="J20:J22"/>
    <mergeCell ref="N20:N22"/>
    <mergeCell ref="L24:M24"/>
    <mergeCell ref="A25:O25"/>
    <mergeCell ref="A26:C26"/>
    <mergeCell ref="D26:E26"/>
    <mergeCell ref="H26:I26"/>
    <mergeCell ref="L26:M29"/>
    <mergeCell ref="N26:N29"/>
    <mergeCell ref="A29:C29"/>
    <mergeCell ref="D29:E29"/>
    <mergeCell ref="H29:I29"/>
    <mergeCell ref="D24:E24"/>
    <mergeCell ref="H24:I24"/>
    <mergeCell ref="A27:C27"/>
    <mergeCell ref="D27:E27"/>
    <mergeCell ref="H27:I27"/>
    <mergeCell ref="A28:C28"/>
    <mergeCell ref="D28:E28"/>
    <mergeCell ref="H28:I28"/>
    <mergeCell ref="A30:C30"/>
    <mergeCell ref="D30:E30"/>
    <mergeCell ref="H30:I30"/>
    <mergeCell ref="A31:C31"/>
    <mergeCell ref="D31:E31"/>
    <mergeCell ref="H31:I31"/>
    <mergeCell ref="A38:F38"/>
    <mergeCell ref="H38:I38"/>
    <mergeCell ref="A35:O35"/>
    <mergeCell ref="A36:F36"/>
    <mergeCell ref="H36:I36"/>
    <mergeCell ref="A37:F37"/>
    <mergeCell ref="H37:I37"/>
  </mergeCells>
  <phoneticPr fontId="12" type="noConversion"/>
  <pageMargins left="0.23622047244094491" right="0.23622047244094491" top="0.74803149606299213" bottom="0.74803149606299213" header="0.31496062992125984" footer="0.31496062992125984"/>
  <pageSetup paperSize="9" scale="85"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2"/>
    <pageSetUpPr fitToPage="1"/>
  </sheetPr>
  <dimension ref="A1:U231"/>
  <sheetViews>
    <sheetView zoomScale="115" zoomScaleNormal="115" workbookViewId="0">
      <selection activeCell="K28" sqref="K28"/>
    </sheetView>
  </sheetViews>
  <sheetFormatPr defaultColWidth="9.1796875" defaultRowHeight="13" zeroHeight="1" x14ac:dyDescent="0.3"/>
  <cols>
    <col min="1" max="1" width="5" style="7" customWidth="1"/>
    <col min="2" max="2" width="30.26953125" style="7" customWidth="1"/>
    <col min="3" max="3" width="16.54296875" style="7" customWidth="1"/>
    <col min="4" max="4" width="9.7265625" style="8" customWidth="1"/>
    <col min="5" max="5" width="8.54296875" style="8" customWidth="1"/>
    <col min="6" max="6" width="9.1796875" style="8" bestFit="1" customWidth="1"/>
    <col min="7" max="7" width="10.81640625" style="8" customWidth="1"/>
    <col min="8" max="8" width="8.1796875" style="8" customWidth="1"/>
    <col min="9" max="9" width="9.81640625" style="8" customWidth="1"/>
    <col min="10" max="10" width="9.54296875" style="8" customWidth="1"/>
    <col min="11" max="11" width="11.54296875" style="288" customWidth="1"/>
    <col min="12" max="12" width="8.7265625" style="288" customWidth="1"/>
    <col min="13" max="13" width="9.54296875" style="8" customWidth="1"/>
    <col min="14" max="14" width="9" style="8" customWidth="1"/>
    <col min="15" max="15" width="9.81640625" style="8" customWidth="1"/>
    <col min="16" max="16" width="2.26953125" style="8" customWidth="1"/>
    <col min="17" max="17" width="21" style="8" hidden="1" customWidth="1"/>
    <col min="18" max="18" width="18.453125" style="8" hidden="1" customWidth="1"/>
    <col min="19" max="19" width="9.81640625" style="8" hidden="1" customWidth="1"/>
    <col min="20" max="20" width="10.453125" style="8" hidden="1" customWidth="1"/>
    <col min="21" max="21" width="16.7265625" style="8" hidden="1" customWidth="1"/>
    <col min="22" max="22" width="1.7265625" style="8" customWidth="1"/>
    <col min="23" max="16384" width="9.1796875" style="8"/>
  </cols>
  <sheetData>
    <row r="1" spans="1:21" s="288" customFormat="1" ht="4.5" customHeight="1" thickBot="1" x14ac:dyDescent="0.35">
      <c r="A1" s="65"/>
      <c r="B1" s="65"/>
      <c r="C1" s="65"/>
    </row>
    <row r="2" spans="1:21" s="292" customFormat="1" ht="17.25" customHeight="1" thickBot="1" x14ac:dyDescent="0.35">
      <c r="A2" s="853" t="s">
        <v>82</v>
      </c>
      <c r="B2" s="854"/>
      <c r="C2" s="854"/>
      <c r="D2" s="854"/>
      <c r="E2" s="854"/>
      <c r="F2" s="854"/>
      <c r="G2" s="854"/>
      <c r="H2" s="854"/>
      <c r="I2" s="854"/>
      <c r="J2" s="854"/>
      <c r="K2" s="854"/>
      <c r="L2" s="854"/>
      <c r="M2" s="854"/>
      <c r="N2" s="855"/>
    </row>
    <row r="3" spans="1:21" s="287" customFormat="1" ht="16.5" customHeight="1" thickBot="1" x14ac:dyDescent="0.35">
      <c r="A3" s="18" t="s">
        <v>3</v>
      </c>
      <c r="B3" s="18"/>
      <c r="C3" s="18"/>
      <c r="J3" s="22"/>
      <c r="K3" s="22"/>
      <c r="L3" s="22"/>
    </row>
    <row r="4" spans="1:21" s="10" customFormat="1" ht="16.5" customHeight="1" thickBot="1" x14ac:dyDescent="0.4">
      <c r="A4" s="3"/>
      <c r="B4" s="3"/>
      <c r="C4" s="3"/>
      <c r="D4" s="860"/>
      <c r="E4" s="860"/>
      <c r="F4" s="860"/>
      <c r="G4" s="860"/>
      <c r="H4" s="860"/>
      <c r="I4" s="860"/>
      <c r="J4" s="860"/>
      <c r="K4" s="66"/>
      <c r="L4" s="282"/>
      <c r="R4" s="28" t="s">
        <v>34</v>
      </c>
      <c r="S4" s="438">
        <f>+Partners!K9-Partners!S5</f>
        <v>0</v>
      </c>
    </row>
    <row r="5" spans="1:21" s="11" customFormat="1" ht="15.75" customHeight="1" thickBot="1" x14ac:dyDescent="0.35">
      <c r="A5" s="4"/>
      <c r="B5" s="4"/>
      <c r="C5" s="4"/>
      <c r="D5" s="861" t="s">
        <v>9</v>
      </c>
      <c r="E5" s="862"/>
      <c r="F5" s="862"/>
      <c r="G5" s="862"/>
      <c r="H5" s="862"/>
      <c r="I5" s="862"/>
      <c r="J5" s="863"/>
      <c r="K5" s="336"/>
      <c r="L5" s="478"/>
      <c r="N5" s="41"/>
      <c r="O5" s="41"/>
      <c r="P5" s="41"/>
      <c r="R5" s="29" t="s">
        <v>32</v>
      </c>
      <c r="S5" s="437">
        <f>SUM(U10:U38)</f>
        <v>0</v>
      </c>
    </row>
    <row r="6" spans="1:21" s="11" customFormat="1" ht="12.75" customHeight="1" thickBot="1" x14ac:dyDescent="0.35">
      <c r="A6" s="4"/>
      <c r="B6" s="4"/>
      <c r="C6" s="4"/>
      <c r="D6" s="864" t="s">
        <v>31</v>
      </c>
      <c r="E6" s="866" t="s">
        <v>335</v>
      </c>
      <c r="F6" s="867"/>
      <c r="G6" s="867"/>
      <c r="H6" s="868"/>
      <c r="I6" s="869" t="s">
        <v>33</v>
      </c>
      <c r="J6" s="850" t="s">
        <v>336</v>
      </c>
      <c r="K6" s="850" t="s">
        <v>341</v>
      </c>
      <c r="L6" s="850" t="s">
        <v>8</v>
      </c>
      <c r="M6" s="856" t="s">
        <v>78</v>
      </c>
      <c r="N6" s="857"/>
      <c r="O6" s="848" t="s">
        <v>77</v>
      </c>
      <c r="P6" s="59"/>
    </row>
    <row r="7" spans="1:21" s="12" customFormat="1" ht="53.25" customHeight="1" thickBot="1" x14ac:dyDescent="0.35">
      <c r="A7" s="5"/>
      <c r="B7" s="331" t="s">
        <v>81</v>
      </c>
      <c r="C7" s="332" t="s">
        <v>293</v>
      </c>
      <c r="D7" s="865"/>
      <c r="E7" s="333" t="s">
        <v>47</v>
      </c>
      <c r="F7" s="334" t="s">
        <v>48</v>
      </c>
      <c r="G7" s="334" t="s">
        <v>334</v>
      </c>
      <c r="H7" s="334" t="s">
        <v>49</v>
      </c>
      <c r="I7" s="870"/>
      <c r="J7" s="852"/>
      <c r="K7" s="852"/>
      <c r="L7" s="851"/>
      <c r="M7" s="858"/>
      <c r="N7" s="859"/>
      <c r="O7" s="849"/>
      <c r="P7" s="59"/>
      <c r="R7" s="39" t="s">
        <v>60</v>
      </c>
      <c r="S7" s="39" t="s">
        <v>56</v>
      </c>
      <c r="T7" s="39" t="s">
        <v>57</v>
      </c>
      <c r="U7" s="39" t="s">
        <v>63</v>
      </c>
    </row>
    <row r="8" spans="1:21" x14ac:dyDescent="0.3">
      <c r="A8" s="6" t="s">
        <v>8</v>
      </c>
      <c r="B8" s="26"/>
      <c r="C8" s="26"/>
      <c r="D8" s="396">
        <f ca="1">IFERROR(D9/$I$9,0)</f>
        <v>0</v>
      </c>
      <c r="E8" s="397">
        <f ca="1">IFERROR(E9/$I$9,0)</f>
        <v>0</v>
      </c>
      <c r="F8" s="397">
        <f ca="1">IFERROR(F9/$I$9,0)</f>
        <v>0</v>
      </c>
      <c r="G8" s="397">
        <f ca="1">IFERROR(G9/$I$9,0)</f>
        <v>0</v>
      </c>
      <c r="H8" s="397">
        <f ca="1">IFERROR(H9/$I$9,0)</f>
        <v>0</v>
      </c>
      <c r="I8" s="397"/>
      <c r="J8" s="398"/>
      <c r="K8" s="335"/>
      <c r="L8" s="413"/>
      <c r="M8" s="42" t="s">
        <v>58</v>
      </c>
      <c r="N8" s="60" t="s">
        <v>59</v>
      </c>
      <c r="O8" s="62"/>
      <c r="P8" s="59"/>
      <c r="R8" s="44" t="s">
        <v>61</v>
      </c>
    </row>
    <row r="9" spans="1:21" ht="13.5" thickBot="1" x14ac:dyDescent="0.35">
      <c r="A9" s="9" t="s">
        <v>0</v>
      </c>
      <c r="B9" s="34"/>
      <c r="C9" s="34"/>
      <c r="D9" s="386">
        <f t="shared" ref="D9:K9" ca="1" si="0">SUM(D10:D38)</f>
        <v>0</v>
      </c>
      <c r="E9" s="387">
        <f t="shared" ca="1" si="0"/>
        <v>0</v>
      </c>
      <c r="F9" s="387">
        <f t="shared" ca="1" si="0"/>
        <v>0</v>
      </c>
      <c r="G9" s="387">
        <f t="shared" ca="1" si="0"/>
        <v>0</v>
      </c>
      <c r="H9" s="387">
        <f t="shared" ca="1" si="0"/>
        <v>0</v>
      </c>
      <c r="I9" s="388">
        <f t="shared" ca="1" si="0"/>
        <v>0</v>
      </c>
      <c r="J9" s="399">
        <f t="shared" ca="1" si="0"/>
        <v>0</v>
      </c>
      <c r="K9" s="337">
        <f t="shared" si="0"/>
        <v>0</v>
      </c>
      <c r="L9" s="414" t="str">
        <f ca="1">+IFERROR(K9/I9,"")</f>
        <v/>
      </c>
      <c r="M9" s="43" t="s">
        <v>54</v>
      </c>
      <c r="N9" s="61" t="s">
        <v>54</v>
      </c>
      <c r="O9" s="45">
        <f>'Distribution of funds'!C10</f>
        <v>0</v>
      </c>
      <c r="P9" s="59"/>
    </row>
    <row r="10" spans="1:21" x14ac:dyDescent="0.3">
      <c r="A10" s="20" t="s">
        <v>86</v>
      </c>
      <c r="B10" s="328"/>
      <c r="C10" s="328"/>
      <c r="D10" s="384">
        <f ca="1">SUMIF('1.Staff'!$B$14:$L$115,A10,'1.Staff'!$L$14:$L$115)</f>
        <v>0</v>
      </c>
      <c r="E10" s="389">
        <f ca="1">SUMIF('2.Travel and subsistence'!$B$7:$W$1558,Partners!A10,'2.Travel and subsistence'!$W$7:$W$1558)</f>
        <v>0</v>
      </c>
      <c r="F10" s="389">
        <f ca="1">SUMIF('3.Equipment'!$B$4:$O$205,Partners!A10,'3.Equipment'!$O$4:$O$205)</f>
        <v>0</v>
      </c>
      <c r="G10" s="389">
        <f ca="1">SUMIF('3.Subcontracting'!$B$4:$L$181,Partners!A10,'3.Subcontracting'!$L$4:$L$181)</f>
        <v>0</v>
      </c>
      <c r="H10" s="389">
        <f ca="1">SUMIF('4.Other'!$B$4:$L$383,Partners!A10,'4.Other'!$L$4:$L$383)</f>
        <v>0</v>
      </c>
      <c r="I10" s="390">
        <f t="shared" ref="I10:I37" ca="1" si="1">SUM(D10,E10,F10,G10,H10)</f>
        <v>0</v>
      </c>
      <c r="J10" s="400" t="str">
        <f t="shared" ref="J10:J38" ca="1" si="2">IF(I10&gt;0,I10/$I$9,"")</f>
        <v/>
      </c>
      <c r="K10" s="411"/>
      <c r="L10" s="412" t="str">
        <f ca="1">IFERROR(K10/I10,"")</f>
        <v/>
      </c>
      <c r="M10" s="329"/>
      <c r="N10" s="329"/>
      <c r="O10" s="38">
        <f>'Distribution of funds'!C12</f>
        <v>0</v>
      </c>
      <c r="P10" s="59"/>
      <c r="Q10" s="12" t="str">
        <f t="shared" ref="Q10:Q38" si="3">IF(AND(M10="", N10=""), "", "DEDUCT INDIRECT COSTS")</f>
        <v/>
      </c>
      <c r="R10" s="153">
        <f>ROUND((N10-M10)/30,1)</f>
        <v>0</v>
      </c>
      <c r="S10" s="435">
        <f t="shared" ref="S10:S38" si="4">+DAYS360(Start_Date,End_date)/30</f>
        <v>-1450.0333333333333</v>
      </c>
      <c r="T10" s="436">
        <f>IF(S10=0,0,R10/ROUND(S10,0))</f>
        <v>0</v>
      </c>
      <c r="U10" s="425">
        <f>IF(Q10="",0,(K10*T10))</f>
        <v>0</v>
      </c>
    </row>
    <row r="11" spans="1:21" ht="13.5" customHeight="1" x14ac:dyDescent="0.3">
      <c r="A11" s="21" t="s">
        <v>200</v>
      </c>
      <c r="B11" s="328"/>
      <c r="C11" s="328"/>
      <c r="D11" s="391">
        <f ca="1">SUMIF('1.Staff'!$B$14:$L$115,A11,'1.Staff'!$L$14:$L$115)</f>
        <v>0</v>
      </c>
      <c r="E11" s="392">
        <f ca="1">SUMIF('2.Travel and subsistence'!$B$7:$W$1558,Partners!A11,'2.Travel and subsistence'!$W$7:$W$1558)</f>
        <v>0</v>
      </c>
      <c r="F11" s="392">
        <f ca="1">SUMIF('3.Equipment'!$B$4:$O$205,Partners!A11,'3.Equipment'!$O$4:$O$205)</f>
        <v>0</v>
      </c>
      <c r="G11" s="392">
        <f ca="1">SUMIF('3.Subcontracting'!$B$4:$L$181,Partners!A11,'3.Subcontracting'!$L$4:$L$181)</f>
        <v>0</v>
      </c>
      <c r="H11" s="392">
        <f ca="1">SUMIF('4.Other'!$B$4:$L$383,Partners!A11,'4.Other'!$L$4:$L$383)</f>
        <v>0</v>
      </c>
      <c r="I11" s="393">
        <f t="shared" ca="1" si="1"/>
        <v>0</v>
      </c>
      <c r="J11" s="401" t="str">
        <f t="shared" ca="1" si="2"/>
        <v/>
      </c>
      <c r="K11" s="411"/>
      <c r="L11" s="412" t="str">
        <f t="shared" ref="L11:L38" ca="1" si="5">IFERROR(K11/I11,"")</f>
        <v/>
      </c>
      <c r="M11" s="329"/>
      <c r="N11" s="329"/>
      <c r="O11" s="19">
        <f>'Distribution of funds'!C13</f>
        <v>0</v>
      </c>
      <c r="P11" s="59"/>
      <c r="Q11" s="12" t="str">
        <f t="shared" si="3"/>
        <v/>
      </c>
      <c r="R11" s="153">
        <f t="shared" ref="R11:R38" si="6">ROUND((N11-M11)/30,1)</f>
        <v>0</v>
      </c>
      <c r="S11" s="435">
        <f t="shared" si="4"/>
        <v>-1450.0333333333333</v>
      </c>
      <c r="T11" s="436">
        <f t="shared" ref="T11:T38" si="7">IF(S11=0,0,R11/ROUND(S11,0))</f>
        <v>0</v>
      </c>
      <c r="U11" s="425">
        <f t="shared" ref="U11:U38" si="8">IF(Q11="",0,(K11*T11))</f>
        <v>0</v>
      </c>
    </row>
    <row r="12" spans="1:21" x14ac:dyDescent="0.3">
      <c r="A12" s="21" t="s">
        <v>89</v>
      </c>
      <c r="B12" s="328"/>
      <c r="C12" s="328"/>
      <c r="D12" s="391">
        <f ca="1">SUMIF('1.Staff'!$B$14:$L$115,A12,'1.Staff'!$L$14:$L$115)</f>
        <v>0</v>
      </c>
      <c r="E12" s="392">
        <f ca="1">SUMIF('2.Travel and subsistence'!$B$7:$W$1558,Partners!A12,'2.Travel and subsistence'!$W$7:$W$1558)</f>
        <v>0</v>
      </c>
      <c r="F12" s="392">
        <f ca="1">SUMIF('3.Equipment'!$B$4:$O$205,Partners!A12,'3.Equipment'!$O$4:$O$205)</f>
        <v>0</v>
      </c>
      <c r="G12" s="392">
        <f ca="1">SUMIF('3.Subcontracting'!$B$4:$L$181,Partners!A12,'3.Subcontracting'!$L$4:$L$181)</f>
        <v>0</v>
      </c>
      <c r="H12" s="392">
        <f ca="1">SUMIF('4.Other'!$B$4:$L$383,Partners!A12,'4.Other'!$L$4:$L$383)</f>
        <v>0</v>
      </c>
      <c r="I12" s="393">
        <f t="shared" ca="1" si="1"/>
        <v>0</v>
      </c>
      <c r="J12" s="401" t="str">
        <f t="shared" ca="1" si="2"/>
        <v/>
      </c>
      <c r="K12" s="411"/>
      <c r="L12" s="412" t="str">
        <f t="shared" ca="1" si="5"/>
        <v/>
      </c>
      <c r="M12" s="329"/>
      <c r="N12" s="329"/>
      <c r="O12" s="19">
        <f>'Distribution of funds'!C14</f>
        <v>0</v>
      </c>
      <c r="P12" s="59"/>
      <c r="Q12" s="12" t="str">
        <f t="shared" si="3"/>
        <v/>
      </c>
      <c r="R12" s="153">
        <f t="shared" si="6"/>
        <v>0</v>
      </c>
      <c r="S12" s="435">
        <f t="shared" si="4"/>
        <v>-1450.0333333333333</v>
      </c>
      <c r="T12" s="436">
        <f t="shared" si="7"/>
        <v>0</v>
      </c>
      <c r="U12" s="425">
        <f t="shared" si="8"/>
        <v>0</v>
      </c>
    </row>
    <row r="13" spans="1:21" x14ac:dyDescent="0.3">
      <c r="A13" s="21" t="s">
        <v>202</v>
      </c>
      <c r="B13" s="328"/>
      <c r="C13" s="328"/>
      <c r="D13" s="391">
        <f ca="1">SUMIF('1.Staff'!$B$14:$L$115,A13,'1.Staff'!$L$14:$L$115)</f>
        <v>0</v>
      </c>
      <c r="E13" s="392">
        <f ca="1">SUMIF('2.Travel and subsistence'!$B$7:$W$1558,Partners!A13,'2.Travel and subsistence'!$W$7:$W$1558)</f>
        <v>0</v>
      </c>
      <c r="F13" s="392">
        <f ca="1">SUMIF('3.Equipment'!$B$4:$O$205,Partners!A13,'3.Equipment'!$O$4:$O$205)</f>
        <v>0</v>
      </c>
      <c r="G13" s="392">
        <f ca="1">SUMIF('3.Subcontracting'!$B$4:$L$181,Partners!A13,'3.Subcontracting'!$L$4:$L$181)</f>
        <v>0</v>
      </c>
      <c r="H13" s="392">
        <f ca="1">SUMIF('4.Other'!$B$4:$L$383,Partners!A13,'4.Other'!$L$4:$L$383)</f>
        <v>0</v>
      </c>
      <c r="I13" s="393">
        <f t="shared" ca="1" si="1"/>
        <v>0</v>
      </c>
      <c r="J13" s="401" t="str">
        <f t="shared" ca="1" si="2"/>
        <v/>
      </c>
      <c r="K13" s="411"/>
      <c r="L13" s="412" t="str">
        <f t="shared" ca="1" si="5"/>
        <v/>
      </c>
      <c r="M13" s="328"/>
      <c r="N13" s="328"/>
      <c r="O13" s="19">
        <f>'Distribution of funds'!C15</f>
        <v>0</v>
      </c>
      <c r="P13" s="59"/>
      <c r="Q13" s="12" t="str">
        <f t="shared" si="3"/>
        <v/>
      </c>
      <c r="R13" s="153">
        <f t="shared" si="6"/>
        <v>0</v>
      </c>
      <c r="S13" s="435">
        <f t="shared" si="4"/>
        <v>-1450.0333333333333</v>
      </c>
      <c r="T13" s="436">
        <f t="shared" si="7"/>
        <v>0</v>
      </c>
      <c r="U13" s="425">
        <f t="shared" si="8"/>
        <v>0</v>
      </c>
    </row>
    <row r="14" spans="1:21" x14ac:dyDescent="0.3">
      <c r="A14" s="21" t="s">
        <v>203</v>
      </c>
      <c r="B14" s="328"/>
      <c r="C14" s="328"/>
      <c r="D14" s="391">
        <f ca="1">SUMIF('1.Staff'!$B$14:$L$115,A14,'1.Staff'!$L$14:$L$115)</f>
        <v>0</v>
      </c>
      <c r="E14" s="392">
        <f ca="1">SUMIF('2.Travel and subsistence'!$B$7:$W$1558,Partners!A14,'2.Travel and subsistence'!$W$7:$W$1558)</f>
        <v>0</v>
      </c>
      <c r="F14" s="392">
        <f ca="1">SUMIF('3.Equipment'!$B$4:$O$205,Partners!A14,'3.Equipment'!$O$4:$O$205)</f>
        <v>0</v>
      </c>
      <c r="G14" s="392">
        <f ca="1">SUMIF('3.Subcontracting'!$B$4:$L$181,Partners!A14,'3.Subcontracting'!$L$4:$L$181)</f>
        <v>0</v>
      </c>
      <c r="H14" s="392">
        <f ca="1">SUMIF('4.Other'!$B$4:$L$383,Partners!A14,'4.Other'!$L$4:$L$383)</f>
        <v>0</v>
      </c>
      <c r="I14" s="393">
        <f t="shared" ca="1" si="1"/>
        <v>0</v>
      </c>
      <c r="J14" s="401" t="str">
        <f t="shared" ca="1" si="2"/>
        <v/>
      </c>
      <c r="K14" s="411"/>
      <c r="L14" s="412" t="str">
        <f t="shared" ca="1" si="5"/>
        <v/>
      </c>
      <c r="M14" s="328"/>
      <c r="N14" s="328"/>
      <c r="O14" s="19">
        <f>'Distribution of funds'!C16</f>
        <v>0</v>
      </c>
      <c r="P14" s="59"/>
      <c r="Q14" s="12" t="str">
        <f t="shared" si="3"/>
        <v/>
      </c>
      <c r="R14" s="153">
        <f t="shared" si="6"/>
        <v>0</v>
      </c>
      <c r="S14" s="435">
        <f t="shared" si="4"/>
        <v>-1450.0333333333333</v>
      </c>
      <c r="T14" s="436">
        <f t="shared" si="7"/>
        <v>0</v>
      </c>
      <c r="U14" s="425">
        <f t="shared" si="8"/>
        <v>0</v>
      </c>
    </row>
    <row r="15" spans="1:21" x14ac:dyDescent="0.3">
      <c r="A15" s="21" t="s">
        <v>204</v>
      </c>
      <c r="B15" s="328"/>
      <c r="C15" s="328"/>
      <c r="D15" s="391">
        <f ca="1">SUMIF('1.Staff'!$B$14:$L$115,A15,'1.Staff'!$L$14:$L$115)</f>
        <v>0</v>
      </c>
      <c r="E15" s="392">
        <f ca="1">SUMIF('2.Travel and subsistence'!$B$7:$W$1558,Partners!A15,'2.Travel and subsistence'!$W$7:$W$1558)</f>
        <v>0</v>
      </c>
      <c r="F15" s="392">
        <f ca="1">SUMIF('3.Equipment'!$B$4:$O$205,Partners!A15,'3.Equipment'!$O$4:$O$205)</f>
        <v>0</v>
      </c>
      <c r="G15" s="392">
        <f ca="1">SUMIF('3.Subcontracting'!$B$4:$L$181,Partners!A15,'3.Subcontracting'!$L$4:$L$181)</f>
        <v>0</v>
      </c>
      <c r="H15" s="392">
        <f ca="1">SUMIF('4.Other'!$B$4:$L$383,Partners!A15,'4.Other'!$L$4:$L$383)</f>
        <v>0</v>
      </c>
      <c r="I15" s="393">
        <f t="shared" ca="1" si="1"/>
        <v>0</v>
      </c>
      <c r="J15" s="401" t="str">
        <f t="shared" ca="1" si="2"/>
        <v/>
      </c>
      <c r="K15" s="411"/>
      <c r="L15" s="412" t="str">
        <f t="shared" ca="1" si="5"/>
        <v/>
      </c>
      <c r="M15" s="328"/>
      <c r="N15" s="328"/>
      <c r="O15" s="19">
        <f>'Distribution of funds'!C17</f>
        <v>0</v>
      </c>
      <c r="P15" s="59"/>
      <c r="Q15" s="12" t="str">
        <f t="shared" si="3"/>
        <v/>
      </c>
      <c r="R15" s="153">
        <f t="shared" si="6"/>
        <v>0</v>
      </c>
      <c r="S15" s="435">
        <f t="shared" si="4"/>
        <v>-1450.0333333333333</v>
      </c>
      <c r="T15" s="436">
        <f t="shared" si="7"/>
        <v>0</v>
      </c>
      <c r="U15" s="425">
        <f t="shared" si="8"/>
        <v>0</v>
      </c>
    </row>
    <row r="16" spans="1:21" x14ac:dyDescent="0.3">
      <c r="A16" s="21" t="s">
        <v>205</v>
      </c>
      <c r="B16" s="328"/>
      <c r="C16" s="328"/>
      <c r="D16" s="391">
        <f ca="1">SUMIF('1.Staff'!$B$14:$L$115,A16,'1.Staff'!$L$14:$L$115)</f>
        <v>0</v>
      </c>
      <c r="E16" s="392">
        <f ca="1">SUMIF('2.Travel and subsistence'!$B$7:$W$1558,Partners!A16,'2.Travel and subsistence'!$W$7:$W$1558)</f>
        <v>0</v>
      </c>
      <c r="F16" s="392">
        <f ca="1">SUMIF('3.Equipment'!$B$4:$O$205,Partners!A16,'3.Equipment'!$O$4:$O$205)</f>
        <v>0</v>
      </c>
      <c r="G16" s="392">
        <f ca="1">SUMIF('3.Subcontracting'!$B$4:$L$181,Partners!A16,'3.Subcontracting'!$L$4:$L$181)</f>
        <v>0</v>
      </c>
      <c r="H16" s="392">
        <f ca="1">SUMIF('4.Other'!$B$4:$L$383,Partners!A16,'4.Other'!$L$4:$L$383)</f>
        <v>0</v>
      </c>
      <c r="I16" s="393">
        <f t="shared" ca="1" si="1"/>
        <v>0</v>
      </c>
      <c r="J16" s="401" t="str">
        <f t="shared" ca="1" si="2"/>
        <v/>
      </c>
      <c r="K16" s="411"/>
      <c r="L16" s="412" t="str">
        <f t="shared" ca="1" si="5"/>
        <v/>
      </c>
      <c r="M16" s="328"/>
      <c r="N16" s="328"/>
      <c r="O16" s="19">
        <f>'Distribution of funds'!C18</f>
        <v>0</v>
      </c>
      <c r="P16" s="59"/>
      <c r="Q16" s="12" t="str">
        <f t="shared" si="3"/>
        <v/>
      </c>
      <c r="R16" s="153">
        <f t="shared" si="6"/>
        <v>0</v>
      </c>
      <c r="S16" s="435">
        <f t="shared" si="4"/>
        <v>-1450.0333333333333</v>
      </c>
      <c r="T16" s="436">
        <f t="shared" si="7"/>
        <v>0</v>
      </c>
      <c r="U16" s="425">
        <f t="shared" si="8"/>
        <v>0</v>
      </c>
    </row>
    <row r="17" spans="1:21" x14ac:dyDescent="0.3">
      <c r="A17" s="21" t="s">
        <v>206</v>
      </c>
      <c r="B17" s="328"/>
      <c r="C17" s="328"/>
      <c r="D17" s="391">
        <f ca="1">SUMIF('1.Staff'!$B$14:$L$115,A17,'1.Staff'!$L$14:$L$115)</f>
        <v>0</v>
      </c>
      <c r="E17" s="392">
        <f ca="1">SUMIF('2.Travel and subsistence'!$B$7:$W$1558,Partners!A17,'2.Travel and subsistence'!$W$7:$W$1558)</f>
        <v>0</v>
      </c>
      <c r="F17" s="392">
        <f ca="1">SUMIF('3.Equipment'!$B$4:$O$205,Partners!A17,'3.Equipment'!$O$4:$O$205)</f>
        <v>0</v>
      </c>
      <c r="G17" s="392">
        <f ca="1">SUMIF('3.Subcontracting'!$B$4:$L$181,Partners!A17,'3.Subcontracting'!$L$4:$L$181)</f>
        <v>0</v>
      </c>
      <c r="H17" s="392">
        <f ca="1">SUMIF('4.Other'!$B$4:$L$383,Partners!A17,'4.Other'!$L$4:$L$383)</f>
        <v>0</v>
      </c>
      <c r="I17" s="393">
        <f t="shared" ca="1" si="1"/>
        <v>0</v>
      </c>
      <c r="J17" s="401" t="str">
        <f t="shared" ca="1" si="2"/>
        <v/>
      </c>
      <c r="K17" s="411"/>
      <c r="L17" s="412" t="str">
        <f t="shared" ca="1" si="5"/>
        <v/>
      </c>
      <c r="M17" s="328"/>
      <c r="N17" s="328"/>
      <c r="O17" s="19">
        <f>'Distribution of funds'!C19</f>
        <v>0</v>
      </c>
      <c r="P17" s="59"/>
      <c r="Q17" s="12" t="str">
        <f t="shared" si="3"/>
        <v/>
      </c>
      <c r="R17" s="153">
        <f t="shared" si="6"/>
        <v>0</v>
      </c>
      <c r="S17" s="435">
        <f t="shared" si="4"/>
        <v>-1450.0333333333333</v>
      </c>
      <c r="T17" s="436">
        <f t="shared" si="7"/>
        <v>0</v>
      </c>
      <c r="U17" s="425">
        <f t="shared" si="8"/>
        <v>0</v>
      </c>
    </row>
    <row r="18" spans="1:21" x14ac:dyDescent="0.3">
      <c r="A18" s="21" t="s">
        <v>207</v>
      </c>
      <c r="B18" s="328"/>
      <c r="C18" s="328"/>
      <c r="D18" s="391">
        <f ca="1">SUMIF('1.Staff'!$B$14:$L$115,A18,'1.Staff'!$L$14:$L$115)</f>
        <v>0</v>
      </c>
      <c r="E18" s="392">
        <f ca="1">SUMIF('2.Travel and subsistence'!$B$7:$W$1558,Partners!A18,'2.Travel and subsistence'!$W$7:$W$1558)</f>
        <v>0</v>
      </c>
      <c r="F18" s="392">
        <f ca="1">SUMIF('3.Equipment'!$B$4:$O$205,Partners!A18,'3.Equipment'!$O$4:$O$205)</f>
        <v>0</v>
      </c>
      <c r="G18" s="392">
        <f ca="1">SUMIF('3.Subcontracting'!$B$4:$L$181,Partners!A18,'3.Subcontracting'!$L$4:$L$181)</f>
        <v>0</v>
      </c>
      <c r="H18" s="392">
        <f ca="1">SUMIF('4.Other'!$B$4:$L$383,Partners!A18,'4.Other'!$L$4:$L$383)</f>
        <v>0</v>
      </c>
      <c r="I18" s="393">
        <f t="shared" ca="1" si="1"/>
        <v>0</v>
      </c>
      <c r="J18" s="401" t="str">
        <f t="shared" ca="1" si="2"/>
        <v/>
      </c>
      <c r="K18" s="411"/>
      <c r="L18" s="412" t="str">
        <f t="shared" ca="1" si="5"/>
        <v/>
      </c>
      <c r="M18" s="328"/>
      <c r="N18" s="328"/>
      <c r="O18" s="19">
        <f>'Distribution of funds'!C20</f>
        <v>0</v>
      </c>
      <c r="P18" s="59"/>
      <c r="Q18" s="12" t="str">
        <f t="shared" si="3"/>
        <v/>
      </c>
      <c r="R18" s="153">
        <f t="shared" si="6"/>
        <v>0</v>
      </c>
      <c r="S18" s="435">
        <f t="shared" si="4"/>
        <v>-1450.0333333333333</v>
      </c>
      <c r="T18" s="436">
        <f t="shared" si="7"/>
        <v>0</v>
      </c>
      <c r="U18" s="425">
        <f t="shared" si="8"/>
        <v>0</v>
      </c>
    </row>
    <row r="19" spans="1:21" x14ac:dyDescent="0.3">
      <c r="A19" s="21" t="s">
        <v>20</v>
      </c>
      <c r="B19" s="328"/>
      <c r="C19" s="328"/>
      <c r="D19" s="391">
        <f ca="1">SUMIF('1.Staff'!$B$14:$L$115,A19,'1.Staff'!$L$14:$L$115)</f>
        <v>0</v>
      </c>
      <c r="E19" s="392">
        <f ca="1">SUMIF('2.Travel and subsistence'!$B$7:$W$1558,Partners!A19,'2.Travel and subsistence'!$W$7:$W$1558)</f>
        <v>0</v>
      </c>
      <c r="F19" s="392">
        <f ca="1">SUMIF('3.Equipment'!$B$4:$O$205,Partners!A19,'3.Equipment'!$O$4:$O$205)</f>
        <v>0</v>
      </c>
      <c r="G19" s="392">
        <f ca="1">SUMIF('3.Subcontracting'!$B$4:$L$181,Partners!A19,'3.Subcontracting'!$L$4:$L$181)</f>
        <v>0</v>
      </c>
      <c r="H19" s="392">
        <f ca="1">SUMIF('4.Other'!$B$4:$L$383,Partners!A19,'4.Other'!$L$4:$L$383)</f>
        <v>0</v>
      </c>
      <c r="I19" s="393">
        <f t="shared" ca="1" si="1"/>
        <v>0</v>
      </c>
      <c r="J19" s="401" t="str">
        <f t="shared" ca="1" si="2"/>
        <v/>
      </c>
      <c r="K19" s="411"/>
      <c r="L19" s="412" t="str">
        <f t="shared" ca="1" si="5"/>
        <v/>
      </c>
      <c r="M19" s="328"/>
      <c r="N19" s="328"/>
      <c r="O19" s="19">
        <f>'Distribution of funds'!C21</f>
        <v>0</v>
      </c>
      <c r="P19" s="59"/>
      <c r="Q19" s="12" t="str">
        <f t="shared" si="3"/>
        <v/>
      </c>
      <c r="R19" s="153">
        <f t="shared" si="6"/>
        <v>0</v>
      </c>
      <c r="S19" s="435">
        <f t="shared" si="4"/>
        <v>-1450.0333333333333</v>
      </c>
      <c r="T19" s="436">
        <f t="shared" si="7"/>
        <v>0</v>
      </c>
      <c r="U19" s="425">
        <f t="shared" si="8"/>
        <v>0</v>
      </c>
    </row>
    <row r="20" spans="1:21" s="288" customFormat="1" x14ac:dyDescent="0.3">
      <c r="A20" s="21" t="s">
        <v>21</v>
      </c>
      <c r="B20" s="328"/>
      <c r="C20" s="328"/>
      <c r="D20" s="391">
        <f ca="1">SUMIF('1.Staff'!$B$14:$L$115,A20,'1.Staff'!$L$14:$L$115)</f>
        <v>0</v>
      </c>
      <c r="E20" s="392">
        <f ca="1">SUMIF('2.Travel and subsistence'!$B$7:$W$1558,Partners!A20,'2.Travel and subsistence'!$W$7:$W$1558)</f>
        <v>0</v>
      </c>
      <c r="F20" s="392">
        <f ca="1">SUMIF('3.Equipment'!$B$4:$O$205,Partners!A20,'3.Equipment'!$O$4:$O$205)</f>
        <v>0</v>
      </c>
      <c r="G20" s="392">
        <f ca="1">SUMIF('3.Subcontracting'!$B$4:$L$181,Partners!A20,'3.Subcontracting'!$L$4:$L$181)</f>
        <v>0</v>
      </c>
      <c r="H20" s="392">
        <f ca="1">SUMIF('4.Other'!$B$4:$L$383,Partners!A20,'4.Other'!$L$4:$L$383)</f>
        <v>0</v>
      </c>
      <c r="I20" s="393">
        <f t="shared" ca="1" si="1"/>
        <v>0</v>
      </c>
      <c r="J20" s="401" t="str">
        <f t="shared" ca="1" si="2"/>
        <v/>
      </c>
      <c r="K20" s="411"/>
      <c r="L20" s="412" t="str">
        <f t="shared" ca="1" si="5"/>
        <v/>
      </c>
      <c r="M20" s="328"/>
      <c r="N20" s="328"/>
      <c r="O20" s="19">
        <f>'Distribution of funds'!C22</f>
        <v>0</v>
      </c>
      <c r="P20" s="59"/>
      <c r="Q20" s="12"/>
      <c r="R20" s="153"/>
      <c r="S20" s="435"/>
      <c r="T20" s="436"/>
      <c r="U20" s="425"/>
    </row>
    <row r="21" spans="1:21" s="288" customFormat="1" x14ac:dyDescent="0.3">
      <c r="A21" s="21" t="s">
        <v>22</v>
      </c>
      <c r="B21" s="328"/>
      <c r="C21" s="328"/>
      <c r="D21" s="391">
        <f ca="1">SUMIF('1.Staff'!$B$14:$L$115,A21,'1.Staff'!$L$14:$L$115)</f>
        <v>0</v>
      </c>
      <c r="E21" s="392">
        <f ca="1">SUMIF('2.Travel and subsistence'!$B$7:$W$1558,Partners!A21,'2.Travel and subsistence'!$W$7:$W$1558)</f>
        <v>0</v>
      </c>
      <c r="F21" s="392">
        <f ca="1">SUMIF('3.Equipment'!$B$4:$O$205,Partners!A21,'3.Equipment'!$O$4:$O$205)</f>
        <v>0</v>
      </c>
      <c r="G21" s="392">
        <f ca="1">SUMIF('3.Subcontracting'!$B$4:$L$181,Partners!A21,'3.Subcontracting'!$L$4:$L$181)</f>
        <v>0</v>
      </c>
      <c r="H21" s="392">
        <f ca="1">SUMIF('4.Other'!$B$4:$L$383,Partners!A21,'4.Other'!$L$4:$L$383)</f>
        <v>0</v>
      </c>
      <c r="I21" s="393">
        <f t="shared" ca="1" si="1"/>
        <v>0</v>
      </c>
      <c r="J21" s="401" t="str">
        <f t="shared" ca="1" si="2"/>
        <v/>
      </c>
      <c r="K21" s="411"/>
      <c r="L21" s="412" t="str">
        <f t="shared" ca="1" si="5"/>
        <v/>
      </c>
      <c r="M21" s="328"/>
      <c r="N21" s="328"/>
      <c r="O21" s="19">
        <f>'Distribution of funds'!C23</f>
        <v>0</v>
      </c>
      <c r="P21" s="59"/>
      <c r="Q21" s="12"/>
      <c r="R21" s="153"/>
      <c r="S21" s="435"/>
      <c r="T21" s="436"/>
      <c r="U21" s="425"/>
    </row>
    <row r="22" spans="1:21" s="288" customFormat="1" x14ac:dyDescent="0.3">
      <c r="A22" s="21" t="s">
        <v>23</v>
      </c>
      <c r="B22" s="328"/>
      <c r="C22" s="328"/>
      <c r="D22" s="391">
        <f ca="1">SUMIF('1.Staff'!$B$14:$L$115,A22,'1.Staff'!$L$14:$L$115)</f>
        <v>0</v>
      </c>
      <c r="E22" s="392">
        <f ca="1">SUMIF('2.Travel and subsistence'!$B$7:$W$1558,Partners!A22,'2.Travel and subsistence'!$W$7:$W$1558)</f>
        <v>0</v>
      </c>
      <c r="F22" s="392">
        <f ca="1">SUMIF('3.Equipment'!$B$4:$O$205,Partners!A22,'3.Equipment'!$O$4:$O$205)</f>
        <v>0</v>
      </c>
      <c r="G22" s="392">
        <f ca="1">SUMIF('3.Subcontracting'!$B$4:$L$181,Partners!A22,'3.Subcontracting'!$L$4:$L$181)</f>
        <v>0</v>
      </c>
      <c r="H22" s="392">
        <f ca="1">SUMIF('4.Other'!$B$4:$L$383,Partners!A22,'4.Other'!$L$4:$L$383)</f>
        <v>0</v>
      </c>
      <c r="I22" s="393">
        <f t="shared" ca="1" si="1"/>
        <v>0</v>
      </c>
      <c r="J22" s="401" t="str">
        <f t="shared" ca="1" si="2"/>
        <v/>
      </c>
      <c r="K22" s="411"/>
      <c r="L22" s="412" t="str">
        <f t="shared" ca="1" si="5"/>
        <v/>
      </c>
      <c r="M22" s="328"/>
      <c r="N22" s="328"/>
      <c r="O22" s="19">
        <f>'Distribution of funds'!C24</f>
        <v>0</v>
      </c>
      <c r="P22" s="59"/>
      <c r="Q22" s="12"/>
      <c r="R22" s="153"/>
      <c r="S22" s="435"/>
      <c r="T22" s="436"/>
      <c r="U22" s="425"/>
    </row>
    <row r="23" spans="1:21" s="288" customFormat="1" x14ac:dyDescent="0.3">
      <c r="A23" s="21" t="s">
        <v>24</v>
      </c>
      <c r="B23" s="328"/>
      <c r="C23" s="328"/>
      <c r="D23" s="391">
        <f ca="1">SUMIF('1.Staff'!$B$14:$L$115,A23,'1.Staff'!$L$14:$L$115)</f>
        <v>0</v>
      </c>
      <c r="E23" s="392">
        <f ca="1">SUMIF('2.Travel and subsistence'!$B$7:$W$1558,Partners!A23,'2.Travel and subsistence'!$W$7:$W$1558)</f>
        <v>0</v>
      </c>
      <c r="F23" s="392">
        <f ca="1">SUMIF('3.Equipment'!$B$4:$O$205,Partners!A23,'3.Equipment'!$O$4:$O$205)</f>
        <v>0</v>
      </c>
      <c r="G23" s="392">
        <f ca="1">SUMIF('3.Subcontracting'!$B$4:$L$181,Partners!A23,'3.Subcontracting'!$L$4:$L$181)</f>
        <v>0</v>
      </c>
      <c r="H23" s="392">
        <f ca="1">SUMIF('4.Other'!$B$4:$L$383,Partners!A23,'4.Other'!$L$4:$L$383)</f>
        <v>0</v>
      </c>
      <c r="I23" s="393">
        <f t="shared" ca="1" si="1"/>
        <v>0</v>
      </c>
      <c r="J23" s="401" t="str">
        <f t="shared" ca="1" si="2"/>
        <v/>
      </c>
      <c r="K23" s="411"/>
      <c r="L23" s="412" t="str">
        <f t="shared" ca="1" si="5"/>
        <v/>
      </c>
      <c r="M23" s="328"/>
      <c r="N23" s="328"/>
      <c r="O23" s="19">
        <f>'Distribution of funds'!C25</f>
        <v>0</v>
      </c>
      <c r="P23" s="59"/>
      <c r="Q23" s="12"/>
      <c r="R23" s="153"/>
      <c r="S23" s="435"/>
      <c r="T23" s="436"/>
      <c r="U23" s="425"/>
    </row>
    <row r="24" spans="1:21" s="288" customFormat="1" x14ac:dyDescent="0.3">
      <c r="A24" s="21" t="s">
        <v>25</v>
      </c>
      <c r="B24" s="328"/>
      <c r="C24" s="328"/>
      <c r="D24" s="391">
        <f ca="1">SUMIF('1.Staff'!$B$14:$L$115,A24,'1.Staff'!$L$14:$L$115)</f>
        <v>0</v>
      </c>
      <c r="E24" s="392">
        <f ca="1">SUMIF('2.Travel and subsistence'!$B$7:$W$1558,Partners!A24,'2.Travel and subsistence'!$W$7:$W$1558)</f>
        <v>0</v>
      </c>
      <c r="F24" s="392">
        <f ca="1">SUMIF('3.Equipment'!$B$4:$O$205,Partners!A24,'3.Equipment'!$O$4:$O$205)</f>
        <v>0</v>
      </c>
      <c r="G24" s="392">
        <f ca="1">SUMIF('3.Subcontracting'!$B$4:$L$181,Partners!A24,'3.Subcontracting'!$L$4:$L$181)</f>
        <v>0</v>
      </c>
      <c r="H24" s="392">
        <f ca="1">SUMIF('4.Other'!$B$4:$L$383,Partners!A24,'4.Other'!$L$4:$L$383)</f>
        <v>0</v>
      </c>
      <c r="I24" s="393">
        <f t="shared" ca="1" si="1"/>
        <v>0</v>
      </c>
      <c r="J24" s="401" t="str">
        <f t="shared" ca="1" si="2"/>
        <v/>
      </c>
      <c r="K24" s="411"/>
      <c r="L24" s="412" t="str">
        <f t="shared" ca="1" si="5"/>
        <v/>
      </c>
      <c r="M24" s="328"/>
      <c r="N24" s="328"/>
      <c r="O24" s="19">
        <f>'Distribution of funds'!C26</f>
        <v>0</v>
      </c>
      <c r="P24" s="59"/>
      <c r="Q24" s="12"/>
      <c r="R24" s="153"/>
      <c r="S24" s="435"/>
      <c r="T24" s="436"/>
      <c r="U24" s="425"/>
    </row>
    <row r="25" spans="1:21" s="288" customFormat="1" x14ac:dyDescent="0.3">
      <c r="A25" s="21" t="s">
        <v>26</v>
      </c>
      <c r="B25" s="328"/>
      <c r="C25" s="328"/>
      <c r="D25" s="391">
        <f ca="1">SUMIF('1.Staff'!$B$14:$L$115,A25,'1.Staff'!$L$14:$L$115)</f>
        <v>0</v>
      </c>
      <c r="E25" s="392">
        <f ca="1">SUMIF('2.Travel and subsistence'!$B$7:$W$1558,Partners!A25,'2.Travel and subsistence'!$W$7:$W$1558)</f>
        <v>0</v>
      </c>
      <c r="F25" s="392">
        <f ca="1">SUMIF('3.Equipment'!$B$4:$O$205,Partners!A25,'3.Equipment'!$O$4:$O$205)</f>
        <v>0</v>
      </c>
      <c r="G25" s="392">
        <f ca="1">SUMIF('3.Subcontracting'!$B$4:$L$181,Partners!A25,'3.Subcontracting'!$L$4:$L$181)</f>
        <v>0</v>
      </c>
      <c r="H25" s="392">
        <f ca="1">SUMIF('4.Other'!$B$4:$L$383,Partners!A25,'4.Other'!$L$4:$L$383)</f>
        <v>0</v>
      </c>
      <c r="I25" s="393">
        <f t="shared" ca="1" si="1"/>
        <v>0</v>
      </c>
      <c r="J25" s="401" t="str">
        <f t="shared" ca="1" si="2"/>
        <v/>
      </c>
      <c r="K25" s="411"/>
      <c r="L25" s="412" t="str">
        <f t="shared" ca="1" si="5"/>
        <v/>
      </c>
      <c r="M25" s="328"/>
      <c r="N25" s="328"/>
      <c r="O25" s="19">
        <f>'Distribution of funds'!C27</f>
        <v>0</v>
      </c>
      <c r="P25" s="59"/>
      <c r="Q25" s="12"/>
      <c r="R25" s="153"/>
      <c r="S25" s="435"/>
      <c r="T25" s="436"/>
      <c r="U25" s="425"/>
    </row>
    <row r="26" spans="1:21" s="288" customFormat="1" x14ac:dyDescent="0.3">
      <c r="A26" s="21" t="s">
        <v>27</v>
      </c>
      <c r="B26" s="328"/>
      <c r="C26" s="328"/>
      <c r="D26" s="391">
        <f ca="1">SUMIF('1.Staff'!$B$14:$L$115,A26,'1.Staff'!$L$14:$L$115)</f>
        <v>0</v>
      </c>
      <c r="E26" s="392">
        <f ca="1">SUMIF('2.Travel and subsistence'!$B$7:$W$1558,Partners!A26,'2.Travel and subsistence'!$W$7:$W$1558)</f>
        <v>0</v>
      </c>
      <c r="F26" s="392">
        <f ca="1">SUMIF('3.Equipment'!$B$4:$O$205,Partners!A26,'3.Equipment'!$O$4:$O$205)</f>
        <v>0</v>
      </c>
      <c r="G26" s="392">
        <f ca="1">SUMIF('3.Subcontracting'!$B$4:$L$181,Partners!A26,'3.Subcontracting'!$L$4:$L$181)</f>
        <v>0</v>
      </c>
      <c r="H26" s="392">
        <f ca="1">SUMIF('4.Other'!$B$4:$L$383,Partners!A26,'4.Other'!$L$4:$L$383)</f>
        <v>0</v>
      </c>
      <c r="I26" s="393">
        <f t="shared" ca="1" si="1"/>
        <v>0</v>
      </c>
      <c r="J26" s="401" t="str">
        <f t="shared" ca="1" si="2"/>
        <v/>
      </c>
      <c r="K26" s="411"/>
      <c r="L26" s="412" t="str">
        <f t="shared" ca="1" si="5"/>
        <v/>
      </c>
      <c r="M26" s="328"/>
      <c r="N26" s="328"/>
      <c r="O26" s="19">
        <f>'Distribution of funds'!C28</f>
        <v>0</v>
      </c>
      <c r="P26" s="59"/>
      <c r="Q26" s="12"/>
      <c r="R26" s="153"/>
      <c r="S26" s="435"/>
      <c r="T26" s="436"/>
      <c r="U26" s="425"/>
    </row>
    <row r="27" spans="1:21" s="288" customFormat="1" x14ac:dyDescent="0.3">
      <c r="A27" s="21" t="s">
        <v>28</v>
      </c>
      <c r="B27" s="328"/>
      <c r="C27" s="328"/>
      <c r="D27" s="391">
        <f ca="1">SUMIF('1.Staff'!$B$14:$L$115,A27,'1.Staff'!$L$14:$L$115)</f>
        <v>0</v>
      </c>
      <c r="E27" s="392">
        <f ca="1">SUMIF('2.Travel and subsistence'!$B$7:$W$1558,Partners!A27,'2.Travel and subsistence'!$W$7:$W$1558)</f>
        <v>0</v>
      </c>
      <c r="F27" s="392">
        <f ca="1">SUMIF('3.Equipment'!$B$4:$O$205,Partners!A27,'3.Equipment'!$O$4:$O$205)</f>
        <v>0</v>
      </c>
      <c r="G27" s="392">
        <f ca="1">SUMIF('3.Subcontracting'!$B$4:$L$181,Partners!A27,'3.Subcontracting'!$L$4:$L$181)</f>
        <v>0</v>
      </c>
      <c r="H27" s="392">
        <f ca="1">SUMIF('4.Other'!$B$4:$L$383,Partners!A27,'4.Other'!$L$4:$L$383)</f>
        <v>0</v>
      </c>
      <c r="I27" s="393">
        <f t="shared" ca="1" si="1"/>
        <v>0</v>
      </c>
      <c r="J27" s="401" t="str">
        <f t="shared" ca="1" si="2"/>
        <v/>
      </c>
      <c r="K27" s="411"/>
      <c r="L27" s="412" t="str">
        <f t="shared" ca="1" si="5"/>
        <v/>
      </c>
      <c r="M27" s="328"/>
      <c r="N27" s="328"/>
      <c r="O27" s="19">
        <f>'Distribution of funds'!C29</f>
        <v>0</v>
      </c>
      <c r="P27" s="59"/>
      <c r="Q27" s="12"/>
      <c r="R27" s="153"/>
      <c r="S27" s="435"/>
      <c r="T27" s="436"/>
      <c r="U27" s="425"/>
    </row>
    <row r="28" spans="1:21" s="288" customFormat="1" x14ac:dyDescent="0.3">
      <c r="A28" s="21" t="s">
        <v>29</v>
      </c>
      <c r="B28" s="328"/>
      <c r="C28" s="328"/>
      <c r="D28" s="391">
        <f ca="1">SUMIF('1.Staff'!$B$14:$L$115,A28,'1.Staff'!$L$14:$L$115)</f>
        <v>0</v>
      </c>
      <c r="E28" s="392">
        <f ca="1">SUMIF('2.Travel and subsistence'!$B$7:$W$1558,Partners!A28,'2.Travel and subsistence'!$W$7:$W$1558)</f>
        <v>0</v>
      </c>
      <c r="F28" s="392">
        <f ca="1">SUMIF('3.Equipment'!$B$4:$O$205,Partners!A28,'3.Equipment'!$O$4:$O$205)</f>
        <v>0</v>
      </c>
      <c r="G28" s="392">
        <f ca="1">SUMIF('3.Subcontracting'!$B$4:$L$181,Partners!A28,'3.Subcontracting'!$L$4:$L$181)</f>
        <v>0</v>
      </c>
      <c r="H28" s="392">
        <f ca="1">SUMIF('4.Other'!$B$4:$L$383,Partners!A28,'4.Other'!$L$4:$L$383)</f>
        <v>0</v>
      </c>
      <c r="I28" s="393">
        <f t="shared" ca="1" si="1"/>
        <v>0</v>
      </c>
      <c r="J28" s="401" t="str">
        <f t="shared" ca="1" si="2"/>
        <v/>
      </c>
      <c r="K28" s="411"/>
      <c r="L28" s="412" t="str">
        <f t="shared" ca="1" si="5"/>
        <v/>
      </c>
      <c r="M28" s="328"/>
      <c r="N28" s="328"/>
      <c r="O28" s="19">
        <f>'Distribution of funds'!C30</f>
        <v>0</v>
      </c>
      <c r="P28" s="59"/>
      <c r="Q28" s="12"/>
      <c r="R28" s="153"/>
      <c r="S28" s="435"/>
      <c r="T28" s="436"/>
      <c r="U28" s="425"/>
    </row>
    <row r="29" spans="1:21" x14ac:dyDescent="0.3">
      <c r="A29" s="21" t="s">
        <v>30</v>
      </c>
      <c r="B29" s="328"/>
      <c r="C29" s="328"/>
      <c r="D29" s="391">
        <f ca="1">SUMIF('1.Staff'!$B$14:$L$115,A29,'1.Staff'!$L$14:$L$115)</f>
        <v>0</v>
      </c>
      <c r="E29" s="392">
        <f ca="1">SUMIF('2.Travel and subsistence'!$B$7:$W$1558,Partners!A29,'2.Travel and subsistence'!$W$7:$W$1558)</f>
        <v>0</v>
      </c>
      <c r="F29" s="392">
        <f ca="1">SUMIF('3.Equipment'!$B$4:$O$205,Partners!A29,'3.Equipment'!$O$4:$O$205)</f>
        <v>0</v>
      </c>
      <c r="G29" s="392">
        <f ca="1">SUMIF('3.Subcontracting'!$B$4:$L$181,Partners!A29,'3.Subcontracting'!$L$4:$L$181)</f>
        <v>0</v>
      </c>
      <c r="H29" s="392">
        <f ca="1">SUMIF('4.Other'!$B$4:$L$383,Partners!A29,'4.Other'!$L$4:$L$383)</f>
        <v>0</v>
      </c>
      <c r="I29" s="393">
        <f t="shared" ca="1" si="1"/>
        <v>0</v>
      </c>
      <c r="J29" s="401" t="str">
        <f t="shared" ca="1" si="2"/>
        <v/>
      </c>
      <c r="K29" s="411"/>
      <c r="L29" s="412" t="str">
        <f t="shared" ca="1" si="5"/>
        <v/>
      </c>
      <c r="M29" s="328"/>
      <c r="N29" s="328"/>
      <c r="O29" s="19">
        <f>'Distribution of funds'!C22</f>
        <v>0</v>
      </c>
      <c r="P29" s="59"/>
      <c r="Q29" s="12" t="str">
        <f t="shared" si="3"/>
        <v/>
      </c>
      <c r="R29" s="153">
        <f t="shared" si="6"/>
        <v>0</v>
      </c>
      <c r="S29" s="435">
        <f t="shared" si="4"/>
        <v>-1450.0333333333333</v>
      </c>
      <c r="T29" s="436">
        <f t="shared" si="7"/>
        <v>0</v>
      </c>
      <c r="U29" s="425">
        <f t="shared" si="8"/>
        <v>0</v>
      </c>
    </row>
    <row r="30" spans="1:21" x14ac:dyDescent="0.3">
      <c r="A30" s="21" t="s">
        <v>1038</v>
      </c>
      <c r="B30" s="328"/>
      <c r="C30" s="328"/>
      <c r="D30" s="391">
        <f ca="1">SUMIF('1.Staff'!$B$14:$L$115,A30,'1.Staff'!$L$14:$L$115)</f>
        <v>0</v>
      </c>
      <c r="E30" s="392">
        <f ca="1">SUMIF('2.Travel and subsistence'!$B$7:$W$1558,Partners!A30,'2.Travel and subsistence'!$W$7:$W$1558)</f>
        <v>0</v>
      </c>
      <c r="F30" s="392">
        <f ca="1">SUMIF('3.Equipment'!$B$4:$O$205,Partners!A30,'3.Equipment'!$O$4:$O$205)</f>
        <v>0</v>
      </c>
      <c r="G30" s="392">
        <f ca="1">SUMIF('3.Subcontracting'!$B$4:$L$181,Partners!A30,'3.Subcontracting'!$L$4:$L$181)</f>
        <v>0</v>
      </c>
      <c r="H30" s="392">
        <f ca="1">SUMIF('4.Other'!$B$4:$L$383,Partners!A30,'4.Other'!$L$4:$L$383)</f>
        <v>0</v>
      </c>
      <c r="I30" s="393">
        <f t="shared" ca="1" si="1"/>
        <v>0</v>
      </c>
      <c r="J30" s="401" t="str">
        <f t="shared" ca="1" si="2"/>
        <v/>
      </c>
      <c r="K30" s="411"/>
      <c r="L30" s="412" t="str">
        <f t="shared" ca="1" si="5"/>
        <v/>
      </c>
      <c r="M30" s="328"/>
      <c r="N30" s="328"/>
      <c r="O30" s="19">
        <f>'Distribution of funds'!C23</f>
        <v>0</v>
      </c>
      <c r="P30" s="59"/>
      <c r="Q30" s="12" t="str">
        <f t="shared" si="3"/>
        <v/>
      </c>
      <c r="R30" s="153">
        <f t="shared" si="6"/>
        <v>0</v>
      </c>
      <c r="S30" s="435">
        <f t="shared" si="4"/>
        <v>-1450.0333333333333</v>
      </c>
      <c r="T30" s="436">
        <f t="shared" si="7"/>
        <v>0</v>
      </c>
      <c r="U30" s="425">
        <f t="shared" si="8"/>
        <v>0</v>
      </c>
    </row>
    <row r="31" spans="1:21" x14ac:dyDescent="0.3">
      <c r="A31" s="21" t="s">
        <v>1039</v>
      </c>
      <c r="B31" s="328"/>
      <c r="C31" s="328"/>
      <c r="D31" s="391">
        <f ca="1">SUMIF('1.Staff'!$B$14:$L$115,A31,'1.Staff'!$L$14:$L$115)</f>
        <v>0</v>
      </c>
      <c r="E31" s="392">
        <f ca="1">SUMIF('2.Travel and subsistence'!$B$7:$W$1558,Partners!A31,'2.Travel and subsistence'!$W$7:$W$1558)</f>
        <v>0</v>
      </c>
      <c r="F31" s="392">
        <f ca="1">SUMIF('3.Equipment'!$B$4:$O$205,Partners!A31,'3.Equipment'!$O$4:$O$205)</f>
        <v>0</v>
      </c>
      <c r="G31" s="392">
        <f ca="1">SUMIF('3.Subcontracting'!$B$4:$L$181,Partners!A31,'3.Subcontracting'!$L$4:$L$181)</f>
        <v>0</v>
      </c>
      <c r="H31" s="392">
        <f ca="1">SUMIF('4.Other'!$B$4:$L$383,Partners!A31,'4.Other'!$L$4:$L$383)</f>
        <v>0</v>
      </c>
      <c r="I31" s="393">
        <f t="shared" ca="1" si="1"/>
        <v>0</v>
      </c>
      <c r="J31" s="401" t="str">
        <f t="shared" ca="1" si="2"/>
        <v/>
      </c>
      <c r="K31" s="411"/>
      <c r="L31" s="412" t="str">
        <f t="shared" ca="1" si="5"/>
        <v/>
      </c>
      <c r="M31" s="328"/>
      <c r="N31" s="328"/>
      <c r="O31" s="19">
        <f>'Distribution of funds'!C24</f>
        <v>0</v>
      </c>
      <c r="P31" s="59"/>
      <c r="Q31" s="12" t="str">
        <f t="shared" si="3"/>
        <v/>
      </c>
      <c r="R31" s="153">
        <f t="shared" si="6"/>
        <v>0</v>
      </c>
      <c r="S31" s="435">
        <f t="shared" si="4"/>
        <v>-1450.0333333333333</v>
      </c>
      <c r="T31" s="436">
        <f t="shared" si="7"/>
        <v>0</v>
      </c>
      <c r="U31" s="425">
        <f t="shared" si="8"/>
        <v>0</v>
      </c>
    </row>
    <row r="32" spans="1:21" x14ac:dyDescent="0.3">
      <c r="A32" s="21" t="s">
        <v>1040</v>
      </c>
      <c r="B32" s="328"/>
      <c r="C32" s="328"/>
      <c r="D32" s="391">
        <f ca="1">SUMIF('1.Staff'!$B$14:$L$115,A32,'1.Staff'!$L$14:$L$115)</f>
        <v>0</v>
      </c>
      <c r="E32" s="392">
        <f ca="1">SUMIF('2.Travel and subsistence'!$B$7:$W$1558,Partners!A32,'2.Travel and subsistence'!$W$7:$W$1558)</f>
        <v>0</v>
      </c>
      <c r="F32" s="392">
        <f ca="1">SUMIF('3.Equipment'!$B$4:$O$205,Partners!A32,'3.Equipment'!$O$4:$O$205)</f>
        <v>0</v>
      </c>
      <c r="G32" s="392">
        <f ca="1">SUMIF('3.Subcontracting'!$B$4:$L$181,Partners!A32,'3.Subcontracting'!$L$4:$L$181)</f>
        <v>0</v>
      </c>
      <c r="H32" s="392">
        <f ca="1">SUMIF('4.Other'!$B$4:$L$383,Partners!A32,'4.Other'!$L$4:$L$383)</f>
        <v>0</v>
      </c>
      <c r="I32" s="393">
        <f t="shared" ca="1" si="1"/>
        <v>0</v>
      </c>
      <c r="J32" s="401" t="str">
        <f t="shared" ca="1" si="2"/>
        <v/>
      </c>
      <c r="K32" s="411"/>
      <c r="L32" s="412" t="str">
        <f t="shared" ca="1" si="5"/>
        <v/>
      </c>
      <c r="M32" s="328"/>
      <c r="N32" s="328"/>
      <c r="O32" s="19">
        <f>'Distribution of funds'!C25</f>
        <v>0</v>
      </c>
      <c r="P32" s="59"/>
      <c r="Q32" s="12" t="str">
        <f t="shared" si="3"/>
        <v/>
      </c>
      <c r="R32" s="153">
        <f t="shared" si="6"/>
        <v>0</v>
      </c>
      <c r="S32" s="435">
        <f t="shared" si="4"/>
        <v>-1450.0333333333333</v>
      </c>
      <c r="T32" s="436">
        <f t="shared" si="7"/>
        <v>0</v>
      </c>
      <c r="U32" s="425">
        <f t="shared" si="8"/>
        <v>0</v>
      </c>
    </row>
    <row r="33" spans="1:21" x14ac:dyDescent="0.3">
      <c r="A33" s="21" t="s">
        <v>1041</v>
      </c>
      <c r="B33" s="328"/>
      <c r="C33" s="328"/>
      <c r="D33" s="391">
        <f ca="1">SUMIF('1.Staff'!$B$14:$L$115,A33,'1.Staff'!$L$14:$L$115)</f>
        <v>0</v>
      </c>
      <c r="E33" s="392">
        <f ca="1">SUMIF('2.Travel and subsistence'!$B$7:$W$1558,Partners!A33,'2.Travel and subsistence'!$W$7:$W$1558)</f>
        <v>0</v>
      </c>
      <c r="F33" s="392">
        <f ca="1">SUMIF('3.Equipment'!$B$4:$O$205,Partners!A33,'3.Equipment'!$O$4:$O$205)</f>
        <v>0</v>
      </c>
      <c r="G33" s="392">
        <f ca="1">SUMIF('3.Subcontracting'!$B$4:$L$181,Partners!A33,'3.Subcontracting'!$L$4:$L$181)</f>
        <v>0</v>
      </c>
      <c r="H33" s="392">
        <f ca="1">SUMIF('4.Other'!$B$4:$L$383,Partners!A33,'4.Other'!$L$4:$L$383)</f>
        <v>0</v>
      </c>
      <c r="I33" s="393">
        <f t="shared" ca="1" si="1"/>
        <v>0</v>
      </c>
      <c r="J33" s="401" t="str">
        <f t="shared" ca="1" si="2"/>
        <v/>
      </c>
      <c r="K33" s="411"/>
      <c r="L33" s="412" t="str">
        <f t="shared" ca="1" si="5"/>
        <v/>
      </c>
      <c r="M33" s="328"/>
      <c r="N33" s="328"/>
      <c r="O33" s="19">
        <f>'Distribution of funds'!C26</f>
        <v>0</v>
      </c>
      <c r="P33" s="59"/>
      <c r="Q33" s="12" t="str">
        <f t="shared" si="3"/>
        <v/>
      </c>
      <c r="R33" s="153">
        <f t="shared" si="6"/>
        <v>0</v>
      </c>
      <c r="S33" s="435">
        <f t="shared" si="4"/>
        <v>-1450.0333333333333</v>
      </c>
      <c r="T33" s="436">
        <f t="shared" si="7"/>
        <v>0</v>
      </c>
      <c r="U33" s="425">
        <f t="shared" si="8"/>
        <v>0</v>
      </c>
    </row>
    <row r="34" spans="1:21" ht="13.5" customHeight="1" x14ac:dyDescent="0.3">
      <c r="A34" s="21" t="s">
        <v>1042</v>
      </c>
      <c r="B34" s="328"/>
      <c r="C34" s="328"/>
      <c r="D34" s="391">
        <f ca="1">SUMIF('1.Staff'!$B$14:$L$115,A34,'1.Staff'!$L$14:$L$115)</f>
        <v>0</v>
      </c>
      <c r="E34" s="392">
        <f ca="1">SUMIF('2.Travel and subsistence'!$B$7:$W$1558,Partners!A34,'2.Travel and subsistence'!$W$7:$W$1558)</f>
        <v>0</v>
      </c>
      <c r="F34" s="392">
        <f ca="1">SUMIF('3.Equipment'!$B$4:$O$205,Partners!A34,'3.Equipment'!$O$4:$O$205)</f>
        <v>0</v>
      </c>
      <c r="G34" s="392">
        <f ca="1">SUMIF('3.Subcontracting'!$B$4:$L$181,Partners!A34,'3.Subcontracting'!$L$4:$L$181)</f>
        <v>0</v>
      </c>
      <c r="H34" s="392">
        <f ca="1">SUMIF('4.Other'!$B$4:$L$383,Partners!A34,'4.Other'!$L$4:$L$383)</f>
        <v>0</v>
      </c>
      <c r="I34" s="393">
        <f t="shared" ca="1" si="1"/>
        <v>0</v>
      </c>
      <c r="J34" s="401" t="str">
        <f t="shared" ca="1" si="2"/>
        <v/>
      </c>
      <c r="K34" s="411"/>
      <c r="L34" s="412" t="str">
        <f t="shared" ca="1" si="5"/>
        <v/>
      </c>
      <c r="M34" s="328"/>
      <c r="N34" s="328"/>
      <c r="O34" s="19">
        <f>'Distribution of funds'!C27</f>
        <v>0</v>
      </c>
      <c r="P34" s="59"/>
      <c r="Q34" s="12" t="str">
        <f t="shared" si="3"/>
        <v/>
      </c>
      <c r="R34" s="153">
        <f t="shared" si="6"/>
        <v>0</v>
      </c>
      <c r="S34" s="435">
        <f t="shared" si="4"/>
        <v>-1450.0333333333333</v>
      </c>
      <c r="T34" s="436">
        <f t="shared" si="7"/>
        <v>0</v>
      </c>
      <c r="U34" s="425">
        <f t="shared" si="8"/>
        <v>0</v>
      </c>
    </row>
    <row r="35" spans="1:21" x14ac:dyDescent="0.3">
      <c r="A35" s="21" t="s">
        <v>1043</v>
      </c>
      <c r="B35" s="328"/>
      <c r="C35" s="328"/>
      <c r="D35" s="391">
        <f ca="1">SUMIF('1.Staff'!$B$14:$L$115,A35,'1.Staff'!$L$14:$L$115)</f>
        <v>0</v>
      </c>
      <c r="E35" s="392">
        <f ca="1">SUMIF('2.Travel and subsistence'!$B$7:$W$1558,Partners!A35,'2.Travel and subsistence'!$W$7:$W$1558)</f>
        <v>0</v>
      </c>
      <c r="F35" s="392">
        <f ca="1">SUMIF('3.Equipment'!$B$4:$O$205,Partners!A35,'3.Equipment'!$O$4:$O$205)</f>
        <v>0</v>
      </c>
      <c r="G35" s="392">
        <f ca="1">SUMIF('3.Subcontracting'!$B$4:$L$181,Partners!A35,'3.Subcontracting'!$L$4:$L$181)</f>
        <v>0</v>
      </c>
      <c r="H35" s="392">
        <f ca="1">SUMIF('4.Other'!$B$4:$L$383,Partners!A35,'4.Other'!$L$4:$L$383)</f>
        <v>0</v>
      </c>
      <c r="I35" s="393">
        <f t="shared" ca="1" si="1"/>
        <v>0</v>
      </c>
      <c r="J35" s="401" t="str">
        <f t="shared" ca="1" si="2"/>
        <v/>
      </c>
      <c r="K35" s="411"/>
      <c r="L35" s="412" t="str">
        <f t="shared" ca="1" si="5"/>
        <v/>
      </c>
      <c r="M35" s="328"/>
      <c r="N35" s="328"/>
      <c r="O35" s="19">
        <f>'Distribution of funds'!C28</f>
        <v>0</v>
      </c>
      <c r="P35" s="59"/>
      <c r="Q35" s="12" t="str">
        <f t="shared" si="3"/>
        <v/>
      </c>
      <c r="R35" s="153">
        <f t="shared" si="6"/>
        <v>0</v>
      </c>
      <c r="S35" s="435">
        <f t="shared" si="4"/>
        <v>-1450.0333333333333</v>
      </c>
      <c r="T35" s="436">
        <f t="shared" si="7"/>
        <v>0</v>
      </c>
      <c r="U35" s="425">
        <f t="shared" si="8"/>
        <v>0</v>
      </c>
    </row>
    <row r="36" spans="1:21" x14ac:dyDescent="0.3">
      <c r="A36" s="21" t="s">
        <v>1044</v>
      </c>
      <c r="B36" s="328"/>
      <c r="C36" s="328"/>
      <c r="D36" s="391">
        <f ca="1">SUMIF('1.Staff'!$B$14:$L$115,A36,'1.Staff'!$L$14:$L$115)</f>
        <v>0</v>
      </c>
      <c r="E36" s="392">
        <f ca="1">SUMIF('2.Travel and subsistence'!$B$7:$W$1558,Partners!A36,'2.Travel and subsistence'!$W$7:$W$1558)</f>
        <v>0</v>
      </c>
      <c r="F36" s="392">
        <f ca="1">SUMIF('3.Equipment'!$B$4:$O$205,Partners!A36,'3.Equipment'!$O$4:$O$205)</f>
        <v>0</v>
      </c>
      <c r="G36" s="392">
        <f ca="1">SUMIF('3.Subcontracting'!$B$4:$L$181,Partners!A36,'3.Subcontracting'!$L$4:$L$181)</f>
        <v>0</v>
      </c>
      <c r="H36" s="392">
        <f ca="1">SUMIF('4.Other'!$B$4:$L$383,Partners!A36,'4.Other'!$L$4:$L$383)</f>
        <v>0</v>
      </c>
      <c r="I36" s="393">
        <f t="shared" ca="1" si="1"/>
        <v>0</v>
      </c>
      <c r="J36" s="401" t="str">
        <f t="shared" ca="1" si="2"/>
        <v/>
      </c>
      <c r="K36" s="411"/>
      <c r="L36" s="412" t="str">
        <f t="shared" ca="1" si="5"/>
        <v/>
      </c>
      <c r="M36" s="328"/>
      <c r="N36" s="328"/>
      <c r="O36" s="19">
        <f>'Distribution of funds'!C29</f>
        <v>0</v>
      </c>
      <c r="P36" s="59"/>
      <c r="Q36" s="12" t="str">
        <f t="shared" si="3"/>
        <v/>
      </c>
      <c r="R36" s="153">
        <f t="shared" si="6"/>
        <v>0</v>
      </c>
      <c r="S36" s="435">
        <f t="shared" si="4"/>
        <v>-1450.0333333333333</v>
      </c>
      <c r="T36" s="436">
        <f t="shared" si="7"/>
        <v>0</v>
      </c>
      <c r="U36" s="425">
        <f t="shared" si="8"/>
        <v>0</v>
      </c>
    </row>
    <row r="37" spans="1:21" x14ac:dyDescent="0.3">
      <c r="A37" s="21" t="s">
        <v>1045</v>
      </c>
      <c r="B37" s="328"/>
      <c r="C37" s="328"/>
      <c r="D37" s="391">
        <f ca="1">SUMIF('1.Staff'!$B$14:$L$115,A37,'1.Staff'!$L$14:$L$115)</f>
        <v>0</v>
      </c>
      <c r="E37" s="392">
        <f ca="1">SUMIF('2.Travel and subsistence'!$B$7:$W$1558,Partners!A37,'2.Travel and subsistence'!$W$7:$W$1558)</f>
        <v>0</v>
      </c>
      <c r="F37" s="392">
        <f ca="1">SUMIF('3.Equipment'!$B$4:$O$205,Partners!A37,'3.Equipment'!$O$4:$O$205)</f>
        <v>0</v>
      </c>
      <c r="G37" s="392">
        <f ca="1">SUMIF('3.Subcontracting'!$B$4:$L$181,Partners!A37,'3.Subcontracting'!$L$4:$L$181)</f>
        <v>0</v>
      </c>
      <c r="H37" s="392">
        <f ca="1">SUMIF('4.Other'!$B$4:$L$383,Partners!A37,'4.Other'!$L$4:$L$383)</f>
        <v>0</v>
      </c>
      <c r="I37" s="393">
        <f t="shared" ca="1" si="1"/>
        <v>0</v>
      </c>
      <c r="J37" s="401" t="str">
        <f t="shared" ca="1" si="2"/>
        <v/>
      </c>
      <c r="K37" s="411"/>
      <c r="L37" s="412" t="str">
        <f t="shared" ca="1" si="5"/>
        <v/>
      </c>
      <c r="M37" s="328"/>
      <c r="N37" s="328"/>
      <c r="O37" s="19">
        <f>'Distribution of funds'!C30</f>
        <v>0</v>
      </c>
      <c r="P37" s="59"/>
      <c r="Q37" s="12" t="str">
        <f t="shared" si="3"/>
        <v/>
      </c>
      <c r="R37" s="153">
        <f t="shared" si="6"/>
        <v>0</v>
      </c>
      <c r="S37" s="435">
        <f t="shared" si="4"/>
        <v>-1450.0333333333333</v>
      </c>
      <c r="T37" s="436">
        <f t="shared" si="7"/>
        <v>0</v>
      </c>
      <c r="U37" s="425">
        <f t="shared" si="8"/>
        <v>0</v>
      </c>
    </row>
    <row r="38" spans="1:21" ht="13.5" thickBot="1" x14ac:dyDescent="0.35">
      <c r="A38" s="21" t="s">
        <v>1046</v>
      </c>
      <c r="B38" s="328"/>
      <c r="C38" s="328"/>
      <c r="D38" s="394">
        <f ca="1">SUMIF('1.Staff'!$B$14:$L$115,A38,'1.Staff'!$L$14:$L$115)</f>
        <v>0</v>
      </c>
      <c r="E38" s="395">
        <f ca="1">SUMIF('2.Travel and subsistence'!$B$7:$W$1558,Partners!A38,'2.Travel and subsistence'!$W$7:$W$1558)</f>
        <v>0</v>
      </c>
      <c r="F38" s="395">
        <f ca="1">SUMIF('3.Equipment'!$B$4:$O$205,Partners!A38,'3.Equipment'!$O$4:$O$205)</f>
        <v>0</v>
      </c>
      <c r="G38" s="395">
        <f ca="1">SUMIF('3.Subcontracting'!$B$4:$L$181,Partners!A38,'3.Subcontracting'!$L$4:$L$181)</f>
        <v>0</v>
      </c>
      <c r="H38" s="395">
        <f ca="1">SUMIF('4.Other'!$B$4:$L$383,Partners!A38,'4.Other'!$L$4:$L$383)</f>
        <v>0</v>
      </c>
      <c r="I38" s="388">
        <f ca="1">SUM(D38,E38,F38,G38,H38)</f>
        <v>0</v>
      </c>
      <c r="J38" s="401" t="str">
        <f t="shared" ca="1" si="2"/>
        <v/>
      </c>
      <c r="K38" s="411"/>
      <c r="L38" s="412" t="str">
        <f t="shared" ca="1" si="5"/>
        <v/>
      </c>
      <c r="M38" s="328"/>
      <c r="N38" s="328"/>
      <c r="O38" s="19">
        <f>'Distribution of funds'!C31</f>
        <v>0</v>
      </c>
      <c r="P38" s="59"/>
      <c r="Q38" s="12" t="str">
        <f t="shared" si="3"/>
        <v/>
      </c>
      <c r="R38" s="153">
        <f t="shared" si="6"/>
        <v>0</v>
      </c>
      <c r="S38" s="435">
        <f t="shared" si="4"/>
        <v>-1450.0333333333333</v>
      </c>
      <c r="T38" s="436">
        <f t="shared" si="7"/>
        <v>0</v>
      </c>
      <c r="U38" s="425">
        <f t="shared" si="8"/>
        <v>0</v>
      </c>
    </row>
    <row r="39" spans="1:21" ht="4.5" customHeight="1" x14ac:dyDescent="0.3">
      <c r="D39" s="385"/>
      <c r="E39" s="385"/>
      <c r="F39" s="385"/>
      <c r="G39" s="385"/>
      <c r="H39" s="385"/>
      <c r="I39" s="385"/>
      <c r="J39" s="385"/>
      <c r="P39" s="59"/>
    </row>
    <row r="40" spans="1:21" hidden="1" x14ac:dyDescent="0.3">
      <c r="P40" s="59"/>
    </row>
    <row r="41" spans="1:21" hidden="1" x14ac:dyDescent="0.3">
      <c r="P41" s="59"/>
    </row>
    <row r="42" spans="1:21" hidden="1" x14ac:dyDescent="0.3"/>
    <row r="43" spans="1:21" hidden="1" x14ac:dyDescent="0.3"/>
    <row r="44" spans="1:21" hidden="1" x14ac:dyDescent="0.3"/>
    <row r="45" spans="1:21" hidden="1" x14ac:dyDescent="0.3"/>
    <row r="46" spans="1:21" hidden="1" x14ac:dyDescent="0.3"/>
    <row r="47" spans="1:21" hidden="1" x14ac:dyDescent="0.3"/>
    <row r="48" spans="1:21"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x14ac:dyDescent="0.3"/>
    <row r="229" x14ac:dyDescent="0.3"/>
    <row r="230" x14ac:dyDescent="0.3"/>
    <row r="231" x14ac:dyDescent="0.3"/>
  </sheetData>
  <sheetProtection algorithmName="SHA-512" hashValue="cEGdQpratUjWwGdW5oPBKoxP79pTgjO8zGW36Lk21msQkVpD5JnxriiCy3cQ4SBaACQPx9r9KkT2oDOH1WBRcg==" saltValue="tuzyxe4Kl4zGnSgCfWErQA==" spinCount="100000" sheet="1" selectLockedCells="1"/>
  <mergeCells count="11">
    <mergeCell ref="O6:O7"/>
    <mergeCell ref="L6:L7"/>
    <mergeCell ref="K6:K7"/>
    <mergeCell ref="A2:N2"/>
    <mergeCell ref="M6:N7"/>
    <mergeCell ref="J6:J7"/>
    <mergeCell ref="D4:J4"/>
    <mergeCell ref="D5:J5"/>
    <mergeCell ref="D6:D7"/>
    <mergeCell ref="E6:H6"/>
    <mergeCell ref="I6:I7"/>
  </mergeCells>
  <phoneticPr fontId="12" type="noConversion"/>
  <conditionalFormatting sqref="D8:L9 I10:I38">
    <cfRule type="cellIs" dxfId="46" priority="3" stopIfTrue="1" operator="equal">
      <formula>"ERROR"</formula>
    </cfRule>
  </conditionalFormatting>
  <conditionalFormatting sqref="Q10:Q38">
    <cfRule type="cellIs" dxfId="45" priority="4" stopIfTrue="1" operator="notEqual">
      <formula>""</formula>
    </cfRule>
  </conditionalFormatting>
  <conditionalFormatting sqref="O9">
    <cfRule type="cellIs" dxfId="44" priority="2" stopIfTrue="1" operator="equal">
      <formula>"ERROR"</formula>
    </cfRule>
  </conditionalFormatting>
  <conditionalFormatting sqref="A2">
    <cfRule type="cellIs" dxfId="43" priority="1" stopIfTrue="1" operator="equal">
      <formula>"&gt; 30 %"</formula>
    </cfRule>
  </conditionalFormatting>
  <dataValidations count="1">
    <dataValidation operator="lessThanOrEqual" allowBlank="1" showInputMessage="1" showErrorMessage="1" sqref="J10:J38"/>
  </dataValidations>
  <printOptions horizontalCentered="1"/>
  <pageMargins left="0.15748031496062992" right="0.23622047244094491" top="0.98425196850393704" bottom="0.9055118110236221" header="0.51181102362204722" footer="0.51181102362204722"/>
  <pageSetup paperSize="9" scale="8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 list'!$A$4:$A$40</xm:f>
          </x14:formula1>
          <xm:sqref>C10:C38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pageSetUpPr fitToPage="1"/>
  </sheetPr>
  <dimension ref="A1:L213"/>
  <sheetViews>
    <sheetView topLeftCell="A4" workbookViewId="0">
      <selection activeCell="E19" sqref="E19"/>
    </sheetView>
  </sheetViews>
  <sheetFormatPr defaultColWidth="9.1796875" defaultRowHeight="13" zeroHeight="1" x14ac:dyDescent="0.3"/>
  <cols>
    <col min="1" max="1" width="11.1796875" style="7" customWidth="1"/>
    <col min="2" max="2" width="41.81640625" style="7" customWidth="1"/>
    <col min="3" max="3" width="11.81640625" style="7" customWidth="1"/>
    <col min="4" max="4" width="12.81640625" style="8" customWidth="1"/>
    <col min="5" max="5" width="10.7265625" style="8" customWidth="1"/>
    <col min="6" max="9" width="10.26953125" style="8" customWidth="1"/>
    <col min="10" max="12" width="9.7265625" style="8" customWidth="1"/>
    <col min="13" max="17" width="0" style="8" hidden="1" customWidth="1"/>
    <col min="18" max="16384" width="9.1796875" style="8"/>
  </cols>
  <sheetData>
    <row r="1" spans="1:12" s="288" customFormat="1" ht="4.5" customHeight="1" thickBot="1" x14ac:dyDescent="0.35">
      <c r="A1" s="65"/>
      <c r="B1" s="65"/>
      <c r="C1" s="65"/>
    </row>
    <row r="2" spans="1:12" s="292" customFormat="1" ht="17.25" customHeight="1" thickBot="1" x14ac:dyDescent="0.35">
      <c r="A2" s="853" t="s">
        <v>121</v>
      </c>
      <c r="B2" s="854"/>
      <c r="C2" s="854"/>
      <c r="D2" s="854"/>
      <c r="E2" s="854"/>
      <c r="F2" s="854"/>
      <c r="G2" s="854"/>
      <c r="H2" s="854"/>
      <c r="I2" s="854"/>
      <c r="J2" s="854"/>
      <c r="K2" s="854"/>
      <c r="L2" s="855"/>
    </row>
    <row r="3" spans="1:12" s="2" customFormat="1" ht="16.5" customHeight="1" x14ac:dyDescent="0.3">
      <c r="A3" s="18" t="s">
        <v>3</v>
      </c>
      <c r="B3" s="18"/>
      <c r="C3" s="18"/>
      <c r="J3" s="22"/>
    </row>
    <row r="4" spans="1:12" s="10" customFormat="1" ht="16.5" customHeight="1" x14ac:dyDescent="0.35">
      <c r="A4" s="871" t="s">
        <v>79</v>
      </c>
      <c r="B4" s="872"/>
      <c r="C4" s="329"/>
      <c r="D4" s="47"/>
      <c r="E4" s="47"/>
      <c r="F4" s="40" t="s">
        <v>68</v>
      </c>
      <c r="G4" s="47"/>
      <c r="H4" s="47"/>
      <c r="I4" s="47"/>
      <c r="J4" s="47"/>
    </row>
    <row r="5" spans="1:12" s="11" customFormat="1" ht="15.75" customHeight="1" x14ac:dyDescent="0.3">
      <c r="A5" s="46" t="s">
        <v>43</v>
      </c>
      <c r="B5" s="4"/>
      <c r="C5" s="330"/>
      <c r="D5" s="873"/>
      <c r="E5" s="874"/>
      <c r="F5" s="329"/>
      <c r="G5" s="4"/>
      <c r="H5" s="4"/>
      <c r="I5" s="4"/>
      <c r="J5" s="4"/>
      <c r="K5" s="4"/>
      <c r="L5" s="4"/>
    </row>
    <row r="6" spans="1:12" s="11" customFormat="1" ht="15.75" customHeight="1" thickBot="1" x14ac:dyDescent="0.35">
      <c r="A6" s="46" t="s">
        <v>64</v>
      </c>
      <c r="B6" s="4"/>
      <c r="C6" s="330"/>
      <c r="D6" s="873" t="s">
        <v>67</v>
      </c>
      <c r="E6" s="874"/>
      <c r="F6" s="329"/>
      <c r="G6" s="4"/>
      <c r="H6" s="4"/>
      <c r="I6" s="4"/>
      <c r="J6" s="4"/>
      <c r="K6" s="4"/>
      <c r="L6" s="4"/>
    </row>
    <row r="7" spans="1:12" s="11" customFormat="1" ht="15.75" customHeight="1" thickBot="1" x14ac:dyDescent="0.35">
      <c r="A7" s="46" t="s">
        <v>65</v>
      </c>
      <c r="B7" s="4"/>
      <c r="C7" s="128">
        <f>+C5+C6</f>
        <v>0</v>
      </c>
      <c r="D7" s="4"/>
      <c r="E7" s="4"/>
      <c r="F7" s="4"/>
      <c r="G7" s="4"/>
      <c r="H7" s="4"/>
      <c r="I7" s="4"/>
      <c r="J7" s="4"/>
      <c r="K7" s="4"/>
      <c r="L7" s="4"/>
    </row>
    <row r="8" spans="1:12" s="11" customFormat="1" ht="12.75" customHeight="1" thickBot="1" x14ac:dyDescent="0.35">
      <c r="A8" s="4"/>
      <c r="B8" s="4"/>
      <c r="C8" s="4"/>
      <c r="D8" s="4"/>
      <c r="E8" s="4"/>
      <c r="F8" s="4"/>
      <c r="G8" s="4"/>
      <c r="H8" s="4"/>
      <c r="I8" s="4"/>
      <c r="J8" s="4"/>
      <c r="K8" s="4"/>
      <c r="L8" s="4"/>
    </row>
    <row r="9" spans="1:12" s="12" customFormat="1" ht="69" customHeight="1" thickBot="1" x14ac:dyDescent="0.35">
      <c r="A9" s="5"/>
      <c r="B9" s="25" t="s">
        <v>81</v>
      </c>
      <c r="C9" s="27" t="s">
        <v>66</v>
      </c>
      <c r="D9" s="51" t="s">
        <v>292</v>
      </c>
      <c r="E9" s="52" t="s">
        <v>69</v>
      </c>
      <c r="F9" s="52" t="s">
        <v>70</v>
      </c>
      <c r="G9" s="52" t="s">
        <v>71</v>
      </c>
      <c r="H9" s="52" t="s">
        <v>72</v>
      </c>
      <c r="I9" s="52" t="s">
        <v>73</v>
      </c>
      <c r="J9" s="52" t="s">
        <v>74</v>
      </c>
      <c r="K9" s="52" t="s">
        <v>75</v>
      </c>
      <c r="L9" s="53" t="s">
        <v>76</v>
      </c>
    </row>
    <row r="10" spans="1:12" x14ac:dyDescent="0.3">
      <c r="A10" s="6" t="s">
        <v>8</v>
      </c>
      <c r="B10" s="26"/>
      <c r="C10" s="49">
        <f>SUM(C12:C31)</f>
        <v>0</v>
      </c>
      <c r="D10" s="55"/>
      <c r="E10" s="54"/>
      <c r="F10" s="57"/>
      <c r="G10" s="57"/>
      <c r="H10" s="57"/>
      <c r="I10" s="57"/>
      <c r="J10" s="57"/>
      <c r="K10" s="57"/>
      <c r="L10" s="58"/>
    </row>
    <row r="11" spans="1:12" ht="13.5" thickBot="1" x14ac:dyDescent="0.35">
      <c r="A11" s="9" t="s">
        <v>0</v>
      </c>
      <c r="B11" s="34"/>
      <c r="C11" s="50">
        <f>C7</f>
        <v>0</v>
      </c>
      <c r="D11" s="402">
        <f>C7</f>
        <v>0</v>
      </c>
      <c r="E11" s="403"/>
      <c r="F11" s="404"/>
      <c r="G11" s="404"/>
      <c r="H11" s="404"/>
      <c r="I11" s="404"/>
      <c r="J11" s="404"/>
      <c r="K11" s="404"/>
      <c r="L11" s="405"/>
    </row>
    <row r="12" spans="1:12" x14ac:dyDescent="0.3">
      <c r="A12" s="304" t="s">
        <v>4</v>
      </c>
      <c r="B12" s="442" t="str">
        <f>IF(Partners!B10="","",Partners!B10)</f>
        <v/>
      </c>
      <c r="C12" s="48">
        <f t="shared" ref="C12:C31" si="0">IFERROR(D12/$D$11,0)</f>
        <v>0</v>
      </c>
      <c r="D12" s="406">
        <f>C7-SUM(D13:D31)</f>
        <v>0</v>
      </c>
      <c r="E12" s="406"/>
      <c r="F12" s="406"/>
      <c r="G12" s="406"/>
      <c r="H12" s="406"/>
      <c r="I12" s="406"/>
      <c r="J12" s="406"/>
      <c r="K12" s="406"/>
      <c r="L12" s="406"/>
    </row>
    <row r="13" spans="1:12" ht="13.5" customHeight="1" x14ac:dyDescent="0.3">
      <c r="A13" s="304" t="s">
        <v>1</v>
      </c>
      <c r="B13" s="443" t="str">
        <f>IF(Partners!B11="","",Partners!B11)</f>
        <v/>
      </c>
      <c r="C13" s="56">
        <f t="shared" si="0"/>
        <v>0</v>
      </c>
      <c r="D13" s="330"/>
      <c r="E13" s="407"/>
      <c r="F13" s="330"/>
      <c r="G13" s="330"/>
      <c r="H13" s="330"/>
      <c r="I13" s="330"/>
      <c r="J13" s="330"/>
      <c r="K13" s="330"/>
      <c r="L13" s="330"/>
    </row>
    <row r="14" spans="1:12" x14ac:dyDescent="0.3">
      <c r="A14" s="304" t="s">
        <v>2</v>
      </c>
      <c r="B14" s="443" t="str">
        <f>IF(Partners!B12="","",Partners!B12)</f>
        <v/>
      </c>
      <c r="C14" s="56">
        <f t="shared" si="0"/>
        <v>0</v>
      </c>
      <c r="D14" s="330"/>
      <c r="E14" s="407"/>
      <c r="F14" s="330"/>
      <c r="G14" s="330"/>
      <c r="H14" s="330"/>
      <c r="I14" s="330"/>
      <c r="J14" s="330"/>
      <c r="K14" s="330"/>
      <c r="L14" s="330"/>
    </row>
    <row r="15" spans="1:12" x14ac:dyDescent="0.3">
      <c r="A15" s="304" t="s">
        <v>5</v>
      </c>
      <c r="B15" s="443" t="str">
        <f>IF(Partners!B13="","",Partners!B13)</f>
        <v/>
      </c>
      <c r="C15" s="56">
        <f t="shared" si="0"/>
        <v>0</v>
      </c>
      <c r="D15" s="330"/>
      <c r="E15" s="407"/>
      <c r="F15" s="330"/>
      <c r="G15" s="330"/>
      <c r="H15" s="330"/>
      <c r="I15" s="330"/>
      <c r="J15" s="330"/>
      <c r="K15" s="330"/>
      <c r="L15" s="330"/>
    </row>
    <row r="16" spans="1:12" x14ac:dyDescent="0.3">
      <c r="A16" s="304" t="s">
        <v>6</v>
      </c>
      <c r="B16" s="443" t="str">
        <f>IF(Partners!B14="","",Partners!B14)</f>
        <v/>
      </c>
      <c r="C16" s="56">
        <f t="shared" si="0"/>
        <v>0</v>
      </c>
      <c r="D16" s="330"/>
      <c r="E16" s="407"/>
      <c r="F16" s="330"/>
      <c r="G16" s="330"/>
      <c r="H16" s="330"/>
      <c r="I16" s="330"/>
      <c r="J16" s="330"/>
      <c r="K16" s="330"/>
      <c r="L16" s="330"/>
    </row>
    <row r="17" spans="1:12" x14ac:dyDescent="0.3">
      <c r="A17" s="304" t="s">
        <v>16</v>
      </c>
      <c r="B17" s="444" t="str">
        <f>IF(Partners!B15="","",Partners!B15)</f>
        <v/>
      </c>
      <c r="C17" s="56">
        <f t="shared" si="0"/>
        <v>0</v>
      </c>
      <c r="D17" s="330"/>
      <c r="E17" s="407"/>
      <c r="F17" s="330"/>
      <c r="G17" s="330"/>
      <c r="H17" s="330"/>
      <c r="I17" s="330"/>
      <c r="J17" s="330"/>
      <c r="K17" s="330"/>
      <c r="L17" s="330"/>
    </row>
    <row r="18" spans="1:12" x14ac:dyDescent="0.3">
      <c r="A18" s="304" t="s">
        <v>17</v>
      </c>
      <c r="B18" s="444" t="str">
        <f>IF(Partners!B16="","",Partners!B16)</f>
        <v/>
      </c>
      <c r="C18" s="56">
        <f t="shared" si="0"/>
        <v>0</v>
      </c>
      <c r="D18" s="330"/>
      <c r="E18" s="330"/>
      <c r="F18" s="330"/>
      <c r="G18" s="330"/>
      <c r="H18" s="330"/>
      <c r="I18" s="330"/>
      <c r="J18" s="330"/>
      <c r="K18" s="330"/>
      <c r="L18" s="330"/>
    </row>
    <row r="19" spans="1:12" x14ac:dyDescent="0.3">
      <c r="A19" s="304" t="s">
        <v>18</v>
      </c>
      <c r="B19" s="444" t="str">
        <f>IF(Partners!B17="","",Partners!B17)</f>
        <v/>
      </c>
      <c r="C19" s="56">
        <f t="shared" si="0"/>
        <v>0</v>
      </c>
      <c r="D19" s="330"/>
      <c r="E19" s="330"/>
      <c r="F19" s="330"/>
      <c r="G19" s="330"/>
      <c r="H19" s="330"/>
      <c r="I19" s="330"/>
      <c r="J19" s="330"/>
      <c r="K19" s="330"/>
      <c r="L19" s="330"/>
    </row>
    <row r="20" spans="1:12" x14ac:dyDescent="0.3">
      <c r="A20" s="304" t="s">
        <v>19</v>
      </c>
      <c r="B20" s="444" t="str">
        <f>IF(Partners!B18="","",Partners!B18)</f>
        <v/>
      </c>
      <c r="C20" s="56">
        <f t="shared" si="0"/>
        <v>0</v>
      </c>
      <c r="D20" s="330"/>
      <c r="E20" s="330"/>
      <c r="F20" s="330"/>
      <c r="G20" s="330"/>
      <c r="H20" s="330"/>
      <c r="I20" s="330"/>
      <c r="J20" s="330"/>
      <c r="K20" s="330"/>
      <c r="L20" s="330"/>
    </row>
    <row r="21" spans="1:12" x14ac:dyDescent="0.3">
      <c r="A21" s="304" t="s">
        <v>20</v>
      </c>
      <c r="B21" s="444" t="str">
        <f>IF(Partners!B19="","",Partners!B19)</f>
        <v/>
      </c>
      <c r="C21" s="56">
        <f t="shared" si="0"/>
        <v>0</v>
      </c>
      <c r="D21" s="330"/>
      <c r="E21" s="330"/>
      <c r="F21" s="330"/>
      <c r="G21" s="330"/>
      <c r="H21" s="330"/>
      <c r="I21" s="330"/>
      <c r="J21" s="330"/>
      <c r="K21" s="330"/>
      <c r="L21" s="330"/>
    </row>
    <row r="22" spans="1:12" x14ac:dyDescent="0.3">
      <c r="A22" s="304" t="s">
        <v>21</v>
      </c>
      <c r="B22" s="444" t="str">
        <f>IF(Partners!B29="","",Partners!B29)</f>
        <v/>
      </c>
      <c r="C22" s="56">
        <f t="shared" si="0"/>
        <v>0</v>
      </c>
      <c r="D22" s="330"/>
      <c r="E22" s="330"/>
      <c r="F22" s="330"/>
      <c r="G22" s="330"/>
      <c r="H22" s="330"/>
      <c r="I22" s="330"/>
      <c r="J22" s="330"/>
      <c r="K22" s="330"/>
      <c r="L22" s="330"/>
    </row>
    <row r="23" spans="1:12" x14ac:dyDescent="0.3">
      <c r="A23" s="304" t="s">
        <v>22</v>
      </c>
      <c r="B23" s="444" t="str">
        <f>IF(Partners!B30="","",Partners!B30)</f>
        <v/>
      </c>
      <c r="C23" s="56">
        <f t="shared" si="0"/>
        <v>0</v>
      </c>
      <c r="D23" s="330"/>
      <c r="E23" s="330"/>
      <c r="F23" s="330"/>
      <c r="G23" s="330"/>
      <c r="H23" s="330"/>
      <c r="I23" s="330"/>
      <c r="J23" s="330"/>
      <c r="K23" s="330"/>
      <c r="L23" s="330"/>
    </row>
    <row r="24" spans="1:12" x14ac:dyDescent="0.3">
      <c r="A24" s="304" t="s">
        <v>23</v>
      </c>
      <c r="B24" s="444" t="str">
        <f>IF(Partners!B31="","",Partners!B31)</f>
        <v/>
      </c>
      <c r="C24" s="56">
        <f t="shared" si="0"/>
        <v>0</v>
      </c>
      <c r="D24" s="330"/>
      <c r="E24" s="330"/>
      <c r="F24" s="330"/>
      <c r="G24" s="330"/>
      <c r="H24" s="330"/>
      <c r="I24" s="330"/>
      <c r="J24" s="330"/>
      <c r="K24" s="330"/>
      <c r="L24" s="330"/>
    </row>
    <row r="25" spans="1:12" x14ac:dyDescent="0.3">
      <c r="A25" s="304" t="s">
        <v>24</v>
      </c>
      <c r="B25" s="444" t="str">
        <f>IF(Partners!B32="","",Partners!B32)</f>
        <v/>
      </c>
      <c r="C25" s="56">
        <f t="shared" si="0"/>
        <v>0</v>
      </c>
      <c r="D25" s="330"/>
      <c r="E25" s="330"/>
      <c r="F25" s="330"/>
      <c r="G25" s="330"/>
      <c r="H25" s="330"/>
      <c r="I25" s="330"/>
      <c r="J25" s="330"/>
      <c r="K25" s="330"/>
      <c r="L25" s="330"/>
    </row>
    <row r="26" spans="1:12" x14ac:dyDescent="0.3">
      <c r="A26" s="304" t="s">
        <v>25</v>
      </c>
      <c r="B26" s="444" t="str">
        <f>IF(Partners!B33="","",Partners!B33)</f>
        <v/>
      </c>
      <c r="C26" s="56">
        <f t="shared" si="0"/>
        <v>0</v>
      </c>
      <c r="D26" s="330"/>
      <c r="E26" s="330"/>
      <c r="F26" s="330"/>
      <c r="G26" s="330"/>
      <c r="H26" s="330"/>
      <c r="I26" s="330"/>
      <c r="J26" s="330"/>
      <c r="K26" s="330"/>
      <c r="L26" s="330"/>
    </row>
    <row r="27" spans="1:12" x14ac:dyDescent="0.3">
      <c r="A27" s="304" t="s">
        <v>26</v>
      </c>
      <c r="B27" s="444" t="str">
        <f>IF(Partners!B34="","",Partners!B34)</f>
        <v/>
      </c>
      <c r="C27" s="56">
        <f t="shared" si="0"/>
        <v>0</v>
      </c>
      <c r="D27" s="330"/>
      <c r="E27" s="330"/>
      <c r="F27" s="330"/>
      <c r="G27" s="330"/>
      <c r="H27" s="330"/>
      <c r="I27" s="330"/>
      <c r="J27" s="330"/>
      <c r="K27" s="330"/>
      <c r="L27" s="330"/>
    </row>
    <row r="28" spans="1:12" x14ac:dyDescent="0.3">
      <c r="A28" s="304" t="s">
        <v>27</v>
      </c>
      <c r="B28" s="444" t="str">
        <f>IF(Partners!B35="","",Partners!B35)</f>
        <v/>
      </c>
      <c r="C28" s="56">
        <f t="shared" si="0"/>
        <v>0</v>
      </c>
      <c r="D28" s="330"/>
      <c r="E28" s="330"/>
      <c r="F28" s="330"/>
      <c r="G28" s="330"/>
      <c r="H28" s="330"/>
      <c r="I28" s="330"/>
      <c r="J28" s="330"/>
      <c r="K28" s="330"/>
      <c r="L28" s="330"/>
    </row>
    <row r="29" spans="1:12" x14ac:dyDescent="0.3">
      <c r="A29" s="304" t="s">
        <v>28</v>
      </c>
      <c r="B29" s="444" t="str">
        <f>IF(Partners!B36="","",Partners!B36)</f>
        <v/>
      </c>
      <c r="C29" s="56">
        <f t="shared" si="0"/>
        <v>0</v>
      </c>
      <c r="D29" s="330"/>
      <c r="E29" s="330"/>
      <c r="F29" s="330"/>
      <c r="G29" s="330"/>
      <c r="H29" s="330"/>
      <c r="I29" s="330"/>
      <c r="J29" s="330"/>
      <c r="K29" s="330"/>
      <c r="L29" s="330"/>
    </row>
    <row r="30" spans="1:12" x14ac:dyDescent="0.3">
      <c r="A30" s="304" t="s">
        <v>29</v>
      </c>
      <c r="B30" s="444" t="str">
        <f>IF(Partners!B37="","",Partners!B37)</f>
        <v/>
      </c>
      <c r="C30" s="56">
        <f t="shared" si="0"/>
        <v>0</v>
      </c>
      <c r="D30" s="330"/>
      <c r="E30" s="330"/>
      <c r="F30" s="330"/>
      <c r="G30" s="330"/>
      <c r="H30" s="330"/>
      <c r="I30" s="330"/>
      <c r="J30" s="330"/>
      <c r="K30" s="330"/>
      <c r="L30" s="330"/>
    </row>
    <row r="31" spans="1:12" x14ac:dyDescent="0.3">
      <c r="A31" s="304" t="s">
        <v>30</v>
      </c>
      <c r="B31" s="444" t="str">
        <f>IF(Partners!B38="","",Partners!B38)</f>
        <v/>
      </c>
      <c r="C31" s="56">
        <f t="shared" si="0"/>
        <v>0</v>
      </c>
      <c r="D31" s="330"/>
      <c r="E31" s="330"/>
      <c r="F31" s="330"/>
      <c r="G31" s="330"/>
      <c r="H31" s="330"/>
      <c r="I31" s="330"/>
      <c r="J31" s="330"/>
      <c r="K31" s="330"/>
      <c r="L31" s="330"/>
    </row>
    <row r="32" spans="1:12" ht="3.75" customHeight="1" x14ac:dyDescent="0.3">
      <c r="D32" s="4"/>
      <c r="E32" s="4"/>
      <c r="F32" s="4"/>
      <c r="G32" s="4"/>
      <c r="H32" s="4"/>
      <c r="I32" s="4"/>
      <c r="J32" s="4"/>
      <c r="K32" s="4"/>
      <c r="L32" s="4"/>
    </row>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sheetData>
  <sheetProtection password="CAB5" sheet="1" objects="1" scenarios="1" selectLockedCells="1"/>
  <mergeCells count="4">
    <mergeCell ref="A2:L2"/>
    <mergeCell ref="A4:B4"/>
    <mergeCell ref="D5:E5"/>
    <mergeCell ref="D6:E6"/>
  </mergeCells>
  <conditionalFormatting sqref="A2">
    <cfRule type="cellIs" dxfId="42" priority="1" stopIfTrue="1" operator="equal">
      <formula>"&gt; 30 %"</formula>
    </cfRule>
  </conditionalFormatting>
  <printOptions horizontalCentered="1"/>
  <pageMargins left="0.15748031496062992" right="0.15748031496062992" top="0.89" bottom="0.6" header="0.51181102362204722" footer="0.51181102362204722"/>
  <pageSetup paperSize="9" scale="91" fitToHeight="0"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2"/>
  <sheetViews>
    <sheetView workbookViewId="0">
      <selection activeCell="A36" sqref="A36"/>
    </sheetView>
  </sheetViews>
  <sheetFormatPr defaultColWidth="9.1796875" defaultRowHeight="13" zeroHeight="1" x14ac:dyDescent="0.3"/>
  <cols>
    <col min="1" max="1" width="7.81640625" style="75" customWidth="1"/>
    <col min="2" max="2" width="18.1796875" style="93" customWidth="1"/>
    <col min="3" max="3" width="13.453125" style="93" customWidth="1"/>
    <col min="4" max="4" width="16.54296875" style="75" customWidth="1"/>
    <col min="5" max="5" width="2.26953125" style="75" customWidth="1"/>
    <col min="6" max="6" width="10.81640625" style="75" customWidth="1"/>
    <col min="7" max="7" width="26.54296875" style="75" customWidth="1"/>
    <col min="8" max="8" width="15" style="75" customWidth="1"/>
    <col min="9" max="9" width="21" style="75" customWidth="1"/>
    <col min="10" max="10" width="17.7265625" style="75" customWidth="1"/>
    <col min="11" max="11" width="1.453125" style="75" customWidth="1"/>
    <col min="12" max="12" width="9.1796875" style="88" customWidth="1"/>
    <col min="13" max="16384" width="9.1796875" style="88"/>
  </cols>
  <sheetData>
    <row r="1" spans="1:11" s="67" customFormat="1" ht="3" customHeight="1" thickBot="1" x14ac:dyDescent="0.35">
      <c r="K1" s="68"/>
    </row>
    <row r="2" spans="1:11" s="67" customFormat="1" ht="16" thickBot="1" x14ac:dyDescent="0.35">
      <c r="A2" s="853" t="s">
        <v>343</v>
      </c>
      <c r="B2" s="854"/>
      <c r="C2" s="854"/>
      <c r="D2" s="854"/>
      <c r="E2" s="854"/>
      <c r="F2" s="854"/>
      <c r="G2" s="854"/>
      <c r="H2" s="854"/>
      <c r="I2" s="854"/>
      <c r="J2" s="415"/>
      <c r="K2" s="292"/>
    </row>
    <row r="3" spans="1:11" s="67" customFormat="1" ht="3.75" customHeight="1" thickBot="1" x14ac:dyDescent="0.35">
      <c r="A3" s="69"/>
      <c r="B3" s="70"/>
      <c r="C3" s="70"/>
      <c r="D3" s="70"/>
      <c r="E3" s="70"/>
      <c r="F3" s="70"/>
      <c r="G3" s="70"/>
      <c r="H3" s="70"/>
      <c r="I3" s="70"/>
      <c r="J3" s="70"/>
      <c r="K3" s="71"/>
    </row>
    <row r="4" spans="1:11" s="67" customFormat="1" ht="15.5" x14ac:dyDescent="0.3">
      <c r="A4" s="72"/>
      <c r="B4" s="886" t="s">
        <v>343</v>
      </c>
      <c r="C4" s="887"/>
      <c r="D4" s="887"/>
      <c r="E4" s="888"/>
      <c r="F4" s="889" t="s">
        <v>344</v>
      </c>
      <c r="G4" s="886" t="s">
        <v>118</v>
      </c>
      <c r="H4" s="887"/>
      <c r="I4" s="888"/>
      <c r="J4" s="875" t="s">
        <v>134</v>
      </c>
    </row>
    <row r="5" spans="1:11" s="75" customFormat="1" ht="16" thickBot="1" x14ac:dyDescent="0.35">
      <c r="A5" s="73"/>
      <c r="B5" s="877" t="s">
        <v>343</v>
      </c>
      <c r="C5" s="878"/>
      <c r="D5" s="879" t="s">
        <v>10</v>
      </c>
      <c r="E5" s="880"/>
      <c r="F5" s="890"/>
      <c r="G5" s="74" t="str">
        <f>+B5</f>
        <v>Affiliated entities</v>
      </c>
      <c r="H5" s="879" t="str">
        <f>+D5</f>
        <v>Country</v>
      </c>
      <c r="I5" s="880"/>
      <c r="J5" s="876"/>
    </row>
    <row r="6" spans="1:11" s="75" customFormat="1" ht="15.5" x14ac:dyDescent="0.3">
      <c r="A6" s="76" t="s">
        <v>83</v>
      </c>
      <c r="B6" s="881"/>
      <c r="C6" s="881"/>
      <c r="D6" s="882"/>
      <c r="E6" s="882"/>
      <c r="F6" s="77"/>
      <c r="G6" s="78" t="str">
        <f>+IFERROR(VLOOKUP(F6,Partners!$A$10:$C$38,2,FALSE),"")</f>
        <v/>
      </c>
      <c r="H6" s="883" t="str">
        <f>+IFERROR(VLOOKUP(F6,Partners!$A$10:$C$38,3,FALSE),"")</f>
        <v/>
      </c>
      <c r="I6" s="884"/>
      <c r="J6" s="79"/>
    </row>
    <row r="7" spans="1:11" s="75" customFormat="1" ht="15.5" x14ac:dyDescent="0.3">
      <c r="A7" s="76" t="s">
        <v>87</v>
      </c>
      <c r="B7" s="881"/>
      <c r="C7" s="881"/>
      <c r="D7" s="885"/>
      <c r="E7" s="885"/>
      <c r="F7" s="77"/>
      <c r="G7" s="78" t="str">
        <f>+IFERROR(VLOOKUP(F7,Partners!$A$10:$C$38,2,FALSE),"")</f>
        <v/>
      </c>
      <c r="H7" s="883" t="str">
        <f>+IFERROR(VLOOKUP(F7,Partners!$A$10:$C$38,3,FALSE),"")</f>
        <v/>
      </c>
      <c r="I7" s="884"/>
      <c r="J7" s="80"/>
    </row>
    <row r="8" spans="1:11" s="75" customFormat="1" ht="15.5" x14ac:dyDescent="0.3">
      <c r="A8" s="76" t="s">
        <v>90</v>
      </c>
      <c r="B8" s="881"/>
      <c r="C8" s="881"/>
      <c r="D8" s="885"/>
      <c r="E8" s="885"/>
      <c r="F8" s="77"/>
      <c r="G8" s="78" t="str">
        <f>+IFERROR(VLOOKUP(F8,Partners!$A$10:$C$38,2,FALSE),"")</f>
        <v/>
      </c>
      <c r="H8" s="883" t="str">
        <f>+IFERROR(VLOOKUP(F8,Partners!$A$10:$C$38,3,FALSE),"")</f>
        <v/>
      </c>
      <c r="I8" s="884"/>
      <c r="J8" s="80"/>
    </row>
    <row r="9" spans="1:11" s="75" customFormat="1" ht="15.5" x14ac:dyDescent="0.3">
      <c r="A9" s="76" t="s">
        <v>91</v>
      </c>
      <c r="B9" s="881"/>
      <c r="C9" s="881"/>
      <c r="D9" s="885"/>
      <c r="E9" s="885"/>
      <c r="F9" s="77"/>
      <c r="G9" s="78" t="str">
        <f>+IFERROR(VLOOKUP(F9,Partners!$A$10:$C$38,2,FALSE),"")</f>
        <v/>
      </c>
      <c r="H9" s="883" t="str">
        <f>+IFERROR(VLOOKUP(F9,Partners!$A$10:$C$38,3,FALSE),"")</f>
        <v/>
      </c>
      <c r="I9" s="884"/>
      <c r="J9" s="80"/>
    </row>
    <row r="10" spans="1:11" s="75" customFormat="1" ht="15.5" x14ac:dyDescent="0.3">
      <c r="A10" s="76" t="s">
        <v>92</v>
      </c>
      <c r="B10" s="881"/>
      <c r="C10" s="881"/>
      <c r="D10" s="885"/>
      <c r="E10" s="885"/>
      <c r="F10" s="77"/>
      <c r="G10" s="78" t="str">
        <f>+IFERROR(VLOOKUP(F10,Partners!$A$10:$C$38,2,FALSE),"")</f>
        <v/>
      </c>
      <c r="H10" s="883" t="str">
        <f>+IFERROR(VLOOKUP(F10,Partners!$A$10:$C$38,3,FALSE),"")</f>
        <v/>
      </c>
      <c r="I10" s="884"/>
      <c r="J10" s="80"/>
    </row>
    <row r="11" spans="1:11" s="75" customFormat="1" ht="15.5" x14ac:dyDescent="0.3">
      <c r="A11" s="76" t="s">
        <v>93</v>
      </c>
      <c r="B11" s="881"/>
      <c r="C11" s="881"/>
      <c r="D11" s="885"/>
      <c r="E11" s="885"/>
      <c r="F11" s="77"/>
      <c r="G11" s="78" t="str">
        <f>+IFERROR(VLOOKUP(F11,Partners!$A$10:$C$38,2,FALSE),"")</f>
        <v/>
      </c>
      <c r="H11" s="883" t="str">
        <f>+IFERROR(VLOOKUP(F11,Partners!$A$10:$C$38,3,FALSE),"")</f>
        <v/>
      </c>
      <c r="I11" s="884"/>
      <c r="J11" s="80"/>
    </row>
    <row r="12" spans="1:11" s="75" customFormat="1" ht="15.5" x14ac:dyDescent="0.3">
      <c r="A12" s="76" t="s">
        <v>94</v>
      </c>
      <c r="B12" s="881"/>
      <c r="C12" s="881"/>
      <c r="D12" s="885"/>
      <c r="E12" s="885"/>
      <c r="F12" s="77"/>
      <c r="G12" s="78" t="str">
        <f>+IFERROR(VLOOKUP(F12,Partners!$A$10:$C$38,2,FALSE),"")</f>
        <v/>
      </c>
      <c r="H12" s="883" t="str">
        <f>+IFERROR(VLOOKUP(F12,Partners!$A$10:$C$38,3,FALSE),"")</f>
        <v/>
      </c>
      <c r="I12" s="884"/>
      <c r="J12" s="80"/>
    </row>
    <row r="13" spans="1:11" s="75" customFormat="1" ht="15.5" x14ac:dyDescent="0.3">
      <c r="A13" s="76" t="s">
        <v>95</v>
      </c>
      <c r="B13" s="881"/>
      <c r="C13" s="881"/>
      <c r="D13" s="885"/>
      <c r="E13" s="885"/>
      <c r="F13" s="77"/>
      <c r="G13" s="78" t="str">
        <f>+IFERROR(VLOOKUP(F13,Partners!$A$10:$C$38,2,FALSE),"")</f>
        <v/>
      </c>
      <c r="H13" s="883" t="str">
        <f>+IFERROR(VLOOKUP(F13,Partners!$A$10:$C$38,3,FALSE),"")</f>
        <v/>
      </c>
      <c r="I13" s="884"/>
      <c r="J13" s="80"/>
    </row>
    <row r="14" spans="1:11" s="75" customFormat="1" ht="15.5" x14ac:dyDescent="0.3">
      <c r="A14" s="76" t="s">
        <v>96</v>
      </c>
      <c r="B14" s="881"/>
      <c r="C14" s="881"/>
      <c r="D14" s="885"/>
      <c r="E14" s="885"/>
      <c r="F14" s="77"/>
      <c r="G14" s="78" t="str">
        <f>+IFERROR(VLOOKUP(F14,Partners!$A$10:$C$38,2,FALSE),"")</f>
        <v/>
      </c>
      <c r="H14" s="883" t="str">
        <f>+IFERROR(VLOOKUP(F14,Partners!$A$10:$C$38,3,FALSE),"")</f>
        <v/>
      </c>
      <c r="I14" s="884"/>
      <c r="J14" s="80"/>
    </row>
    <row r="15" spans="1:11" s="75" customFormat="1" ht="15.5" x14ac:dyDescent="0.3">
      <c r="A15" s="76" t="s">
        <v>97</v>
      </c>
      <c r="B15" s="881"/>
      <c r="C15" s="881"/>
      <c r="D15" s="885"/>
      <c r="E15" s="885"/>
      <c r="F15" s="77"/>
      <c r="G15" s="78" t="str">
        <f>+IFERROR(VLOOKUP(F15,Partners!$A$10:$C$38,2,FALSE),"")</f>
        <v/>
      </c>
      <c r="H15" s="883" t="str">
        <f>+IFERROR(VLOOKUP(F15,Partners!$A$10:$C$38,3,FALSE),"")</f>
        <v/>
      </c>
      <c r="I15" s="884"/>
      <c r="J15" s="80"/>
    </row>
    <row r="16" spans="1:11" s="75" customFormat="1" ht="15.5" x14ac:dyDescent="0.3">
      <c r="A16" s="76" t="s">
        <v>98</v>
      </c>
      <c r="B16" s="881"/>
      <c r="C16" s="881"/>
      <c r="D16" s="885"/>
      <c r="E16" s="885"/>
      <c r="F16" s="77"/>
      <c r="G16" s="78" t="str">
        <f>+IFERROR(VLOOKUP(F16,Partners!$A$10:$C$38,2,FALSE),"")</f>
        <v/>
      </c>
      <c r="H16" s="883" t="str">
        <f>+IFERROR(VLOOKUP(F16,Partners!$A$10:$C$38,3,FALSE),"")</f>
        <v/>
      </c>
      <c r="I16" s="884"/>
      <c r="J16" s="80"/>
    </row>
    <row r="17" spans="1:10" s="75" customFormat="1" ht="15.5" x14ac:dyDescent="0.3">
      <c r="A17" s="76" t="s">
        <v>99</v>
      </c>
      <c r="B17" s="881"/>
      <c r="C17" s="881"/>
      <c r="D17" s="885"/>
      <c r="E17" s="885"/>
      <c r="F17" s="77"/>
      <c r="G17" s="78" t="str">
        <f>+IFERROR(VLOOKUP(F17,Partners!$A$10:$C$38,2,FALSE),"")</f>
        <v/>
      </c>
      <c r="H17" s="883" t="str">
        <f>+IFERROR(VLOOKUP(F17,Partners!$A$10:$C$38,3,FALSE),"")</f>
        <v/>
      </c>
      <c r="I17" s="884"/>
      <c r="J17" s="80"/>
    </row>
    <row r="18" spans="1:10" s="75" customFormat="1" ht="15.5" x14ac:dyDescent="0.3">
      <c r="A18" s="76" t="s">
        <v>100</v>
      </c>
      <c r="B18" s="881"/>
      <c r="C18" s="881"/>
      <c r="D18" s="885"/>
      <c r="E18" s="885"/>
      <c r="F18" s="77"/>
      <c r="G18" s="78" t="str">
        <f>+IFERROR(VLOOKUP(F18,Partners!$A$10:$C$38,2,FALSE),"")</f>
        <v/>
      </c>
      <c r="H18" s="883" t="str">
        <f>+IFERROR(VLOOKUP(F18,Partners!$A$10:$C$38,3,FALSE),"")</f>
        <v/>
      </c>
      <c r="I18" s="884"/>
      <c r="J18" s="80"/>
    </row>
    <row r="19" spans="1:10" s="75" customFormat="1" ht="15.5" x14ac:dyDescent="0.3">
      <c r="A19" s="76" t="s">
        <v>101</v>
      </c>
      <c r="B19" s="881"/>
      <c r="C19" s="881"/>
      <c r="D19" s="885"/>
      <c r="E19" s="885"/>
      <c r="F19" s="77"/>
      <c r="G19" s="78" t="str">
        <f>+IFERROR(VLOOKUP(F19,Partners!$A$10:$C$38,2,FALSE),"")</f>
        <v/>
      </c>
      <c r="H19" s="883" t="str">
        <f>+IFERROR(VLOOKUP(F19,Partners!$A$10:$C$38,3,FALSE),"")</f>
        <v/>
      </c>
      <c r="I19" s="884"/>
      <c r="J19" s="80"/>
    </row>
    <row r="20" spans="1:10" s="75" customFormat="1" ht="15.5" x14ac:dyDescent="0.3">
      <c r="A20" s="76" t="s">
        <v>102</v>
      </c>
      <c r="B20" s="881"/>
      <c r="C20" s="881"/>
      <c r="D20" s="885"/>
      <c r="E20" s="885"/>
      <c r="F20" s="77"/>
      <c r="G20" s="78" t="str">
        <f>+IFERROR(VLOOKUP(F20,Partners!$A$10:$C$38,2,FALSE),"")</f>
        <v/>
      </c>
      <c r="H20" s="883" t="str">
        <f>+IFERROR(VLOOKUP(F20,Partners!$A$10:$C$38,3,FALSE),"")</f>
        <v/>
      </c>
      <c r="I20" s="884"/>
      <c r="J20" s="80"/>
    </row>
    <row r="21" spans="1:10" s="75" customFormat="1" ht="15.5" x14ac:dyDescent="0.3">
      <c r="A21" s="76" t="s">
        <v>103</v>
      </c>
      <c r="B21" s="881"/>
      <c r="C21" s="881"/>
      <c r="D21" s="885"/>
      <c r="E21" s="885"/>
      <c r="F21" s="77"/>
      <c r="G21" s="78" t="str">
        <f>+IFERROR(VLOOKUP(F21,Partners!$A$10:$C$38,2,FALSE),"")</f>
        <v/>
      </c>
      <c r="H21" s="883" t="str">
        <f>+IFERROR(VLOOKUP(F21,Partners!$A$10:$C$38,3,FALSE),"")</f>
        <v/>
      </c>
      <c r="I21" s="884"/>
      <c r="J21" s="80"/>
    </row>
    <row r="22" spans="1:10" s="75" customFormat="1" ht="15.5" x14ac:dyDescent="0.3">
      <c r="A22" s="76" t="s">
        <v>104</v>
      </c>
      <c r="B22" s="881"/>
      <c r="C22" s="881"/>
      <c r="D22" s="885"/>
      <c r="E22" s="885"/>
      <c r="F22" s="77"/>
      <c r="G22" s="78" t="str">
        <f>+IFERROR(VLOOKUP(F22,Partners!$A$10:$C$38,2,FALSE),"")</f>
        <v/>
      </c>
      <c r="H22" s="883" t="str">
        <f>+IFERROR(VLOOKUP(F22,Partners!$A$10:$C$38,3,FALSE),"")</f>
        <v/>
      </c>
      <c r="I22" s="884"/>
      <c r="J22" s="80"/>
    </row>
    <row r="23" spans="1:10" s="75" customFormat="1" ht="15.5" x14ac:dyDescent="0.3">
      <c r="A23" s="76" t="s">
        <v>105</v>
      </c>
      <c r="B23" s="881"/>
      <c r="C23" s="881"/>
      <c r="D23" s="885"/>
      <c r="E23" s="885"/>
      <c r="F23" s="77"/>
      <c r="G23" s="78" t="str">
        <f>+IFERROR(VLOOKUP(F23,Partners!$A$10:$C$38,2,FALSE),"")</f>
        <v/>
      </c>
      <c r="H23" s="883" t="str">
        <f>+IFERROR(VLOOKUP(F23,Partners!$A$10:$C$38,3,FALSE),"")</f>
        <v/>
      </c>
      <c r="I23" s="884"/>
      <c r="J23" s="80"/>
    </row>
    <row r="24" spans="1:10" s="75" customFormat="1" ht="15.5" x14ac:dyDescent="0.3">
      <c r="A24" s="76" t="s">
        <v>106</v>
      </c>
      <c r="B24" s="881"/>
      <c r="C24" s="881"/>
      <c r="D24" s="885"/>
      <c r="E24" s="885"/>
      <c r="F24" s="77"/>
      <c r="G24" s="78" t="str">
        <f>+IFERROR(VLOOKUP(F24,Partners!$A$10:$C$38,2,FALSE),"")</f>
        <v/>
      </c>
      <c r="H24" s="883" t="str">
        <f>+IFERROR(VLOOKUP(F24,Partners!$A$10:$C$38,3,FALSE),"")</f>
        <v/>
      </c>
      <c r="I24" s="884"/>
      <c r="J24" s="80"/>
    </row>
    <row r="25" spans="1:10" s="75" customFormat="1" ht="15.5" x14ac:dyDescent="0.3">
      <c r="A25" s="76" t="s">
        <v>107</v>
      </c>
      <c r="B25" s="881"/>
      <c r="C25" s="881"/>
      <c r="D25" s="885"/>
      <c r="E25" s="885"/>
      <c r="F25" s="77"/>
      <c r="G25" s="78" t="str">
        <f>+IFERROR(VLOOKUP(F25,Partners!$A$10:$C$38,2,FALSE),"")</f>
        <v/>
      </c>
      <c r="H25" s="883" t="str">
        <f>+IFERROR(VLOOKUP(F25,Partners!$A$10:$C$38,3,FALSE),"")</f>
        <v/>
      </c>
      <c r="I25" s="884"/>
      <c r="J25" s="80"/>
    </row>
    <row r="26" spans="1:10" s="75" customFormat="1" ht="15.5" x14ac:dyDescent="0.3">
      <c r="A26" s="76" t="s">
        <v>108</v>
      </c>
      <c r="B26" s="881"/>
      <c r="C26" s="881"/>
      <c r="D26" s="885"/>
      <c r="E26" s="885"/>
      <c r="F26" s="77"/>
      <c r="G26" s="78" t="str">
        <f>+IFERROR(VLOOKUP(F26,Partners!$A$10:$C$38,2,FALSE),"")</f>
        <v/>
      </c>
      <c r="H26" s="883" t="str">
        <f>+IFERROR(VLOOKUP(F26,Partners!$A$10:$C$38,3,FALSE),"")</f>
        <v/>
      </c>
      <c r="I26" s="884"/>
      <c r="J26" s="80"/>
    </row>
    <row r="27" spans="1:10" s="75" customFormat="1" ht="15.5" x14ac:dyDescent="0.3">
      <c r="A27" s="76" t="s">
        <v>109</v>
      </c>
      <c r="B27" s="881"/>
      <c r="C27" s="881"/>
      <c r="D27" s="885"/>
      <c r="E27" s="885"/>
      <c r="F27" s="77"/>
      <c r="G27" s="78" t="str">
        <f>+IFERROR(VLOOKUP(F27,Partners!$A$10:$C$38,2,FALSE),"")</f>
        <v/>
      </c>
      <c r="H27" s="883" t="str">
        <f>+IFERROR(VLOOKUP(F27,Partners!$A$10:$C$38,3,FALSE),"")</f>
        <v/>
      </c>
      <c r="I27" s="884"/>
      <c r="J27" s="80"/>
    </row>
    <row r="28" spans="1:10" s="75" customFormat="1" ht="15.5" x14ac:dyDescent="0.3">
      <c r="A28" s="76" t="s">
        <v>110</v>
      </c>
      <c r="B28" s="881"/>
      <c r="C28" s="881"/>
      <c r="D28" s="885"/>
      <c r="E28" s="885"/>
      <c r="F28" s="77"/>
      <c r="G28" s="78" t="str">
        <f>+IFERROR(VLOOKUP(F28,Partners!$A$10:$C$38,2,FALSE),"")</f>
        <v/>
      </c>
      <c r="H28" s="883" t="str">
        <f>+IFERROR(VLOOKUP(F28,Partners!$A$10:$C$38,3,FALSE),"")</f>
        <v/>
      </c>
      <c r="I28" s="884"/>
      <c r="J28" s="80"/>
    </row>
    <row r="29" spans="1:10" s="75" customFormat="1" ht="15.5" x14ac:dyDescent="0.3">
      <c r="A29" s="76" t="s">
        <v>111</v>
      </c>
      <c r="B29" s="881"/>
      <c r="C29" s="881"/>
      <c r="D29" s="885"/>
      <c r="E29" s="885"/>
      <c r="F29" s="77"/>
      <c r="G29" s="78" t="str">
        <f>+IFERROR(VLOOKUP(F29,Partners!$A$10:$C$38,2,FALSE),"")</f>
        <v/>
      </c>
      <c r="H29" s="883" t="str">
        <f>+IFERROR(VLOOKUP(F29,Partners!$A$10:$C$38,3,FALSE),"")</f>
        <v/>
      </c>
      <c r="I29" s="884"/>
      <c r="J29" s="81"/>
    </row>
    <row r="30" spans="1:10" s="75" customFormat="1" ht="15.5" x14ac:dyDescent="0.3">
      <c r="A30" s="76" t="s">
        <v>112</v>
      </c>
      <c r="B30" s="881"/>
      <c r="C30" s="881"/>
      <c r="D30" s="885"/>
      <c r="E30" s="885"/>
      <c r="F30" s="77"/>
      <c r="G30" s="78" t="str">
        <f>+IFERROR(VLOOKUP(F30,Partners!$A$10:$C$38,2,FALSE),"")</f>
        <v/>
      </c>
      <c r="H30" s="883" t="str">
        <f>+IFERROR(VLOOKUP(F30,Partners!$A$10:$C$38,3,FALSE),"")</f>
        <v/>
      </c>
      <c r="I30" s="884"/>
      <c r="J30" s="81"/>
    </row>
    <row r="31" spans="1:10" s="75" customFormat="1" ht="15.5" x14ac:dyDescent="0.3">
      <c r="A31" s="76" t="s">
        <v>113</v>
      </c>
      <c r="B31" s="881"/>
      <c r="C31" s="881"/>
      <c r="D31" s="885"/>
      <c r="E31" s="885"/>
      <c r="F31" s="77"/>
      <c r="G31" s="78" t="str">
        <f>+IFERROR(VLOOKUP(F31,Partners!$A$10:$C$38,2,FALSE),"")</f>
        <v/>
      </c>
      <c r="H31" s="883" t="str">
        <f>+IFERROR(VLOOKUP(F31,Partners!$A$10:$C$38,3,FALSE),"")</f>
        <v/>
      </c>
      <c r="I31" s="884"/>
      <c r="J31" s="81"/>
    </row>
    <row r="32" spans="1:10" s="75" customFormat="1" ht="15.5" x14ac:dyDescent="0.3">
      <c r="A32" s="76" t="s">
        <v>114</v>
      </c>
      <c r="B32" s="881"/>
      <c r="C32" s="881"/>
      <c r="D32" s="885"/>
      <c r="E32" s="885"/>
      <c r="F32" s="77"/>
      <c r="G32" s="78" t="str">
        <f>+IFERROR(VLOOKUP(F32,Partners!$A$10:$C$38,2,FALSE),"")</f>
        <v/>
      </c>
      <c r="H32" s="883" t="str">
        <f>+IFERROR(VLOOKUP(F32,Partners!$A$10:$C$38,3,FALSE),"")</f>
        <v/>
      </c>
      <c r="I32" s="884"/>
      <c r="J32" s="81"/>
    </row>
    <row r="33" spans="1:11" s="75" customFormat="1" ht="15.5" x14ac:dyDescent="0.3">
      <c r="A33" s="76" t="s">
        <v>115</v>
      </c>
      <c r="B33" s="881"/>
      <c r="C33" s="881"/>
      <c r="D33" s="885"/>
      <c r="E33" s="885"/>
      <c r="F33" s="77"/>
      <c r="G33" s="78" t="str">
        <f>+IFERROR(VLOOKUP(F33,Partners!$A$10:$C$38,2,FALSE),"")</f>
        <v/>
      </c>
      <c r="H33" s="883" t="str">
        <f>+IFERROR(VLOOKUP(F33,Partners!$A$10:$C$38,3,FALSE),"")</f>
        <v/>
      </c>
      <c r="I33" s="884"/>
      <c r="J33" s="81"/>
    </row>
    <row r="34" spans="1:11" s="75" customFormat="1" ht="15.5" x14ac:dyDescent="0.3">
      <c r="A34" s="76" t="s">
        <v>116</v>
      </c>
      <c r="B34" s="881"/>
      <c r="C34" s="881"/>
      <c r="D34" s="885"/>
      <c r="E34" s="885"/>
      <c r="F34" s="77"/>
      <c r="G34" s="78" t="str">
        <f>+IFERROR(VLOOKUP(F34,Partners!$A$10:$C$38,2,FALSE),"")</f>
        <v/>
      </c>
      <c r="H34" s="883" t="str">
        <f>+IFERROR(VLOOKUP(F34,Partners!$A$10:$C$38,3,FALSE),"")</f>
        <v/>
      </c>
      <c r="I34" s="884"/>
      <c r="J34" s="81"/>
    </row>
    <row r="35" spans="1:11" s="75" customFormat="1" ht="15.5" x14ac:dyDescent="0.3">
      <c r="A35" s="76" t="s">
        <v>117</v>
      </c>
      <c r="B35" s="881"/>
      <c r="C35" s="881"/>
      <c r="D35" s="885"/>
      <c r="E35" s="885"/>
      <c r="F35" s="77"/>
      <c r="G35" s="78" t="str">
        <f>+IFERROR(VLOOKUP(F35,Partners!$A$10:$C$38,2,FALSE),"")</f>
        <v/>
      </c>
      <c r="H35" s="883" t="str">
        <f>+IFERROR(VLOOKUP(F35,Partners!$A$10:$C$38,3,FALSE),"")</f>
        <v/>
      </c>
      <c r="I35" s="884"/>
      <c r="J35" s="81"/>
    </row>
    <row r="36" spans="1:11" s="75" customFormat="1" ht="15.5" x14ac:dyDescent="0.3">
      <c r="A36" s="82" t="s">
        <v>118</v>
      </c>
      <c r="B36" s="894" t="s">
        <v>119</v>
      </c>
      <c r="C36" s="895"/>
      <c r="D36" s="894" t="s">
        <v>120</v>
      </c>
      <c r="E36" s="895"/>
      <c r="F36" s="83" t="s">
        <v>120</v>
      </c>
      <c r="G36" s="78"/>
      <c r="H36" s="883"/>
      <c r="I36" s="884"/>
      <c r="J36" s="81"/>
    </row>
    <row r="37" spans="1:11" s="75" customFormat="1" ht="16" thickBot="1" x14ac:dyDescent="0.35">
      <c r="A37" s="896" t="s">
        <v>0</v>
      </c>
      <c r="B37" s="897"/>
      <c r="C37" s="897"/>
      <c r="D37" s="897"/>
      <c r="E37" s="898"/>
      <c r="F37" s="84"/>
      <c r="G37" s="84"/>
      <c r="H37" s="84"/>
      <c r="I37" s="84"/>
      <c r="J37" s="85"/>
    </row>
    <row r="38" spans="1:11" ht="8.25" customHeight="1" x14ac:dyDescent="0.35">
      <c r="A38" s="86"/>
      <c r="B38" s="87"/>
      <c r="C38" s="87"/>
      <c r="D38" s="87"/>
      <c r="E38" s="87"/>
      <c r="F38" s="86"/>
      <c r="G38" s="87"/>
      <c r="H38" s="87"/>
      <c r="I38" s="87"/>
      <c r="J38" s="87"/>
      <c r="K38" s="87"/>
    </row>
    <row r="39" spans="1:11" s="92" customFormat="1" ht="15.5" hidden="1" x14ac:dyDescent="0.3">
      <c r="A39" s="89"/>
      <c r="B39" s="90"/>
      <c r="C39" s="91"/>
      <c r="D39" s="91"/>
      <c r="E39" s="91"/>
      <c r="F39" s="89"/>
      <c r="G39" s="91"/>
      <c r="H39" s="91"/>
      <c r="I39" s="91"/>
      <c r="J39" s="91"/>
      <c r="K39" s="91"/>
    </row>
    <row r="40" spans="1:11" s="92" customFormat="1" ht="15.5" hidden="1" x14ac:dyDescent="0.3">
      <c r="A40" s="89"/>
      <c r="B40" s="91"/>
      <c r="C40" s="91"/>
      <c r="D40" s="91"/>
      <c r="E40" s="91"/>
      <c r="F40" s="89"/>
      <c r="G40" s="91"/>
      <c r="H40" s="91"/>
      <c r="I40" s="91"/>
      <c r="J40" s="91"/>
      <c r="K40" s="91"/>
    </row>
    <row r="41" spans="1:11" s="92" customFormat="1" ht="15.5" hidden="1" x14ac:dyDescent="0.3">
      <c r="A41" s="89"/>
      <c r="B41" s="891"/>
      <c r="C41" s="891"/>
      <c r="D41" s="891"/>
      <c r="E41" s="891"/>
      <c r="F41" s="891"/>
      <c r="G41" s="891"/>
      <c r="H41" s="891"/>
      <c r="I41" s="891"/>
      <c r="J41" s="891"/>
      <c r="K41" s="891"/>
    </row>
    <row r="42" spans="1:11" s="92" customFormat="1" ht="15.5" hidden="1" x14ac:dyDescent="0.3">
      <c r="A42" s="89"/>
      <c r="B42" s="891"/>
      <c r="C42" s="891"/>
      <c r="D42" s="891"/>
      <c r="E42" s="891"/>
      <c r="F42" s="891"/>
      <c r="G42" s="891"/>
      <c r="H42" s="891"/>
      <c r="I42" s="891"/>
      <c r="J42" s="891"/>
      <c r="K42" s="891"/>
    </row>
    <row r="43" spans="1:11" s="92" customFormat="1" ht="15.5" hidden="1" x14ac:dyDescent="0.3">
      <c r="A43" s="89"/>
      <c r="B43" s="891"/>
      <c r="C43" s="891"/>
      <c r="D43" s="891"/>
      <c r="E43" s="891"/>
      <c r="F43" s="891"/>
      <c r="G43" s="891"/>
      <c r="H43" s="891"/>
      <c r="I43" s="891"/>
      <c r="J43" s="891"/>
      <c r="K43" s="891"/>
    </row>
    <row r="44" spans="1:11" s="92" customFormat="1" ht="15.5" hidden="1" x14ac:dyDescent="0.3">
      <c r="A44" s="89"/>
      <c r="B44" s="892"/>
      <c r="C44" s="892"/>
      <c r="D44" s="892"/>
      <c r="E44" s="892"/>
      <c r="F44" s="892"/>
      <c r="G44" s="892"/>
      <c r="H44" s="892"/>
      <c r="I44" s="892"/>
      <c r="J44" s="892"/>
      <c r="K44" s="892"/>
    </row>
    <row r="45" spans="1:11" s="92" customFormat="1" ht="15.5" hidden="1" x14ac:dyDescent="0.3">
      <c r="A45" s="89"/>
      <c r="B45" s="893"/>
      <c r="C45" s="893"/>
      <c r="D45" s="893"/>
      <c r="E45" s="893"/>
      <c r="F45" s="893"/>
      <c r="G45" s="893"/>
      <c r="H45" s="893"/>
      <c r="I45" s="893"/>
      <c r="J45" s="893"/>
      <c r="K45" s="893"/>
    </row>
    <row r="46" spans="1:11" s="92" customFormat="1" ht="15.5" hidden="1" x14ac:dyDescent="0.3">
      <c r="A46" s="89"/>
      <c r="B46" s="893"/>
      <c r="C46" s="893"/>
      <c r="D46" s="893"/>
      <c r="E46" s="893"/>
      <c r="F46" s="893"/>
      <c r="G46" s="893"/>
      <c r="H46" s="893"/>
      <c r="I46" s="893"/>
      <c r="J46" s="893"/>
      <c r="K46" s="893"/>
    </row>
    <row r="47" spans="1:11" s="92" customFormat="1" ht="15.5" hidden="1" x14ac:dyDescent="0.3">
      <c r="A47" s="89"/>
      <c r="B47" s="893"/>
      <c r="C47" s="893"/>
      <c r="D47" s="893"/>
      <c r="E47" s="893"/>
      <c r="F47" s="893"/>
      <c r="G47" s="893"/>
      <c r="H47" s="893"/>
      <c r="I47" s="893"/>
      <c r="J47" s="893"/>
      <c r="K47" s="893"/>
    </row>
    <row r="48" spans="1:11" s="92" customFormat="1" ht="15.5" hidden="1" x14ac:dyDescent="0.3">
      <c r="A48" s="89"/>
      <c r="B48" s="893"/>
      <c r="C48" s="893"/>
      <c r="D48" s="893"/>
      <c r="E48" s="893"/>
      <c r="F48" s="893"/>
      <c r="G48" s="893"/>
      <c r="H48" s="893"/>
      <c r="I48" s="893"/>
      <c r="J48" s="893"/>
      <c r="K48" s="893"/>
    </row>
    <row r="49" spans="1:11" s="92" customFormat="1" ht="15.5" hidden="1" x14ac:dyDescent="0.3">
      <c r="A49" s="89"/>
      <c r="B49" s="91"/>
      <c r="C49" s="91"/>
      <c r="D49" s="91"/>
      <c r="E49" s="91"/>
      <c r="F49" s="89"/>
      <c r="G49" s="91"/>
      <c r="H49" s="91"/>
      <c r="I49" s="91"/>
      <c r="J49" s="91"/>
      <c r="K49" s="91"/>
    </row>
    <row r="50" spans="1:11" s="92" customFormat="1" ht="15.5" hidden="1" x14ac:dyDescent="0.3">
      <c r="A50" s="89"/>
      <c r="B50" s="90"/>
      <c r="C50" s="91"/>
      <c r="D50" s="91"/>
      <c r="E50" s="91"/>
      <c r="F50" s="89"/>
      <c r="G50" s="91"/>
      <c r="H50" s="91"/>
      <c r="I50" s="91"/>
      <c r="J50" s="91"/>
      <c r="K50" s="91"/>
    </row>
    <row r="51" spans="1:11" s="92" customFormat="1" ht="15.5" hidden="1" x14ac:dyDescent="0.3">
      <c r="A51" s="89"/>
      <c r="B51" s="90"/>
      <c r="C51" s="91"/>
      <c r="D51" s="91"/>
      <c r="E51" s="91"/>
      <c r="F51" s="89"/>
      <c r="G51" s="91"/>
      <c r="H51" s="91"/>
      <c r="I51" s="91"/>
      <c r="J51" s="91"/>
      <c r="K51" s="91"/>
    </row>
    <row r="52" spans="1:11" s="302" customFormat="1" ht="15.5" hidden="1" x14ac:dyDescent="0.3">
      <c r="A52" s="294"/>
      <c r="B52" s="326"/>
      <c r="C52" s="327"/>
      <c r="D52" s="327"/>
      <c r="E52" s="327"/>
      <c r="F52" s="294"/>
      <c r="G52" s="327"/>
      <c r="H52" s="327"/>
      <c r="I52" s="327"/>
      <c r="J52" s="327"/>
      <c r="K52" s="327"/>
    </row>
    <row r="53" spans="1:11" s="302" customFormat="1" ht="15.5" hidden="1" x14ac:dyDescent="0.3">
      <c r="A53" s="294"/>
      <c r="B53" s="326"/>
      <c r="C53" s="327"/>
      <c r="D53" s="327"/>
      <c r="E53" s="327"/>
      <c r="F53" s="294"/>
      <c r="G53" s="327"/>
      <c r="H53" s="327"/>
      <c r="I53" s="327"/>
      <c r="J53" s="327"/>
      <c r="K53" s="327"/>
    </row>
    <row r="54" spans="1:11" s="302" customFormat="1" ht="15.5" hidden="1" x14ac:dyDescent="0.3">
      <c r="A54" s="294"/>
      <c r="B54" s="326"/>
      <c r="C54" s="327"/>
      <c r="D54" s="327"/>
      <c r="E54" s="327"/>
      <c r="F54" s="294"/>
      <c r="G54" s="327"/>
      <c r="H54" s="327"/>
      <c r="I54" s="327"/>
      <c r="J54" s="327"/>
      <c r="K54" s="327"/>
    </row>
    <row r="55" spans="1:11" s="302" customFormat="1" ht="15.5" hidden="1" x14ac:dyDescent="0.3">
      <c r="A55" s="294"/>
      <c r="B55" s="326"/>
      <c r="C55" s="327"/>
      <c r="D55" s="327"/>
      <c r="E55" s="327"/>
      <c r="F55" s="294"/>
      <c r="G55" s="327"/>
      <c r="H55" s="327"/>
      <c r="I55" s="327"/>
      <c r="J55" s="327"/>
      <c r="K55" s="327"/>
    </row>
    <row r="56" spans="1:11" s="302" customFormat="1" ht="15.5" hidden="1" x14ac:dyDescent="0.3">
      <c r="A56" s="294"/>
      <c r="B56" s="326"/>
      <c r="C56" s="327"/>
      <c r="D56" s="327"/>
      <c r="E56" s="327"/>
      <c r="F56" s="294"/>
      <c r="G56" s="327"/>
      <c r="H56" s="327"/>
      <c r="I56" s="327"/>
      <c r="J56" s="327"/>
      <c r="K56" s="327"/>
    </row>
    <row r="57" spans="1:11" s="302" customFormat="1" ht="15.5" hidden="1" x14ac:dyDescent="0.3">
      <c r="A57" s="294"/>
      <c r="B57" s="326"/>
      <c r="C57" s="327"/>
      <c r="D57" s="327"/>
      <c r="E57" s="327"/>
      <c r="F57" s="294"/>
      <c r="G57" s="327"/>
      <c r="H57" s="327"/>
      <c r="I57" s="327"/>
      <c r="J57" s="327"/>
      <c r="K57" s="327"/>
    </row>
    <row r="58" spans="1:11" s="302" customFormat="1" ht="15.5" hidden="1" x14ac:dyDescent="0.3">
      <c r="A58" s="294"/>
      <c r="B58" s="326"/>
      <c r="C58" s="327"/>
      <c r="D58" s="327"/>
      <c r="E58" s="327"/>
      <c r="F58" s="294"/>
      <c r="G58" s="327"/>
      <c r="H58" s="327"/>
      <c r="I58" s="327"/>
      <c r="J58" s="327"/>
      <c r="K58" s="327"/>
    </row>
    <row r="59" spans="1:11" s="302" customFormat="1" ht="15.5" hidden="1" x14ac:dyDescent="0.3">
      <c r="A59" s="294"/>
      <c r="B59" s="326"/>
      <c r="C59" s="327"/>
      <c r="D59" s="327"/>
      <c r="E59" s="327"/>
      <c r="F59" s="294"/>
      <c r="G59" s="327"/>
      <c r="H59" s="327"/>
      <c r="I59" s="327"/>
      <c r="J59" s="327"/>
      <c r="K59" s="327"/>
    </row>
    <row r="60" spans="1:11" s="302" customFormat="1" ht="15.5" hidden="1" x14ac:dyDescent="0.3">
      <c r="A60" s="294"/>
      <c r="B60" s="326"/>
      <c r="C60" s="327"/>
      <c r="D60" s="327"/>
      <c r="E60" s="327"/>
      <c r="F60" s="294"/>
      <c r="G60" s="327"/>
      <c r="H60" s="327"/>
      <c r="I60" s="327"/>
      <c r="J60" s="327"/>
      <c r="K60" s="327"/>
    </row>
    <row r="61" spans="1:11" s="302" customFormat="1" ht="15.5" hidden="1" x14ac:dyDescent="0.3">
      <c r="A61" s="294"/>
      <c r="B61" s="326"/>
      <c r="C61" s="327"/>
      <c r="D61" s="327"/>
      <c r="E61" s="327"/>
      <c r="F61" s="294"/>
      <c r="G61" s="327"/>
      <c r="H61" s="327"/>
      <c r="I61" s="327"/>
      <c r="J61" s="327"/>
      <c r="K61" s="327"/>
    </row>
    <row r="62" spans="1:11" s="302" customFormat="1" ht="15.5" hidden="1" x14ac:dyDescent="0.3">
      <c r="A62" s="294"/>
      <c r="B62" s="326"/>
      <c r="C62" s="327"/>
      <c r="D62" s="327"/>
      <c r="E62" s="327"/>
      <c r="F62" s="294"/>
      <c r="G62" s="327"/>
      <c r="H62" s="327"/>
      <c r="I62" s="327"/>
      <c r="J62" s="327"/>
      <c r="K62" s="327"/>
    </row>
    <row r="63" spans="1:11" s="302" customFormat="1" ht="15.5" hidden="1" x14ac:dyDescent="0.3">
      <c r="A63" s="294"/>
      <c r="B63" s="326"/>
      <c r="C63" s="327"/>
      <c r="D63" s="327"/>
      <c r="E63" s="327"/>
      <c r="F63" s="294"/>
      <c r="G63" s="327"/>
      <c r="H63" s="327"/>
      <c r="I63" s="327"/>
      <c r="J63" s="327"/>
      <c r="K63" s="327"/>
    </row>
    <row r="64" spans="1:11" s="302" customFormat="1" ht="15.5" hidden="1" x14ac:dyDescent="0.3">
      <c r="A64" s="294"/>
      <c r="B64" s="326"/>
      <c r="C64" s="327"/>
      <c r="D64" s="327"/>
      <c r="E64" s="327"/>
      <c r="F64" s="294"/>
      <c r="G64" s="327"/>
      <c r="H64" s="327"/>
      <c r="I64" s="327"/>
      <c r="J64" s="327"/>
      <c r="K64" s="327"/>
    </row>
    <row r="65" spans="1:11" s="302" customFormat="1" ht="15.5" hidden="1" x14ac:dyDescent="0.3">
      <c r="A65" s="294"/>
      <c r="B65" s="326"/>
      <c r="C65" s="327"/>
      <c r="D65" s="327"/>
      <c r="E65" s="327"/>
      <c r="F65" s="294"/>
      <c r="G65" s="327"/>
      <c r="H65" s="327"/>
      <c r="I65" s="327"/>
      <c r="J65" s="327"/>
      <c r="K65" s="327"/>
    </row>
    <row r="66" spans="1:11" s="302" customFormat="1" ht="15.5" hidden="1" x14ac:dyDescent="0.3">
      <c r="A66" s="294"/>
      <c r="B66" s="326"/>
      <c r="C66" s="327"/>
      <c r="D66" s="327"/>
      <c r="E66" s="327"/>
      <c r="F66" s="294"/>
      <c r="G66" s="327"/>
      <c r="H66" s="327"/>
      <c r="I66" s="327"/>
      <c r="J66" s="327"/>
      <c r="K66" s="327"/>
    </row>
    <row r="67" spans="1:11" s="92" customFormat="1" ht="15.5" hidden="1" x14ac:dyDescent="0.3">
      <c r="A67" s="75"/>
      <c r="B67" s="94"/>
      <c r="C67" s="93"/>
      <c r="D67" s="75"/>
      <c r="E67" s="75"/>
      <c r="F67" s="75"/>
      <c r="G67" s="75"/>
      <c r="H67" s="75"/>
      <c r="I67" s="75"/>
      <c r="J67" s="75"/>
      <c r="K67" s="75"/>
    </row>
    <row r="68" spans="1:11" s="92" customFormat="1" ht="15.5" hidden="1" x14ac:dyDescent="0.3">
      <c r="A68" s="75"/>
      <c r="B68" s="94"/>
      <c r="C68" s="93"/>
      <c r="D68" s="75"/>
      <c r="E68" s="75"/>
      <c r="F68" s="75"/>
      <c r="G68" s="75"/>
      <c r="H68" s="75"/>
      <c r="I68" s="75"/>
      <c r="J68" s="75"/>
      <c r="K68" s="75"/>
    </row>
    <row r="69" spans="1:11" s="92" customFormat="1" ht="15.5" hidden="1" x14ac:dyDescent="0.3">
      <c r="A69" s="75"/>
      <c r="B69" s="94"/>
      <c r="C69" s="93"/>
      <c r="D69" s="75"/>
      <c r="E69" s="75"/>
      <c r="F69" s="75"/>
      <c r="G69" s="75"/>
      <c r="H69" s="75"/>
      <c r="I69" s="75"/>
      <c r="J69" s="75"/>
      <c r="K69" s="75"/>
    </row>
    <row r="70" spans="1:11" s="92" customFormat="1" ht="15.5" hidden="1" x14ac:dyDescent="0.3">
      <c r="A70" s="75"/>
      <c r="B70" s="94"/>
      <c r="C70" s="93"/>
      <c r="D70" s="75"/>
      <c r="E70" s="75"/>
      <c r="F70" s="75"/>
      <c r="G70" s="75"/>
      <c r="H70" s="75"/>
      <c r="I70" s="75"/>
      <c r="J70" s="75"/>
      <c r="K70" s="75"/>
    </row>
    <row r="71" spans="1:11" s="92" customFormat="1" ht="15.5" hidden="1" x14ac:dyDescent="0.3">
      <c r="A71" s="75"/>
      <c r="B71" s="94"/>
      <c r="C71" s="93"/>
      <c r="D71" s="75"/>
      <c r="E71" s="75"/>
      <c r="F71" s="75"/>
      <c r="G71" s="75"/>
      <c r="H71" s="75"/>
      <c r="I71" s="75"/>
      <c r="J71" s="75"/>
      <c r="K71" s="75"/>
    </row>
    <row r="72" spans="1:11" s="92" customFormat="1" ht="15.5" hidden="1" x14ac:dyDescent="0.3">
      <c r="A72" s="75"/>
      <c r="B72" s="94"/>
      <c r="C72" s="93"/>
      <c r="D72" s="75"/>
      <c r="E72" s="75"/>
      <c r="F72" s="75"/>
      <c r="G72" s="75"/>
      <c r="H72" s="75"/>
      <c r="I72" s="75"/>
      <c r="J72" s="75"/>
      <c r="K72" s="75"/>
    </row>
    <row r="73" spans="1:11" s="92" customFormat="1" ht="15.5" hidden="1" x14ac:dyDescent="0.3">
      <c r="A73" s="75"/>
      <c r="B73" s="94"/>
      <c r="C73" s="93"/>
      <c r="D73" s="75"/>
      <c r="E73" s="75"/>
      <c r="F73" s="75"/>
      <c r="G73" s="75"/>
      <c r="H73" s="75"/>
      <c r="I73" s="75"/>
      <c r="J73" s="75"/>
      <c r="K73" s="75"/>
    </row>
    <row r="74" spans="1:11" s="92" customFormat="1" ht="15.5" hidden="1" x14ac:dyDescent="0.3">
      <c r="A74" s="75"/>
      <c r="B74" s="94"/>
      <c r="C74" s="93"/>
      <c r="D74" s="75"/>
      <c r="E74" s="75"/>
      <c r="F74" s="75"/>
      <c r="G74" s="75"/>
      <c r="H74" s="75"/>
      <c r="I74" s="75"/>
      <c r="J74" s="75"/>
      <c r="K74" s="75"/>
    </row>
    <row r="75" spans="1:11" s="92" customFormat="1" ht="15.5" hidden="1" x14ac:dyDescent="0.3">
      <c r="A75" s="75"/>
      <c r="B75" s="94"/>
      <c r="C75" s="93"/>
      <c r="D75" s="75"/>
      <c r="E75" s="75"/>
      <c r="F75" s="75"/>
      <c r="G75" s="75"/>
      <c r="H75" s="75"/>
      <c r="I75" s="75"/>
      <c r="J75" s="75"/>
      <c r="K75" s="75"/>
    </row>
    <row r="76" spans="1:11" s="92" customFormat="1" ht="15.5" hidden="1" x14ac:dyDescent="0.3">
      <c r="A76" s="75"/>
      <c r="B76" s="94"/>
      <c r="C76" s="93"/>
      <c r="D76" s="75"/>
      <c r="E76" s="75"/>
      <c r="F76" s="75"/>
      <c r="G76" s="75"/>
      <c r="H76" s="75"/>
      <c r="I76" s="75"/>
      <c r="J76" s="75"/>
      <c r="K76" s="75"/>
    </row>
    <row r="77" spans="1:11" s="92" customFormat="1" ht="15.5" hidden="1" x14ac:dyDescent="0.3">
      <c r="A77" s="75"/>
      <c r="B77" s="94"/>
      <c r="C77" s="93"/>
      <c r="D77" s="75"/>
      <c r="E77" s="75"/>
      <c r="F77" s="75"/>
      <c r="G77" s="75"/>
      <c r="H77" s="75"/>
      <c r="I77" s="75"/>
      <c r="J77" s="75"/>
      <c r="K77" s="75"/>
    </row>
    <row r="78" spans="1:11" s="92" customFormat="1" ht="15.5" hidden="1" x14ac:dyDescent="0.3">
      <c r="A78" s="75"/>
      <c r="B78" s="94"/>
      <c r="C78" s="93"/>
      <c r="D78" s="75"/>
      <c r="E78" s="75"/>
      <c r="F78" s="75"/>
      <c r="G78" s="75"/>
      <c r="H78" s="75"/>
      <c r="I78" s="75"/>
      <c r="J78" s="75"/>
      <c r="K78" s="75"/>
    </row>
    <row r="79" spans="1:11" s="92" customFormat="1" ht="15.5" hidden="1" x14ac:dyDescent="0.3">
      <c r="A79" s="75"/>
      <c r="B79" s="94"/>
      <c r="C79" s="93"/>
      <c r="D79" s="75"/>
      <c r="E79" s="75"/>
      <c r="F79" s="75"/>
      <c r="G79" s="75"/>
      <c r="H79" s="75"/>
      <c r="I79" s="75"/>
      <c r="J79" s="75"/>
      <c r="K79" s="75"/>
    </row>
    <row r="80" spans="1:11" s="92" customFormat="1" ht="15.5" hidden="1" x14ac:dyDescent="0.3">
      <c r="A80" s="75"/>
      <c r="B80" s="94"/>
      <c r="C80" s="93"/>
      <c r="D80" s="75"/>
      <c r="E80" s="75"/>
      <c r="F80" s="75"/>
      <c r="G80" s="75"/>
      <c r="H80" s="75"/>
      <c r="I80" s="75"/>
      <c r="J80" s="75"/>
      <c r="K80" s="75"/>
    </row>
    <row r="81" spans="1:11" s="92" customFormat="1" ht="15.5" hidden="1" x14ac:dyDescent="0.3">
      <c r="A81" s="75"/>
      <c r="B81" s="94"/>
      <c r="C81" s="93"/>
      <c r="D81" s="75"/>
      <c r="E81" s="75"/>
      <c r="F81" s="75"/>
      <c r="G81" s="75"/>
      <c r="H81" s="75"/>
      <c r="I81" s="75"/>
      <c r="J81" s="75"/>
      <c r="K81" s="75"/>
    </row>
    <row r="82" spans="1:11" s="92" customFormat="1" ht="15.5" hidden="1" x14ac:dyDescent="0.3">
      <c r="A82" s="75"/>
      <c r="B82" s="94"/>
      <c r="C82" s="93"/>
      <c r="D82" s="75"/>
      <c r="E82" s="75"/>
      <c r="F82" s="75"/>
      <c r="G82" s="75"/>
      <c r="H82" s="75"/>
      <c r="I82" s="75"/>
      <c r="J82" s="75"/>
      <c r="K82" s="75"/>
    </row>
    <row r="83" spans="1:11" s="92" customFormat="1" ht="15.5" hidden="1" x14ac:dyDescent="0.3">
      <c r="A83" s="75"/>
      <c r="B83" s="94"/>
      <c r="C83" s="93"/>
      <c r="D83" s="75"/>
      <c r="E83" s="75"/>
      <c r="F83" s="75"/>
      <c r="G83" s="75"/>
      <c r="H83" s="75"/>
      <c r="I83" s="75"/>
      <c r="J83" s="75"/>
      <c r="K83" s="75"/>
    </row>
    <row r="84" spans="1:11" s="92" customFormat="1" ht="15.5" hidden="1" x14ac:dyDescent="0.3">
      <c r="A84" s="75"/>
      <c r="B84" s="94"/>
      <c r="C84" s="93"/>
      <c r="D84" s="75"/>
      <c r="E84" s="75"/>
      <c r="F84" s="75"/>
      <c r="G84" s="75"/>
      <c r="H84" s="75"/>
      <c r="I84" s="75"/>
      <c r="J84" s="75"/>
      <c r="K84" s="75"/>
    </row>
    <row r="85" spans="1:11" s="92" customFormat="1" ht="15.5" hidden="1" x14ac:dyDescent="0.3">
      <c r="A85" s="75"/>
      <c r="B85" s="94"/>
      <c r="C85" s="93"/>
      <c r="D85" s="75"/>
      <c r="E85" s="75"/>
      <c r="F85" s="75"/>
      <c r="G85" s="75"/>
      <c r="H85" s="75"/>
      <c r="I85" s="75"/>
      <c r="J85" s="75"/>
      <c r="K85" s="75"/>
    </row>
    <row r="86" spans="1:11" s="92" customFormat="1" ht="15.5" hidden="1" x14ac:dyDescent="0.3">
      <c r="A86" s="75"/>
      <c r="B86" s="94"/>
      <c r="C86" s="93"/>
      <c r="D86" s="75"/>
      <c r="E86" s="75"/>
      <c r="F86" s="75"/>
      <c r="G86" s="75"/>
      <c r="H86" s="75"/>
      <c r="I86" s="75"/>
      <c r="J86" s="75"/>
      <c r="K86" s="75"/>
    </row>
    <row r="87" spans="1:11" s="92" customFormat="1" ht="15.5" hidden="1" x14ac:dyDescent="0.3">
      <c r="A87" s="75"/>
      <c r="B87" s="94"/>
      <c r="C87" s="93"/>
      <c r="D87" s="75"/>
      <c r="E87" s="75"/>
      <c r="F87" s="75"/>
      <c r="G87" s="75"/>
      <c r="H87" s="75"/>
      <c r="I87" s="75"/>
      <c r="J87" s="75"/>
      <c r="K87" s="75"/>
    </row>
    <row r="88" spans="1:11" s="92" customFormat="1" hidden="1" x14ac:dyDescent="0.3">
      <c r="A88" s="75"/>
      <c r="B88" s="93"/>
      <c r="C88" s="93"/>
      <c r="D88" s="75"/>
      <c r="E88" s="75"/>
      <c r="F88" s="75"/>
      <c r="G88" s="75"/>
      <c r="H88" s="75"/>
      <c r="I88" s="75"/>
      <c r="J88" s="75"/>
      <c r="K88" s="75"/>
    </row>
    <row r="89" spans="1:11" s="92" customFormat="1" hidden="1" x14ac:dyDescent="0.3">
      <c r="A89" s="75"/>
      <c r="B89" s="93"/>
      <c r="C89" s="93"/>
      <c r="D89" s="75"/>
      <c r="E89" s="75"/>
      <c r="F89" s="75"/>
      <c r="G89" s="75"/>
      <c r="H89" s="75"/>
      <c r="I89" s="75"/>
      <c r="J89" s="75"/>
      <c r="K89" s="75"/>
    </row>
    <row r="90" spans="1:11" s="92" customFormat="1" hidden="1" x14ac:dyDescent="0.3">
      <c r="A90" s="75"/>
      <c r="B90" s="93"/>
      <c r="C90" s="93"/>
      <c r="D90" s="75"/>
      <c r="E90" s="75"/>
      <c r="F90" s="75"/>
      <c r="G90" s="75"/>
      <c r="H90" s="75"/>
      <c r="I90" s="75"/>
      <c r="J90" s="75"/>
      <c r="K90" s="75"/>
    </row>
    <row r="91" spans="1:11" s="92" customFormat="1" hidden="1" x14ac:dyDescent="0.3">
      <c r="A91" s="75"/>
      <c r="B91" s="93"/>
      <c r="C91" s="93"/>
      <c r="D91" s="75"/>
      <c r="E91" s="75"/>
      <c r="F91" s="75"/>
      <c r="G91" s="75"/>
      <c r="H91" s="75"/>
      <c r="I91" s="75"/>
      <c r="J91" s="75"/>
      <c r="K91" s="75"/>
    </row>
    <row r="92" spans="1:11" s="92" customFormat="1" hidden="1" x14ac:dyDescent="0.3">
      <c r="A92" s="75"/>
      <c r="B92" s="93"/>
      <c r="C92" s="93"/>
      <c r="D92" s="75"/>
      <c r="E92" s="75"/>
      <c r="F92" s="75"/>
      <c r="G92" s="75"/>
      <c r="H92" s="75"/>
      <c r="I92" s="75"/>
      <c r="J92" s="75"/>
      <c r="K92" s="75"/>
    </row>
    <row r="93" spans="1:11" s="92" customFormat="1" hidden="1" x14ac:dyDescent="0.3">
      <c r="A93" s="75"/>
      <c r="B93" s="93"/>
      <c r="C93" s="93"/>
      <c r="D93" s="75"/>
      <c r="E93" s="75"/>
      <c r="F93" s="75"/>
      <c r="G93" s="75"/>
      <c r="H93" s="75"/>
      <c r="I93" s="75"/>
      <c r="J93" s="75"/>
      <c r="K93" s="75"/>
    </row>
    <row r="94" spans="1:11" s="92" customFormat="1" hidden="1" x14ac:dyDescent="0.3">
      <c r="A94" s="75"/>
      <c r="B94" s="93"/>
      <c r="C94" s="93"/>
      <c r="D94" s="75"/>
      <c r="E94" s="75"/>
      <c r="F94" s="75"/>
      <c r="G94" s="75"/>
      <c r="H94" s="75"/>
      <c r="I94" s="75"/>
      <c r="J94" s="75"/>
      <c r="K94" s="75"/>
    </row>
    <row r="95" spans="1:11" s="92" customFormat="1" hidden="1" x14ac:dyDescent="0.3">
      <c r="A95" s="75"/>
      <c r="B95" s="93"/>
      <c r="C95" s="93"/>
      <c r="D95" s="75"/>
      <c r="E95" s="75"/>
      <c r="F95" s="75"/>
      <c r="G95" s="75"/>
      <c r="H95" s="75"/>
      <c r="I95" s="75"/>
      <c r="J95" s="75"/>
      <c r="K95" s="75"/>
    </row>
    <row r="96" spans="1:11" s="92" customFormat="1" hidden="1" x14ac:dyDescent="0.3">
      <c r="A96" s="75"/>
      <c r="B96" s="93"/>
      <c r="C96" s="93"/>
      <c r="D96" s="75"/>
      <c r="E96" s="75"/>
      <c r="F96" s="75"/>
      <c r="G96" s="75"/>
      <c r="H96" s="75"/>
      <c r="I96" s="75"/>
      <c r="J96" s="75"/>
      <c r="K96" s="75"/>
    </row>
    <row r="97" spans="1:11" s="92" customFormat="1" hidden="1" x14ac:dyDescent="0.3">
      <c r="A97" s="75"/>
      <c r="B97" s="93"/>
      <c r="C97" s="93"/>
      <c r="D97" s="75"/>
      <c r="E97" s="75"/>
      <c r="F97" s="75"/>
      <c r="G97" s="75"/>
      <c r="H97" s="75"/>
      <c r="I97" s="75"/>
      <c r="J97" s="75"/>
      <c r="K97" s="75"/>
    </row>
    <row r="98" spans="1:11" s="92" customFormat="1" hidden="1" x14ac:dyDescent="0.3">
      <c r="A98" s="75"/>
      <c r="B98" s="93"/>
      <c r="C98" s="93"/>
      <c r="D98" s="75"/>
      <c r="E98" s="75"/>
      <c r="F98" s="75"/>
      <c r="G98" s="75"/>
      <c r="H98" s="75"/>
      <c r="I98" s="75"/>
      <c r="J98" s="75"/>
      <c r="K98" s="75"/>
    </row>
    <row r="99" spans="1:11" s="92" customFormat="1" hidden="1" x14ac:dyDescent="0.3">
      <c r="A99" s="75"/>
      <c r="B99" s="93"/>
      <c r="C99" s="93"/>
      <c r="D99" s="75"/>
      <c r="E99" s="75"/>
      <c r="F99" s="75"/>
      <c r="G99" s="75"/>
      <c r="H99" s="75"/>
      <c r="I99" s="75"/>
      <c r="J99" s="75"/>
      <c r="K99" s="75"/>
    </row>
    <row r="100" spans="1:11" s="92" customFormat="1" hidden="1" x14ac:dyDescent="0.3">
      <c r="A100" s="75"/>
      <c r="B100" s="93"/>
      <c r="C100" s="93"/>
      <c r="D100" s="75"/>
      <c r="E100" s="75"/>
      <c r="F100" s="75"/>
      <c r="G100" s="75"/>
      <c r="H100" s="75"/>
      <c r="I100" s="75"/>
      <c r="J100" s="75"/>
      <c r="K100" s="75"/>
    </row>
    <row r="101" spans="1:11" s="92" customFormat="1" hidden="1" x14ac:dyDescent="0.3">
      <c r="A101" s="75"/>
      <c r="B101" s="93"/>
      <c r="C101" s="93"/>
      <c r="D101" s="75"/>
      <c r="E101" s="75"/>
      <c r="F101" s="75"/>
      <c r="G101" s="75"/>
      <c r="H101" s="75"/>
      <c r="I101" s="75"/>
      <c r="J101" s="75"/>
      <c r="K101" s="75"/>
    </row>
    <row r="102" spans="1:11" s="92" customFormat="1" hidden="1" x14ac:dyDescent="0.3">
      <c r="A102" s="75"/>
      <c r="B102" s="93"/>
      <c r="C102" s="93"/>
      <c r="D102" s="75"/>
      <c r="E102" s="75"/>
      <c r="F102" s="75"/>
      <c r="G102" s="75"/>
      <c r="H102" s="75"/>
      <c r="I102" s="75"/>
      <c r="J102" s="75"/>
      <c r="K102" s="75"/>
    </row>
    <row r="103" spans="1:11" s="92" customFormat="1" hidden="1" x14ac:dyDescent="0.3">
      <c r="A103" s="75"/>
      <c r="B103" s="93"/>
      <c r="C103" s="93"/>
      <c r="D103" s="75"/>
      <c r="E103" s="75"/>
      <c r="F103" s="75"/>
      <c r="G103" s="75"/>
      <c r="H103" s="75"/>
      <c r="I103" s="75"/>
      <c r="J103" s="75"/>
      <c r="K103" s="75"/>
    </row>
    <row r="104" spans="1:11" s="92" customFormat="1" hidden="1" x14ac:dyDescent="0.3">
      <c r="A104" s="75"/>
      <c r="B104" s="93"/>
      <c r="C104" s="93"/>
      <c r="D104" s="75"/>
      <c r="E104" s="75"/>
      <c r="F104" s="75"/>
      <c r="G104" s="75"/>
      <c r="H104" s="75"/>
      <c r="I104" s="75"/>
      <c r="J104" s="75"/>
      <c r="K104" s="75"/>
    </row>
    <row r="105" spans="1:11" s="92" customFormat="1" hidden="1" x14ac:dyDescent="0.3">
      <c r="A105" s="75"/>
      <c r="B105" s="93"/>
      <c r="C105" s="93"/>
      <c r="D105" s="75"/>
      <c r="E105" s="75"/>
      <c r="F105" s="75"/>
      <c r="G105" s="75"/>
      <c r="H105" s="75"/>
      <c r="I105" s="75"/>
      <c r="J105" s="75"/>
      <c r="K105" s="75"/>
    </row>
    <row r="106" spans="1:11" s="92" customFormat="1" hidden="1" x14ac:dyDescent="0.3">
      <c r="A106" s="75"/>
      <c r="B106" s="93"/>
      <c r="C106" s="93"/>
      <c r="D106" s="75"/>
      <c r="E106" s="75"/>
      <c r="F106" s="75"/>
      <c r="G106" s="75"/>
      <c r="H106" s="75"/>
      <c r="I106" s="75"/>
      <c r="J106" s="75"/>
      <c r="K106" s="75"/>
    </row>
    <row r="107" spans="1:11" s="92" customFormat="1" hidden="1" x14ac:dyDescent="0.3">
      <c r="A107" s="75"/>
      <c r="B107" s="93"/>
      <c r="C107" s="93"/>
      <c r="D107" s="75"/>
      <c r="E107" s="75"/>
      <c r="F107" s="75"/>
      <c r="G107" s="75"/>
      <c r="H107" s="75"/>
      <c r="I107" s="75"/>
      <c r="J107" s="75"/>
      <c r="K107" s="75"/>
    </row>
    <row r="108" spans="1:11" s="92" customFormat="1" hidden="1" x14ac:dyDescent="0.3">
      <c r="A108" s="75"/>
      <c r="B108" s="93"/>
      <c r="C108" s="93"/>
      <c r="D108" s="75"/>
      <c r="E108" s="75"/>
      <c r="F108" s="75"/>
      <c r="G108" s="75"/>
      <c r="H108" s="75"/>
      <c r="I108" s="75"/>
      <c r="J108" s="75"/>
      <c r="K108" s="75"/>
    </row>
    <row r="109" spans="1:11" s="92" customFormat="1" hidden="1" x14ac:dyDescent="0.3">
      <c r="A109" s="75"/>
      <c r="B109" s="93"/>
      <c r="C109" s="93"/>
      <c r="D109" s="75"/>
      <c r="E109" s="75"/>
      <c r="F109" s="75"/>
      <c r="G109" s="75"/>
      <c r="H109" s="75"/>
      <c r="I109" s="75"/>
      <c r="J109" s="75"/>
      <c r="K109" s="75"/>
    </row>
    <row r="110" spans="1:11" s="92" customFormat="1" hidden="1" x14ac:dyDescent="0.3">
      <c r="A110" s="75"/>
      <c r="B110" s="93"/>
      <c r="C110" s="93"/>
      <c r="D110" s="75"/>
      <c r="E110" s="75"/>
      <c r="F110" s="75"/>
      <c r="G110" s="75"/>
      <c r="H110" s="75"/>
      <c r="I110" s="75"/>
      <c r="J110" s="75"/>
      <c r="K110" s="75"/>
    </row>
    <row r="111" spans="1:11" s="92" customFormat="1" hidden="1" x14ac:dyDescent="0.3">
      <c r="A111" s="75"/>
      <c r="B111" s="93"/>
      <c r="C111" s="93"/>
      <c r="D111" s="75"/>
      <c r="E111" s="75"/>
      <c r="F111" s="75"/>
      <c r="G111" s="75"/>
      <c r="H111" s="75"/>
      <c r="I111" s="75"/>
      <c r="J111" s="75"/>
      <c r="K111" s="75"/>
    </row>
    <row r="112" spans="1:11" s="92" customFormat="1" hidden="1" x14ac:dyDescent="0.3">
      <c r="A112" s="75"/>
      <c r="B112" s="93"/>
      <c r="C112" s="93"/>
      <c r="D112" s="75"/>
      <c r="E112" s="75"/>
      <c r="F112" s="75"/>
      <c r="G112" s="75"/>
      <c r="H112" s="75"/>
      <c r="I112" s="75"/>
      <c r="J112" s="75"/>
      <c r="K112" s="75"/>
    </row>
    <row r="113" spans="1:11" s="92" customFormat="1" hidden="1" x14ac:dyDescent="0.3">
      <c r="A113" s="75"/>
      <c r="B113" s="93"/>
      <c r="C113" s="93"/>
      <c r="D113" s="75"/>
      <c r="E113" s="75"/>
      <c r="F113" s="75"/>
      <c r="G113" s="75"/>
      <c r="H113" s="75"/>
      <c r="I113" s="75"/>
      <c r="J113" s="75"/>
      <c r="K113" s="75"/>
    </row>
    <row r="114" spans="1:11" s="92" customFormat="1" hidden="1" x14ac:dyDescent="0.3">
      <c r="A114" s="75"/>
      <c r="B114" s="93"/>
      <c r="C114" s="93"/>
      <c r="D114" s="75"/>
      <c r="E114" s="75"/>
      <c r="F114" s="75"/>
      <c r="G114" s="75"/>
      <c r="H114" s="75"/>
      <c r="I114" s="75"/>
      <c r="J114" s="75"/>
      <c r="K114" s="75"/>
    </row>
    <row r="115" spans="1:11" s="92" customFormat="1" hidden="1" x14ac:dyDescent="0.3">
      <c r="A115" s="75"/>
      <c r="B115" s="93"/>
      <c r="C115" s="93"/>
      <c r="D115" s="75"/>
      <c r="E115" s="75"/>
      <c r="F115" s="75"/>
      <c r="G115" s="75"/>
      <c r="H115" s="75"/>
      <c r="I115" s="75"/>
      <c r="J115" s="75"/>
      <c r="K115" s="75"/>
    </row>
    <row r="116" spans="1:11" s="92" customFormat="1" hidden="1" x14ac:dyDescent="0.3">
      <c r="A116" s="75"/>
      <c r="B116" s="93"/>
      <c r="C116" s="93"/>
      <c r="D116" s="75"/>
      <c r="E116" s="75"/>
      <c r="F116" s="75"/>
      <c r="G116" s="75"/>
      <c r="H116" s="75"/>
      <c r="I116" s="75"/>
      <c r="J116" s="75"/>
      <c r="K116" s="75"/>
    </row>
    <row r="117" spans="1:11" s="92" customFormat="1" hidden="1" x14ac:dyDescent="0.3">
      <c r="A117" s="75"/>
      <c r="B117" s="93"/>
      <c r="C117" s="93"/>
      <c r="D117" s="75"/>
      <c r="E117" s="75"/>
      <c r="F117" s="75"/>
      <c r="G117" s="75"/>
      <c r="H117" s="75"/>
      <c r="I117" s="75"/>
      <c r="J117" s="75"/>
      <c r="K117" s="75"/>
    </row>
    <row r="118" spans="1:11" s="92" customFormat="1" hidden="1" x14ac:dyDescent="0.3">
      <c r="A118" s="75"/>
      <c r="B118" s="93"/>
      <c r="C118" s="93"/>
      <c r="D118" s="75"/>
      <c r="E118" s="75"/>
      <c r="F118" s="75"/>
      <c r="G118" s="75"/>
      <c r="H118" s="75"/>
      <c r="I118" s="75"/>
      <c r="J118" s="75"/>
      <c r="K118" s="75"/>
    </row>
    <row r="119" spans="1:11" s="92" customFormat="1" hidden="1" x14ac:dyDescent="0.3">
      <c r="A119" s="75"/>
      <c r="B119" s="93"/>
      <c r="C119" s="93"/>
      <c r="D119" s="75"/>
      <c r="E119" s="75"/>
      <c r="F119" s="75"/>
      <c r="G119" s="75"/>
      <c r="H119" s="75"/>
      <c r="I119" s="75"/>
      <c r="J119" s="75"/>
      <c r="K119" s="75"/>
    </row>
    <row r="120" spans="1:11" s="92" customFormat="1" hidden="1" x14ac:dyDescent="0.3">
      <c r="A120" s="75"/>
      <c r="B120" s="93"/>
      <c r="C120" s="93"/>
      <c r="D120" s="75"/>
      <c r="E120" s="75"/>
      <c r="F120" s="75"/>
      <c r="G120" s="75"/>
      <c r="H120" s="75"/>
      <c r="I120" s="75"/>
      <c r="J120" s="75"/>
      <c r="K120" s="75"/>
    </row>
    <row r="121" spans="1:11" s="92" customFormat="1" hidden="1" x14ac:dyDescent="0.3">
      <c r="A121" s="75"/>
      <c r="B121" s="93"/>
      <c r="C121" s="93"/>
      <c r="D121" s="75"/>
      <c r="E121" s="75"/>
      <c r="F121" s="75"/>
      <c r="G121" s="75"/>
      <c r="H121" s="75"/>
      <c r="I121" s="75"/>
      <c r="J121" s="75"/>
      <c r="K121" s="75"/>
    </row>
    <row r="122" spans="1:11" s="92" customFormat="1" hidden="1" x14ac:dyDescent="0.3">
      <c r="A122" s="75"/>
      <c r="B122" s="93"/>
      <c r="C122" s="93"/>
      <c r="D122" s="75"/>
      <c r="E122" s="75"/>
      <c r="F122" s="75"/>
      <c r="G122" s="75"/>
      <c r="H122" s="75"/>
      <c r="I122" s="75"/>
      <c r="J122" s="75"/>
      <c r="K122" s="75"/>
    </row>
    <row r="123" spans="1:11" s="92" customFormat="1" hidden="1" x14ac:dyDescent="0.3">
      <c r="A123" s="75"/>
      <c r="B123" s="93"/>
      <c r="C123" s="93"/>
      <c r="D123" s="75"/>
      <c r="E123" s="75"/>
      <c r="F123" s="75"/>
      <c r="G123" s="75"/>
      <c r="H123" s="75"/>
      <c r="I123" s="75"/>
      <c r="J123" s="75"/>
      <c r="K123" s="75"/>
    </row>
    <row r="124" spans="1:11" s="92" customFormat="1" hidden="1" x14ac:dyDescent="0.3">
      <c r="A124" s="75"/>
      <c r="B124" s="93"/>
      <c r="C124" s="93"/>
      <c r="D124" s="75"/>
      <c r="E124" s="75"/>
      <c r="F124" s="75"/>
      <c r="G124" s="75"/>
      <c r="H124" s="75"/>
      <c r="I124" s="75"/>
      <c r="J124" s="75"/>
      <c r="K124" s="75"/>
    </row>
    <row r="125" spans="1:11" s="92" customFormat="1" hidden="1" x14ac:dyDescent="0.3">
      <c r="A125" s="75"/>
      <c r="B125" s="93"/>
      <c r="C125" s="93"/>
      <c r="D125" s="75"/>
      <c r="E125" s="75"/>
      <c r="F125" s="75"/>
      <c r="G125" s="75"/>
      <c r="H125" s="75"/>
      <c r="I125" s="75"/>
      <c r="J125" s="75"/>
      <c r="K125" s="75"/>
    </row>
    <row r="126" spans="1:11" s="92" customFormat="1" hidden="1" x14ac:dyDescent="0.3">
      <c r="A126" s="75"/>
      <c r="B126" s="93"/>
      <c r="C126" s="93"/>
      <c r="D126" s="75"/>
      <c r="E126" s="75"/>
      <c r="F126" s="75"/>
      <c r="G126" s="75"/>
      <c r="H126" s="75"/>
      <c r="I126" s="75"/>
      <c r="J126" s="75"/>
      <c r="K126" s="75"/>
    </row>
    <row r="127" spans="1:11" s="92" customFormat="1" hidden="1" x14ac:dyDescent="0.3">
      <c r="A127" s="75"/>
      <c r="B127" s="93"/>
      <c r="C127" s="93"/>
      <c r="D127" s="75"/>
      <c r="E127" s="75"/>
      <c r="F127" s="75"/>
      <c r="G127" s="75"/>
      <c r="H127" s="75"/>
      <c r="I127" s="75"/>
      <c r="J127" s="75"/>
      <c r="K127" s="75"/>
    </row>
    <row r="128" spans="1:11" s="92" customFormat="1" hidden="1" x14ac:dyDescent="0.3">
      <c r="A128" s="75"/>
      <c r="B128" s="93"/>
      <c r="C128" s="93"/>
      <c r="D128" s="75"/>
      <c r="E128" s="75"/>
      <c r="F128" s="75"/>
      <c r="G128" s="75"/>
      <c r="H128" s="75"/>
      <c r="I128" s="75"/>
      <c r="J128" s="75"/>
      <c r="K128" s="75"/>
    </row>
    <row r="129" spans="1:11" s="92" customFormat="1" hidden="1" x14ac:dyDescent="0.3">
      <c r="A129" s="75"/>
      <c r="B129" s="93"/>
      <c r="C129" s="93"/>
      <c r="D129" s="75"/>
      <c r="E129" s="75"/>
      <c r="F129" s="75"/>
      <c r="G129" s="75"/>
      <c r="H129" s="75"/>
      <c r="I129" s="75"/>
      <c r="J129" s="75"/>
      <c r="K129" s="75"/>
    </row>
    <row r="130" spans="1:11" s="92" customFormat="1" hidden="1" x14ac:dyDescent="0.3">
      <c r="A130" s="75"/>
      <c r="B130" s="93"/>
      <c r="C130" s="93"/>
      <c r="D130" s="75"/>
      <c r="E130" s="75"/>
      <c r="F130" s="75"/>
      <c r="G130" s="75"/>
      <c r="H130" s="75"/>
      <c r="I130" s="75"/>
      <c r="J130" s="75"/>
      <c r="K130" s="75"/>
    </row>
    <row r="131" spans="1:11" s="92" customFormat="1" hidden="1" x14ac:dyDescent="0.3">
      <c r="A131" s="75"/>
      <c r="B131" s="93"/>
      <c r="C131" s="93"/>
      <c r="D131" s="75"/>
      <c r="E131" s="75"/>
      <c r="F131" s="75"/>
      <c r="G131" s="75"/>
      <c r="H131" s="75"/>
      <c r="I131" s="75"/>
      <c r="J131" s="75"/>
      <c r="K131" s="75"/>
    </row>
    <row r="132" spans="1:11" s="92" customFormat="1" hidden="1" x14ac:dyDescent="0.3">
      <c r="A132" s="75"/>
      <c r="B132" s="93"/>
      <c r="C132" s="93"/>
      <c r="D132" s="75"/>
      <c r="E132" s="75"/>
      <c r="F132" s="75"/>
      <c r="G132" s="75"/>
      <c r="H132" s="75"/>
      <c r="I132" s="75"/>
      <c r="J132" s="75"/>
      <c r="K132" s="75"/>
    </row>
    <row r="133" spans="1:11" s="92" customFormat="1" hidden="1" x14ac:dyDescent="0.3">
      <c r="A133" s="75"/>
      <c r="B133" s="93"/>
      <c r="C133" s="93"/>
      <c r="D133" s="75"/>
      <c r="E133" s="75"/>
      <c r="F133" s="75"/>
      <c r="G133" s="75"/>
      <c r="H133" s="75"/>
      <c r="I133" s="75"/>
      <c r="J133" s="75"/>
      <c r="K133" s="75"/>
    </row>
    <row r="134" spans="1:11" s="92" customFormat="1" hidden="1" x14ac:dyDescent="0.3">
      <c r="A134" s="75"/>
      <c r="B134" s="93"/>
      <c r="C134" s="93"/>
      <c r="D134" s="75"/>
      <c r="E134" s="75"/>
      <c r="F134" s="75"/>
      <c r="G134" s="75"/>
      <c r="H134" s="75"/>
      <c r="I134" s="75"/>
      <c r="J134" s="75"/>
      <c r="K134" s="75"/>
    </row>
    <row r="135" spans="1:11" s="92" customFormat="1" hidden="1" x14ac:dyDescent="0.3">
      <c r="A135" s="75"/>
      <c r="B135" s="93"/>
      <c r="C135" s="93"/>
      <c r="D135" s="75"/>
      <c r="E135" s="75"/>
      <c r="F135" s="75"/>
      <c r="G135" s="75"/>
      <c r="H135" s="75"/>
      <c r="I135" s="75"/>
      <c r="J135" s="75"/>
      <c r="K135" s="75"/>
    </row>
    <row r="136" spans="1:11" s="92" customFormat="1" hidden="1" x14ac:dyDescent="0.3">
      <c r="A136" s="75"/>
      <c r="B136" s="93"/>
      <c r="C136" s="93"/>
      <c r="D136" s="75"/>
      <c r="E136" s="75"/>
      <c r="F136" s="75"/>
      <c r="G136" s="75"/>
      <c r="H136" s="75"/>
      <c r="I136" s="75"/>
      <c r="J136" s="75"/>
      <c r="K136" s="75"/>
    </row>
    <row r="137" spans="1:11" s="92" customFormat="1" hidden="1" x14ac:dyDescent="0.3">
      <c r="A137" s="75"/>
      <c r="B137" s="93"/>
      <c r="C137" s="93"/>
      <c r="D137" s="75"/>
      <c r="E137" s="75"/>
      <c r="F137" s="75"/>
      <c r="G137" s="75"/>
      <c r="H137" s="75"/>
      <c r="I137" s="75"/>
      <c r="J137" s="75"/>
      <c r="K137" s="75"/>
    </row>
    <row r="138" spans="1:11" s="92" customFormat="1" hidden="1" x14ac:dyDescent="0.3">
      <c r="A138" s="75"/>
      <c r="B138" s="93"/>
      <c r="C138" s="93"/>
      <c r="D138" s="75"/>
      <c r="E138" s="75"/>
      <c r="F138" s="75"/>
      <c r="G138" s="75"/>
      <c r="H138" s="75"/>
      <c r="I138" s="75"/>
      <c r="J138" s="75"/>
      <c r="K138" s="75"/>
    </row>
    <row r="139" spans="1:11" s="92" customFormat="1" hidden="1" x14ac:dyDescent="0.3">
      <c r="A139" s="75"/>
      <c r="B139" s="93"/>
      <c r="C139" s="93"/>
      <c r="D139" s="75"/>
      <c r="E139" s="75"/>
      <c r="F139" s="75"/>
      <c r="G139" s="75"/>
      <c r="H139" s="75"/>
      <c r="I139" s="75"/>
      <c r="J139" s="75"/>
      <c r="K139" s="75"/>
    </row>
    <row r="140" spans="1:11" s="92" customFormat="1" hidden="1" x14ac:dyDescent="0.3">
      <c r="A140" s="75"/>
      <c r="B140" s="93"/>
      <c r="C140" s="93"/>
      <c r="D140" s="75"/>
      <c r="E140" s="75"/>
      <c r="F140" s="75"/>
      <c r="G140" s="75"/>
      <c r="H140" s="75"/>
      <c r="I140" s="75"/>
      <c r="J140" s="75"/>
      <c r="K140" s="75"/>
    </row>
    <row r="141" spans="1:11" s="92" customFormat="1" hidden="1" x14ac:dyDescent="0.3">
      <c r="A141" s="75"/>
      <c r="B141" s="93"/>
      <c r="C141" s="93"/>
      <c r="D141" s="75"/>
      <c r="E141" s="75"/>
      <c r="F141" s="75"/>
      <c r="G141" s="75"/>
      <c r="H141" s="75"/>
      <c r="I141" s="75"/>
      <c r="J141" s="75"/>
      <c r="K141" s="75"/>
    </row>
    <row r="142" spans="1:11" s="92" customFormat="1" hidden="1" x14ac:dyDescent="0.3">
      <c r="A142" s="75"/>
      <c r="B142" s="93"/>
      <c r="C142" s="93"/>
      <c r="D142" s="75"/>
      <c r="E142" s="75"/>
      <c r="F142" s="75"/>
      <c r="G142" s="75"/>
      <c r="H142" s="75"/>
      <c r="I142" s="75"/>
      <c r="J142" s="75"/>
      <c r="K142" s="75"/>
    </row>
    <row r="143" spans="1:11" s="92" customFormat="1" hidden="1" x14ac:dyDescent="0.3">
      <c r="A143" s="75"/>
      <c r="B143" s="93"/>
      <c r="C143" s="93"/>
      <c r="D143" s="75"/>
      <c r="E143" s="75"/>
      <c r="F143" s="75"/>
      <c r="G143" s="75"/>
      <c r="H143" s="75"/>
      <c r="I143" s="75"/>
      <c r="J143" s="75"/>
      <c r="K143" s="75"/>
    </row>
    <row r="144" spans="1:11" s="92" customFormat="1" hidden="1" x14ac:dyDescent="0.3">
      <c r="A144" s="75"/>
      <c r="B144" s="93"/>
      <c r="C144" s="93"/>
      <c r="D144" s="75"/>
      <c r="E144" s="75"/>
      <c r="F144" s="75"/>
      <c r="G144" s="75"/>
      <c r="H144" s="75"/>
      <c r="I144" s="75"/>
      <c r="J144" s="75"/>
      <c r="K144" s="75"/>
    </row>
    <row r="145" spans="1:11" s="92" customFormat="1" hidden="1" x14ac:dyDescent="0.3">
      <c r="A145" s="75"/>
      <c r="B145" s="93"/>
      <c r="C145" s="93"/>
      <c r="D145" s="75"/>
      <c r="E145" s="75"/>
      <c r="F145" s="75"/>
      <c r="G145" s="75"/>
      <c r="H145" s="75"/>
      <c r="I145" s="75"/>
      <c r="J145" s="75"/>
      <c r="K145" s="75"/>
    </row>
    <row r="146" spans="1:11" s="92" customFormat="1" hidden="1" x14ac:dyDescent="0.3">
      <c r="A146" s="75"/>
      <c r="B146" s="93"/>
      <c r="C146" s="93"/>
      <c r="D146" s="75"/>
      <c r="E146" s="75"/>
      <c r="F146" s="75"/>
      <c r="G146" s="75"/>
      <c r="H146" s="75"/>
      <c r="I146" s="75"/>
      <c r="J146" s="75"/>
      <c r="K146" s="75"/>
    </row>
    <row r="147" spans="1:11" s="92" customFormat="1" hidden="1" x14ac:dyDescent="0.3">
      <c r="A147" s="75"/>
      <c r="B147" s="93"/>
      <c r="C147" s="93"/>
      <c r="D147" s="75"/>
      <c r="E147" s="75"/>
      <c r="F147" s="75"/>
      <c r="G147" s="75"/>
      <c r="H147" s="75"/>
      <c r="I147" s="75"/>
      <c r="J147" s="75"/>
      <c r="K147" s="75"/>
    </row>
    <row r="148" spans="1:11" s="92" customFormat="1" hidden="1" x14ac:dyDescent="0.3">
      <c r="A148" s="75"/>
      <c r="B148" s="93"/>
      <c r="C148" s="93"/>
      <c r="D148" s="75"/>
      <c r="E148" s="75"/>
      <c r="F148" s="75"/>
      <c r="G148" s="75"/>
      <c r="H148" s="75"/>
      <c r="I148" s="75"/>
      <c r="J148" s="75"/>
      <c r="K148" s="75"/>
    </row>
    <row r="149" spans="1:11" s="92" customFormat="1" hidden="1" x14ac:dyDescent="0.3">
      <c r="A149" s="75"/>
      <c r="B149" s="93"/>
      <c r="C149" s="93"/>
      <c r="D149" s="75"/>
      <c r="E149" s="75"/>
      <c r="F149" s="75"/>
      <c r="G149" s="75"/>
      <c r="H149" s="75"/>
      <c r="I149" s="75"/>
      <c r="J149" s="75"/>
      <c r="K149" s="75"/>
    </row>
    <row r="150" spans="1:11" s="92" customFormat="1" hidden="1" x14ac:dyDescent="0.3">
      <c r="A150" s="75"/>
      <c r="B150" s="93"/>
      <c r="C150" s="93"/>
      <c r="D150" s="75"/>
      <c r="E150" s="75"/>
      <c r="F150" s="75"/>
      <c r="G150" s="75"/>
      <c r="H150" s="75"/>
      <c r="I150" s="75"/>
      <c r="J150" s="75"/>
      <c r="K150" s="75"/>
    </row>
    <row r="151" spans="1:11" s="92" customFormat="1" hidden="1" x14ac:dyDescent="0.3">
      <c r="A151" s="75"/>
      <c r="B151" s="93"/>
      <c r="C151" s="93"/>
      <c r="D151" s="75"/>
      <c r="E151" s="75"/>
      <c r="F151" s="75"/>
      <c r="G151" s="75"/>
      <c r="H151" s="75"/>
      <c r="I151" s="75"/>
      <c r="J151" s="75"/>
      <c r="K151" s="75"/>
    </row>
    <row r="152" spans="1:11" s="92" customFormat="1" hidden="1" x14ac:dyDescent="0.3">
      <c r="A152" s="75"/>
      <c r="B152" s="93"/>
      <c r="C152" s="93"/>
      <c r="D152" s="75"/>
      <c r="E152" s="75"/>
      <c r="F152" s="75"/>
      <c r="G152" s="75"/>
      <c r="H152" s="75"/>
      <c r="I152" s="75"/>
      <c r="J152" s="75"/>
      <c r="K152" s="75"/>
    </row>
    <row r="153" spans="1:11" s="92" customFormat="1" hidden="1" x14ac:dyDescent="0.3">
      <c r="A153" s="75"/>
      <c r="B153" s="93"/>
      <c r="C153" s="93"/>
      <c r="D153" s="75"/>
      <c r="E153" s="75"/>
      <c r="F153" s="75"/>
      <c r="G153" s="75"/>
      <c r="H153" s="75"/>
      <c r="I153" s="75"/>
      <c r="J153" s="75"/>
      <c r="K153" s="75"/>
    </row>
    <row r="154" spans="1:11" s="92" customFormat="1" hidden="1" x14ac:dyDescent="0.3">
      <c r="A154" s="75"/>
      <c r="B154" s="93"/>
      <c r="C154" s="93"/>
      <c r="D154" s="75"/>
      <c r="E154" s="75"/>
      <c r="F154" s="75"/>
      <c r="G154" s="75"/>
      <c r="H154" s="75"/>
      <c r="I154" s="75"/>
      <c r="J154" s="75"/>
      <c r="K154" s="75"/>
    </row>
    <row r="155" spans="1:11" s="92" customFormat="1" hidden="1" x14ac:dyDescent="0.3">
      <c r="A155" s="75"/>
      <c r="B155" s="93"/>
      <c r="C155" s="93"/>
      <c r="D155" s="75"/>
      <c r="E155" s="75"/>
      <c r="F155" s="75"/>
      <c r="G155" s="75"/>
      <c r="H155" s="75"/>
      <c r="I155" s="75"/>
      <c r="J155" s="75"/>
      <c r="K155" s="75"/>
    </row>
    <row r="156" spans="1:11" s="92" customFormat="1" hidden="1" x14ac:dyDescent="0.3">
      <c r="A156" s="75"/>
      <c r="B156" s="93"/>
      <c r="C156" s="93"/>
      <c r="D156" s="75"/>
      <c r="E156" s="75"/>
      <c r="F156" s="75"/>
      <c r="G156" s="75"/>
      <c r="H156" s="75"/>
      <c r="I156" s="75"/>
      <c r="J156" s="75"/>
      <c r="K156" s="75"/>
    </row>
    <row r="157" spans="1:11" s="92" customFormat="1" hidden="1" x14ac:dyDescent="0.3">
      <c r="A157" s="75"/>
      <c r="B157" s="93"/>
      <c r="C157" s="93"/>
      <c r="D157" s="75"/>
      <c r="E157" s="75"/>
      <c r="F157" s="75"/>
      <c r="G157" s="75"/>
      <c r="H157" s="75"/>
      <c r="I157" s="75"/>
      <c r="J157" s="75"/>
      <c r="K157" s="75"/>
    </row>
    <row r="158" spans="1:11" s="92" customFormat="1" hidden="1" x14ac:dyDescent="0.3">
      <c r="A158" s="75"/>
      <c r="B158" s="93"/>
      <c r="C158" s="93"/>
      <c r="D158" s="75"/>
      <c r="E158" s="75"/>
      <c r="F158" s="75"/>
      <c r="G158" s="75"/>
      <c r="H158" s="75"/>
      <c r="I158" s="75"/>
      <c r="J158" s="75"/>
      <c r="K158" s="75"/>
    </row>
    <row r="159" spans="1:11" s="92" customFormat="1" hidden="1" x14ac:dyDescent="0.3">
      <c r="A159" s="75"/>
      <c r="B159" s="93"/>
      <c r="C159" s="93"/>
      <c r="D159" s="75"/>
      <c r="E159" s="75"/>
      <c r="F159" s="75"/>
      <c r="G159" s="75"/>
      <c r="H159" s="75"/>
      <c r="I159" s="75"/>
      <c r="J159" s="75"/>
      <c r="K159" s="75"/>
    </row>
    <row r="160" spans="1:11" s="92" customFormat="1" hidden="1" x14ac:dyDescent="0.3">
      <c r="A160" s="75"/>
      <c r="B160" s="93"/>
      <c r="C160" s="93"/>
      <c r="D160" s="75"/>
      <c r="E160" s="75"/>
      <c r="F160" s="75"/>
      <c r="G160" s="75"/>
      <c r="H160" s="75"/>
      <c r="I160" s="75"/>
      <c r="J160" s="75"/>
      <c r="K160" s="75"/>
    </row>
    <row r="161" spans="1:11" s="92" customFormat="1" hidden="1" x14ac:dyDescent="0.3">
      <c r="A161" s="75"/>
      <c r="B161" s="93"/>
      <c r="C161" s="93"/>
      <c r="D161" s="75"/>
      <c r="E161" s="75"/>
      <c r="F161" s="75"/>
      <c r="G161" s="75"/>
      <c r="H161" s="75"/>
      <c r="I161" s="75"/>
      <c r="J161" s="75"/>
      <c r="K161" s="75"/>
    </row>
    <row r="162" spans="1:11" s="92" customFormat="1" hidden="1" x14ac:dyDescent="0.3">
      <c r="A162" s="75"/>
      <c r="B162" s="93"/>
      <c r="C162" s="93"/>
      <c r="D162" s="75"/>
      <c r="E162" s="75"/>
      <c r="F162" s="75"/>
      <c r="G162" s="75"/>
      <c r="H162" s="75"/>
      <c r="I162" s="75"/>
      <c r="J162" s="75"/>
      <c r="K162" s="75"/>
    </row>
    <row r="163" spans="1:11" s="92" customFormat="1" hidden="1" x14ac:dyDescent="0.3">
      <c r="A163" s="75"/>
      <c r="B163" s="93"/>
      <c r="C163" s="93"/>
      <c r="D163" s="75"/>
      <c r="E163" s="75"/>
      <c r="F163" s="75"/>
      <c r="G163" s="75"/>
      <c r="H163" s="75"/>
      <c r="I163" s="75"/>
      <c r="J163" s="75"/>
      <c r="K163" s="75"/>
    </row>
    <row r="164" spans="1:11" s="92" customFormat="1" hidden="1" x14ac:dyDescent="0.3">
      <c r="A164" s="75"/>
      <c r="B164" s="93"/>
      <c r="C164" s="93"/>
      <c r="D164" s="75"/>
      <c r="E164" s="75"/>
      <c r="F164" s="75"/>
      <c r="G164" s="75"/>
      <c r="H164" s="75"/>
      <c r="I164" s="75"/>
      <c r="J164" s="75"/>
      <c r="K164" s="75"/>
    </row>
    <row r="165" spans="1:11" s="92" customFormat="1" hidden="1" x14ac:dyDescent="0.3">
      <c r="A165" s="75"/>
      <c r="B165" s="93"/>
      <c r="C165" s="93"/>
      <c r="D165" s="75"/>
      <c r="E165" s="75"/>
      <c r="F165" s="75"/>
      <c r="G165" s="75"/>
      <c r="H165" s="75"/>
      <c r="I165" s="75"/>
      <c r="J165" s="75"/>
      <c r="K165" s="75"/>
    </row>
    <row r="166" spans="1:11" s="92" customFormat="1" hidden="1" x14ac:dyDescent="0.3">
      <c r="A166" s="75"/>
      <c r="B166" s="93"/>
      <c r="C166" s="93"/>
      <c r="D166" s="75"/>
      <c r="E166" s="75"/>
      <c r="F166" s="75"/>
      <c r="G166" s="75"/>
      <c r="H166" s="75"/>
      <c r="I166" s="75"/>
      <c r="J166" s="75"/>
      <c r="K166" s="75"/>
    </row>
    <row r="167" spans="1:11" s="92" customFormat="1" hidden="1" x14ac:dyDescent="0.3">
      <c r="A167" s="75"/>
      <c r="B167" s="93"/>
      <c r="C167" s="93"/>
      <c r="D167" s="75"/>
      <c r="E167" s="75"/>
      <c r="F167" s="75"/>
      <c r="G167" s="75"/>
      <c r="H167" s="75"/>
      <c r="I167" s="75"/>
      <c r="J167" s="75"/>
      <c r="K167" s="75"/>
    </row>
    <row r="168" spans="1:11" s="92" customFormat="1" hidden="1" x14ac:dyDescent="0.3">
      <c r="A168" s="75"/>
      <c r="B168" s="93"/>
      <c r="C168" s="93"/>
      <c r="D168" s="75"/>
      <c r="E168" s="75"/>
      <c r="F168" s="75"/>
      <c r="G168" s="75"/>
      <c r="H168" s="75"/>
      <c r="I168" s="75"/>
      <c r="J168" s="75"/>
      <c r="K168" s="75"/>
    </row>
    <row r="169" spans="1:11" s="92" customFormat="1" hidden="1" x14ac:dyDescent="0.3">
      <c r="A169" s="75"/>
      <c r="B169" s="93"/>
      <c r="C169" s="93"/>
      <c r="D169" s="75"/>
      <c r="E169" s="75"/>
      <c r="F169" s="75"/>
      <c r="G169" s="75"/>
      <c r="H169" s="75"/>
      <c r="I169" s="75"/>
      <c r="J169" s="75"/>
      <c r="K169" s="75"/>
    </row>
    <row r="170" spans="1:11" s="92" customFormat="1" hidden="1" x14ac:dyDescent="0.3">
      <c r="A170" s="75"/>
      <c r="B170" s="93"/>
      <c r="C170" s="93"/>
      <c r="D170" s="75"/>
      <c r="E170" s="75"/>
      <c r="F170" s="75"/>
      <c r="G170" s="75"/>
      <c r="H170" s="75"/>
      <c r="I170" s="75"/>
      <c r="J170" s="75"/>
      <c r="K170" s="75"/>
    </row>
    <row r="171" spans="1:11" s="92" customFormat="1" hidden="1" x14ac:dyDescent="0.3">
      <c r="A171" s="75"/>
      <c r="B171" s="93"/>
      <c r="C171" s="93"/>
      <c r="D171" s="75"/>
      <c r="E171" s="75"/>
      <c r="F171" s="75"/>
      <c r="G171" s="75"/>
      <c r="H171" s="75"/>
      <c r="I171" s="75"/>
      <c r="J171" s="75"/>
      <c r="K171" s="75"/>
    </row>
    <row r="172" spans="1:11" s="92" customFormat="1" hidden="1" x14ac:dyDescent="0.3">
      <c r="A172" s="75"/>
      <c r="B172" s="93"/>
      <c r="C172" s="93"/>
      <c r="D172" s="75"/>
      <c r="E172" s="75"/>
      <c r="F172" s="75"/>
      <c r="G172" s="75"/>
      <c r="H172" s="75"/>
      <c r="I172" s="75"/>
      <c r="J172" s="75"/>
      <c r="K172" s="75"/>
    </row>
    <row r="173" spans="1:11" s="92" customFormat="1" hidden="1" x14ac:dyDescent="0.3">
      <c r="A173" s="75"/>
      <c r="B173" s="93"/>
      <c r="C173" s="93"/>
      <c r="D173" s="75"/>
      <c r="E173" s="75"/>
      <c r="F173" s="75"/>
      <c r="G173" s="75"/>
      <c r="H173" s="75"/>
      <c r="I173" s="75"/>
      <c r="J173" s="75"/>
      <c r="K173" s="75"/>
    </row>
    <row r="174" spans="1:11" s="92" customFormat="1" hidden="1" x14ac:dyDescent="0.3">
      <c r="A174" s="75"/>
      <c r="B174" s="93"/>
      <c r="C174" s="93"/>
      <c r="D174" s="75"/>
      <c r="E174" s="75"/>
      <c r="F174" s="75"/>
      <c r="G174" s="75"/>
      <c r="H174" s="75"/>
      <c r="I174" s="75"/>
      <c r="J174" s="75"/>
      <c r="K174" s="75"/>
    </row>
    <row r="175" spans="1:11" s="92" customFormat="1" hidden="1" x14ac:dyDescent="0.3">
      <c r="A175" s="75"/>
      <c r="B175" s="93"/>
      <c r="C175" s="93"/>
      <c r="D175" s="75"/>
      <c r="E175" s="75"/>
      <c r="F175" s="75"/>
      <c r="G175" s="75"/>
      <c r="H175" s="75"/>
      <c r="I175" s="75"/>
      <c r="J175" s="75"/>
      <c r="K175" s="75"/>
    </row>
    <row r="176" spans="1:11" s="92" customFormat="1" hidden="1" x14ac:dyDescent="0.3">
      <c r="A176" s="75"/>
      <c r="B176" s="93"/>
      <c r="C176" s="93"/>
      <c r="D176" s="75"/>
      <c r="E176" s="75"/>
      <c r="F176" s="75"/>
      <c r="G176" s="75"/>
      <c r="H176" s="75"/>
      <c r="I176" s="75"/>
      <c r="J176" s="75"/>
      <c r="K176" s="75"/>
    </row>
    <row r="177" spans="1:11" s="92" customFormat="1" hidden="1" x14ac:dyDescent="0.3">
      <c r="A177" s="75"/>
      <c r="B177" s="93"/>
      <c r="C177" s="93"/>
      <c r="D177" s="75"/>
      <c r="E177" s="75"/>
      <c r="F177" s="75"/>
      <c r="G177" s="75"/>
      <c r="H177" s="75"/>
      <c r="I177" s="75"/>
      <c r="J177" s="75"/>
      <c r="K177" s="75"/>
    </row>
    <row r="178" spans="1:11" hidden="1" x14ac:dyDescent="0.3"/>
    <row r="179" spans="1:11" hidden="1" x14ac:dyDescent="0.3"/>
    <row r="180" spans="1:11" hidden="1" x14ac:dyDescent="0.3"/>
    <row r="181" spans="1:11" hidden="1" x14ac:dyDescent="0.3"/>
    <row r="182" spans="1:11" hidden="1" x14ac:dyDescent="0.3"/>
    <row r="183" spans="1:11" hidden="1" x14ac:dyDescent="0.3"/>
    <row r="184" spans="1:11" hidden="1" x14ac:dyDescent="0.3"/>
    <row r="185" spans="1:11" hidden="1" x14ac:dyDescent="0.3"/>
    <row r="186" spans="1:11" hidden="1" x14ac:dyDescent="0.3"/>
    <row r="187" spans="1:11" hidden="1" x14ac:dyDescent="0.3"/>
    <row r="188" spans="1:11" hidden="1" x14ac:dyDescent="0.3"/>
    <row r="189" spans="1:11" hidden="1" x14ac:dyDescent="0.3"/>
    <row r="190" spans="1:11" hidden="1" x14ac:dyDescent="0.3"/>
    <row r="191" spans="1:11" hidden="1" x14ac:dyDescent="0.3"/>
    <row r="192" spans="1:11" hidden="1" x14ac:dyDescent="0.3"/>
    <row r="193" s="88" customFormat="1" ht="12.5" hidden="1" x14ac:dyDescent="0.25"/>
    <row r="194" s="88" customFormat="1" ht="12.5" hidden="1" x14ac:dyDescent="0.25"/>
    <row r="195" s="88" customFormat="1" ht="12.5" hidden="1" x14ac:dyDescent="0.25"/>
    <row r="196" s="88" customFormat="1" ht="12.5" hidden="1" x14ac:dyDescent="0.25"/>
    <row r="197" s="88" customFormat="1" ht="12.5" hidden="1" x14ac:dyDescent="0.25"/>
    <row r="198" s="88" customFormat="1" ht="12.5" hidden="1" x14ac:dyDescent="0.25"/>
    <row r="199" s="88" customFormat="1" ht="12.5" hidden="1" x14ac:dyDescent="0.25"/>
    <row r="200" s="88" customFormat="1" ht="12.5" hidden="1" x14ac:dyDescent="0.25"/>
    <row r="201" s="88" customFormat="1" ht="12.5" hidden="1" x14ac:dyDescent="0.25"/>
    <row r="202" s="88" customFormat="1" ht="12.5" hidden="1" x14ac:dyDescent="0.25"/>
    <row r="203" s="88" customFormat="1" ht="12.5" hidden="1" x14ac:dyDescent="0.25"/>
    <row r="204" s="88" customFormat="1" ht="12.5" hidden="1" x14ac:dyDescent="0.25"/>
    <row r="205" s="88" customFormat="1" ht="12.5" hidden="1" x14ac:dyDescent="0.25"/>
    <row r="206" s="88" customFormat="1" ht="12.5" hidden="1" x14ac:dyDescent="0.25"/>
    <row r="207" s="88" customFormat="1" ht="12.5" hidden="1" x14ac:dyDescent="0.25"/>
    <row r="208" s="88" customFormat="1" ht="12.5" hidden="1" x14ac:dyDescent="0.25"/>
    <row r="209" s="88" customFormat="1" ht="12.5" hidden="1" x14ac:dyDescent="0.25"/>
    <row r="210" s="88" customFormat="1" ht="12.5" hidden="1" x14ac:dyDescent="0.25"/>
    <row r="211" s="88" customFormat="1" ht="12.5" hidden="1" x14ac:dyDescent="0.25"/>
    <row r="212" s="88" customFormat="1" ht="12.5" hidden="1" x14ac:dyDescent="0.25"/>
  </sheetData>
  <sheetProtection password="DB79" sheet="1" objects="1" scenarios="1"/>
  <mergeCells count="110">
    <mergeCell ref="B43:K43"/>
    <mergeCell ref="B44:K44"/>
    <mergeCell ref="B45:K45"/>
    <mergeCell ref="B46:K46"/>
    <mergeCell ref="B47:K47"/>
    <mergeCell ref="B48:K48"/>
    <mergeCell ref="B36:C36"/>
    <mergeCell ref="D36:E36"/>
    <mergeCell ref="H36:I36"/>
    <mergeCell ref="A37:E37"/>
    <mergeCell ref="B41:K41"/>
    <mergeCell ref="B42:K42"/>
    <mergeCell ref="B34:C34"/>
    <mergeCell ref="D34:E34"/>
    <mergeCell ref="H34:I34"/>
    <mergeCell ref="B35:C35"/>
    <mergeCell ref="D35:E35"/>
    <mergeCell ref="H35:I35"/>
    <mergeCell ref="B32:C32"/>
    <mergeCell ref="D32:E32"/>
    <mergeCell ref="H32:I32"/>
    <mergeCell ref="B33:C33"/>
    <mergeCell ref="D33:E33"/>
    <mergeCell ref="H33:I33"/>
    <mergeCell ref="B30:C30"/>
    <mergeCell ref="D30:E30"/>
    <mergeCell ref="H30:I30"/>
    <mergeCell ref="B31:C31"/>
    <mergeCell ref="D31:E31"/>
    <mergeCell ref="H31:I31"/>
    <mergeCell ref="B28:C28"/>
    <mergeCell ref="D28:E28"/>
    <mergeCell ref="H28:I28"/>
    <mergeCell ref="B29:C29"/>
    <mergeCell ref="D29:E29"/>
    <mergeCell ref="H29:I29"/>
    <mergeCell ref="B26:C26"/>
    <mergeCell ref="D26:E26"/>
    <mergeCell ref="H26:I26"/>
    <mergeCell ref="B27:C27"/>
    <mergeCell ref="D27:E27"/>
    <mergeCell ref="H27:I27"/>
    <mergeCell ref="B24:C24"/>
    <mergeCell ref="D24:E24"/>
    <mergeCell ref="H24:I24"/>
    <mergeCell ref="B25:C25"/>
    <mergeCell ref="D25:E25"/>
    <mergeCell ref="H25:I25"/>
    <mergeCell ref="B22:C22"/>
    <mergeCell ref="D22:E22"/>
    <mergeCell ref="H22:I22"/>
    <mergeCell ref="B23:C23"/>
    <mergeCell ref="D23:E23"/>
    <mergeCell ref="H23:I23"/>
    <mergeCell ref="B20:C20"/>
    <mergeCell ref="D20:E20"/>
    <mergeCell ref="H20:I20"/>
    <mergeCell ref="B21:C21"/>
    <mergeCell ref="D21:E21"/>
    <mergeCell ref="H21:I21"/>
    <mergeCell ref="B18:C18"/>
    <mergeCell ref="D18:E18"/>
    <mergeCell ref="H18:I18"/>
    <mergeCell ref="B19:C19"/>
    <mergeCell ref="D19:E19"/>
    <mergeCell ref="H19:I19"/>
    <mergeCell ref="B16:C16"/>
    <mergeCell ref="D16:E16"/>
    <mergeCell ref="H16:I16"/>
    <mergeCell ref="B17:C17"/>
    <mergeCell ref="D17:E17"/>
    <mergeCell ref="H17:I17"/>
    <mergeCell ref="B14:C14"/>
    <mergeCell ref="D14:E14"/>
    <mergeCell ref="H14:I14"/>
    <mergeCell ref="B15:C15"/>
    <mergeCell ref="D15:E15"/>
    <mergeCell ref="H15:I15"/>
    <mergeCell ref="B12:C12"/>
    <mergeCell ref="D12:E12"/>
    <mergeCell ref="H12:I12"/>
    <mergeCell ref="B13:C13"/>
    <mergeCell ref="D13:E13"/>
    <mergeCell ref="H13:I13"/>
    <mergeCell ref="A2:I2"/>
    <mergeCell ref="B4:E4"/>
    <mergeCell ref="F4:F5"/>
    <mergeCell ref="G4:I4"/>
    <mergeCell ref="B10:C10"/>
    <mergeCell ref="D10:E10"/>
    <mergeCell ref="H10:I10"/>
    <mergeCell ref="B11:C11"/>
    <mergeCell ref="D11:E11"/>
    <mergeCell ref="H11:I11"/>
    <mergeCell ref="B8:C8"/>
    <mergeCell ref="D8:E8"/>
    <mergeCell ref="H8:I8"/>
    <mergeCell ref="B9:C9"/>
    <mergeCell ref="D9:E9"/>
    <mergeCell ref="H9:I9"/>
    <mergeCell ref="J4:J5"/>
    <mergeCell ref="B5:C5"/>
    <mergeCell ref="D5:E5"/>
    <mergeCell ref="H5:I5"/>
    <mergeCell ref="B6:C6"/>
    <mergeCell ref="D6:E6"/>
    <mergeCell ref="H6:I6"/>
    <mergeCell ref="B7:C7"/>
    <mergeCell ref="D7:E7"/>
    <mergeCell ref="H7:I7"/>
  </mergeCells>
  <conditionalFormatting sqref="B38:E38 G38:K38">
    <cfRule type="cellIs" dxfId="41" priority="27" stopIfTrue="1" operator="equal">
      <formula>"ERROR"</formula>
    </cfRule>
  </conditionalFormatting>
  <conditionalFormatting sqref="B43">
    <cfRule type="containsText" dxfId="40" priority="26" stopIfTrue="1" operator="containsText" text="Error: Subcontracting exceed 30% of Budget">
      <formula>NOT(ISERROR(SEARCH("Error: Subcontracting exceed 30% of Budget",B43)))</formula>
    </cfRule>
  </conditionalFormatting>
  <conditionalFormatting sqref="B44">
    <cfRule type="containsText" dxfId="39" priority="25" stopIfTrue="1" operator="containsText" text="error: Indirect Costs exceed 7%">
      <formula>NOT(ISERROR(SEARCH("error: Indirect Costs exceed 7%",B44)))</formula>
    </cfRule>
  </conditionalFormatting>
  <conditionalFormatting sqref="B46">
    <cfRule type="cellIs" dxfId="38" priority="20" stopIfTrue="1" operator="equal">
      <formula>"ERROR"</formula>
    </cfRule>
  </conditionalFormatting>
  <conditionalFormatting sqref="B42">
    <cfRule type="containsText" dxfId="37" priority="23" stopIfTrue="1" operator="containsText" text="Error: Equipment exceed 10% of Budge">
      <formula>NOT(ISERROR(SEARCH("Error: Equipment exceed 10% of Budge",B42)))</formula>
    </cfRule>
    <cfRule type="containsText" dxfId="36" priority="24" stopIfTrue="1" operator="containsText" text="Error: Subcontracting exceed 30% of Budget">
      <formula>NOT(ISERROR(SEARCH("Error: Subcontracting exceed 30% of Budget",B42)))</formula>
    </cfRule>
  </conditionalFormatting>
  <conditionalFormatting sqref="B41">
    <cfRule type="containsText" dxfId="35" priority="21" stopIfTrue="1" operator="containsText" text="Error: Equipment exceed 10% of Budge">
      <formula>NOT(ISERROR(SEARCH("Error: Equipment exceed 10% of Budge",B41)))</formula>
    </cfRule>
    <cfRule type="containsText" dxfId="34" priority="22" stopIfTrue="1" operator="containsText" text="Error: Subcontracting exceed 30% of Budget">
      <formula>NOT(ISERROR(SEARCH("Error: Subcontracting exceed 30% of Budget",B41)))</formula>
    </cfRule>
  </conditionalFormatting>
  <conditionalFormatting sqref="B46">
    <cfRule type="containsText" dxfId="33" priority="19" stopIfTrue="1" operator="containsText" text="Error: Cannot be superior to 25% -see 6,1 Of Invitation">
      <formula>NOT(ISERROR(SEARCH("Error: Cannot be superior to 25% -see 6,1 Of Invitation",B46)))</formula>
    </cfRule>
  </conditionalFormatting>
  <conditionalFormatting sqref="B47">
    <cfRule type="cellIs" dxfId="32" priority="18" stopIfTrue="1" operator="equal">
      <formula>"ERROR"</formula>
    </cfRule>
  </conditionalFormatting>
  <conditionalFormatting sqref="B47">
    <cfRule type="containsText" dxfId="31" priority="17" stopIfTrue="1" operator="containsText" text="Error: Cannot be superior to 25% -see 6,1 Of Invitation">
      <formula>NOT(ISERROR(SEARCH("Error: Cannot be superior to 25% -see 6,1 Of Invitation",B47)))</formula>
    </cfRule>
  </conditionalFormatting>
  <conditionalFormatting sqref="B48">
    <cfRule type="cellIs" dxfId="30" priority="16" stopIfTrue="1" operator="equal">
      <formula>"ERROR"</formula>
    </cfRule>
  </conditionalFormatting>
  <conditionalFormatting sqref="B48">
    <cfRule type="containsText" dxfId="29" priority="15" stopIfTrue="1" operator="containsText" text="Error: Cannot be superior to 25% -see 6,1 Of Invitation">
      <formula>NOT(ISERROR(SEARCH("Error: Cannot be superior to 25% -see 6,1 Of Invitation",B48)))</formula>
    </cfRule>
  </conditionalFormatting>
  <conditionalFormatting sqref="B45">
    <cfRule type="cellIs" dxfId="28" priority="14" stopIfTrue="1" operator="equal">
      <formula>"ERROR"</formula>
    </cfRule>
  </conditionalFormatting>
  <conditionalFormatting sqref="B45">
    <cfRule type="containsText" dxfId="27" priority="13" stopIfTrue="1" operator="containsText" text="Error: Cannot be superior to 25% -see 6,1 Of Invitation">
      <formula>NOT(ISERROR(SEARCH("Error: Cannot be superior to 25% -see 6,1 Of Invitation",B45)))</formula>
    </cfRule>
  </conditionalFormatting>
  <conditionalFormatting sqref="B4">
    <cfRule type="cellIs" dxfId="26" priority="6" stopIfTrue="1" operator="equal">
      <formula>"ERROR"</formula>
    </cfRule>
  </conditionalFormatting>
  <conditionalFormatting sqref="J6:J28">
    <cfRule type="cellIs" dxfId="25" priority="12" stopIfTrue="1" operator="equal">
      <formula>"ERROR"</formula>
    </cfRule>
  </conditionalFormatting>
  <conditionalFormatting sqref="B5">
    <cfRule type="cellIs" dxfId="24" priority="11" stopIfTrue="1" operator="equal">
      <formula>"ERROR"</formula>
    </cfRule>
  </conditionalFormatting>
  <conditionalFormatting sqref="J29">
    <cfRule type="cellIs" dxfId="23" priority="10" stopIfTrue="1" operator="equal">
      <formula>"ERROR"</formula>
    </cfRule>
  </conditionalFormatting>
  <conditionalFormatting sqref="J30:J34">
    <cfRule type="cellIs" dxfId="22" priority="9" stopIfTrue="1" operator="equal">
      <formula>"ERROR"</formula>
    </cfRule>
  </conditionalFormatting>
  <conditionalFormatting sqref="J36">
    <cfRule type="cellIs" dxfId="21" priority="8" stopIfTrue="1" operator="equal">
      <formula>"ERROR"</formula>
    </cfRule>
  </conditionalFormatting>
  <conditionalFormatting sqref="J37">
    <cfRule type="cellIs" dxfId="20" priority="7" stopIfTrue="1" operator="equal">
      <formula>"ERROR"</formula>
    </cfRule>
  </conditionalFormatting>
  <conditionalFormatting sqref="A2">
    <cfRule type="cellIs" dxfId="19" priority="5" stopIfTrue="1" operator="equal">
      <formula>"&gt; 30 %"</formula>
    </cfRule>
  </conditionalFormatting>
  <conditionalFormatting sqref="J4">
    <cfRule type="cellIs" dxfId="18" priority="4" stopIfTrue="1" operator="equal">
      <formula>"ERROR"</formula>
    </cfRule>
  </conditionalFormatting>
  <conditionalFormatting sqref="J35">
    <cfRule type="cellIs" dxfId="17" priority="3" stopIfTrue="1" operator="equal">
      <formula>"ERROR"</formula>
    </cfRule>
  </conditionalFormatting>
  <conditionalFormatting sqref="F4">
    <cfRule type="cellIs" dxfId="16" priority="1" stopIfTrue="1" operator="equal">
      <formula>"ERROR"</formula>
    </cfRule>
  </conditionalFormatting>
  <conditionalFormatting sqref="G5">
    <cfRule type="cellIs" dxfId="15" priority="2" stopIfTrue="1" operator="equal">
      <formula>"ERROR"</formula>
    </cfRule>
  </conditionalFormatting>
  <dataValidations count="1">
    <dataValidation type="list" allowBlank="1" showInputMessage="1" showErrorMessage="1" sqref="F6:F35">
      <formula1>partners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 list'!$A$4:$A$40</xm:f>
          </x14:formula1>
          <xm:sqref>D6:E35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70"/>
  <sheetViews>
    <sheetView topLeftCell="E1" zoomScale="96" zoomScaleNormal="96" workbookViewId="0">
      <selection activeCell="H72" sqref="F72:H72"/>
    </sheetView>
  </sheetViews>
  <sheetFormatPr defaultColWidth="9.1796875" defaultRowHeight="13" zeroHeight="1" x14ac:dyDescent="0.3"/>
  <cols>
    <col min="1" max="1" width="4.453125" style="14" customWidth="1"/>
    <col min="2" max="2" width="6.1796875" style="14" customWidth="1"/>
    <col min="3" max="3" width="7.54296875" style="14" hidden="1" customWidth="1"/>
    <col min="4" max="4" width="40.453125" style="14" customWidth="1"/>
    <col min="5" max="5" width="18.54296875" style="14" customWidth="1"/>
    <col min="6" max="6" width="26.1796875" style="14" customWidth="1"/>
    <col min="7" max="7" width="27.54296875" style="14" customWidth="1"/>
    <col min="8" max="8" width="5.26953125" style="14" customWidth="1"/>
    <col min="9" max="9" width="8.26953125" style="14" customWidth="1"/>
    <col min="10" max="10" width="12.1796875" style="14" customWidth="1"/>
    <col min="11" max="11" width="8.81640625" style="14" customWidth="1"/>
    <col min="12" max="12" width="13" style="14" customWidth="1"/>
    <col min="13" max="13" width="1.26953125" style="14" customWidth="1"/>
    <col min="14" max="14" width="13.453125" style="14" hidden="1" customWidth="1"/>
    <col min="15" max="15" width="13.26953125" style="14" hidden="1" customWidth="1"/>
    <col min="16" max="16" width="21.54296875" style="14" hidden="1" customWidth="1"/>
    <col min="17" max="17" width="13.26953125" style="14" hidden="1" customWidth="1"/>
    <col min="18" max="18" width="12" style="14" hidden="1" customWidth="1"/>
    <col min="19" max="19" width="13.54296875" style="14" hidden="1" customWidth="1"/>
    <col min="20" max="20" width="12" style="14" hidden="1" customWidth="1"/>
    <col min="21" max="21" width="6.7265625" style="14" hidden="1" customWidth="1"/>
    <col min="22" max="22" width="7.81640625" style="14" hidden="1" customWidth="1"/>
    <col min="23" max="24" width="10.1796875" style="14" hidden="1" customWidth="1"/>
    <col min="25" max="25" width="9.453125" style="14" hidden="1" customWidth="1"/>
    <col min="26" max="27" width="7.81640625" style="14" hidden="1" customWidth="1"/>
    <col min="28" max="28" width="8" style="14" hidden="1" customWidth="1"/>
    <col min="29" max="29" width="6.54296875" style="15" hidden="1" customWidth="1"/>
    <col min="30" max="30" width="8" style="14" hidden="1" customWidth="1"/>
    <col min="31" max="31" width="12.1796875" style="14" hidden="1" customWidth="1"/>
    <col min="32" max="32" width="8" style="14" hidden="1" customWidth="1"/>
    <col min="33" max="33" width="6.54296875" style="14" hidden="1" customWidth="1"/>
    <col min="34" max="34" width="8" style="14" hidden="1" customWidth="1"/>
    <col min="35" max="35" width="10.54296875" style="14" hidden="1" customWidth="1"/>
    <col min="36" max="59" width="0" style="14" hidden="1" customWidth="1"/>
    <col min="60" max="16384" width="9.1796875" style="14"/>
  </cols>
  <sheetData>
    <row r="1" spans="1:29" ht="16" thickBot="1" x14ac:dyDescent="0.4">
      <c r="A1" s="13" t="s">
        <v>283</v>
      </c>
      <c r="B1" s="13"/>
      <c r="C1" s="13"/>
      <c r="D1" s="17"/>
      <c r="E1" s="17"/>
      <c r="F1" s="17"/>
      <c r="M1" s="17"/>
      <c r="N1" s="906" t="s">
        <v>122</v>
      </c>
      <c r="O1" s="906"/>
      <c r="P1" s="906"/>
      <c r="Q1" s="906"/>
      <c r="R1" s="906"/>
      <c r="S1" s="906"/>
      <c r="T1" s="906"/>
      <c r="U1" s="906"/>
      <c r="V1" s="906"/>
      <c r="AC1" s="14"/>
    </row>
    <row r="2" spans="1:29" ht="15" customHeight="1" thickBot="1" x14ac:dyDescent="0.35">
      <c r="A2" s="13"/>
      <c r="B2" s="13"/>
      <c r="C2" s="13"/>
      <c r="D2" s="17"/>
      <c r="E2" s="17"/>
      <c r="F2" s="17"/>
      <c r="M2" s="17"/>
      <c r="P2" s="907" t="s">
        <v>32</v>
      </c>
      <c r="Q2" s="909" t="s">
        <v>34</v>
      </c>
      <c r="R2" s="911" t="s">
        <v>123</v>
      </c>
      <c r="S2" s="911"/>
      <c r="T2" s="911"/>
      <c r="U2" s="912" t="s">
        <v>124</v>
      </c>
      <c r="V2" s="913"/>
      <c r="AC2" s="14"/>
    </row>
    <row r="3" spans="1:29" ht="16" thickBot="1" x14ac:dyDescent="0.35">
      <c r="A3" s="13"/>
      <c r="B3" s="13"/>
      <c r="C3" s="13"/>
      <c r="D3" s="17"/>
      <c r="E3" s="17"/>
      <c r="F3" s="17"/>
      <c r="G3" s="95" t="s">
        <v>125</v>
      </c>
      <c r="H3" s="901" t="s">
        <v>126</v>
      </c>
      <c r="I3" s="901"/>
      <c r="J3" s="901"/>
      <c r="K3" s="901" t="s">
        <v>127</v>
      </c>
      <c r="L3" s="902"/>
      <c r="M3" s="17"/>
      <c r="P3" s="908"/>
      <c r="Q3" s="910"/>
      <c r="R3" s="96" t="s">
        <v>8</v>
      </c>
      <c r="S3" s="903" t="s">
        <v>128</v>
      </c>
      <c r="T3" s="903"/>
      <c r="U3" s="914"/>
      <c r="V3" s="915"/>
      <c r="AC3" s="14"/>
    </row>
    <row r="4" spans="1:29" ht="16" thickBot="1" x14ac:dyDescent="0.35">
      <c r="A4" s="13"/>
      <c r="B4" s="13"/>
      <c r="C4" s="13"/>
      <c r="D4" s="17"/>
      <c r="E4" s="17"/>
      <c r="F4" s="17"/>
      <c r="G4" s="97" t="str">
        <f>+G10</f>
        <v>Manager</v>
      </c>
      <c r="H4" s="916">
        <f>+SUMIF($G$14:$G$115,G4,$I$14:$I$115)</f>
        <v>0</v>
      </c>
      <c r="I4" s="916"/>
      <c r="J4" s="916"/>
      <c r="K4" s="916">
        <f>+SUMIF($G$14:$G$115,G4,$L$14:$L$115)</f>
        <v>0</v>
      </c>
      <c r="L4" s="917"/>
      <c r="M4" s="98"/>
      <c r="N4" s="918" t="str">
        <f>+G4</f>
        <v>Manager</v>
      </c>
      <c r="O4" s="919"/>
      <c r="P4" s="99">
        <f>+SUMIF($P$14:$P$115,N4,$O$14:$O$115)</f>
        <v>0</v>
      </c>
      <c r="Q4" s="100">
        <f>+K4-P4</f>
        <v>0</v>
      </c>
      <c r="R4" s="101">
        <v>0</v>
      </c>
      <c r="S4" s="920">
        <f>+ROUND(Q4*R4,2)</f>
        <v>0</v>
      </c>
      <c r="T4" s="920"/>
      <c r="U4" s="920">
        <f>+Q4-S4</f>
        <v>0</v>
      </c>
      <c r="V4" s="921"/>
      <c r="AC4" s="14"/>
    </row>
    <row r="5" spans="1:29" ht="13.5" thickBot="1" x14ac:dyDescent="0.35">
      <c r="A5" s="922" t="s">
        <v>1049</v>
      </c>
      <c r="B5" s="923"/>
      <c r="C5" s="923"/>
      <c r="D5" s="924"/>
      <c r="E5" s="17"/>
      <c r="F5" s="17"/>
      <c r="G5" s="102" t="str">
        <f>+G11</f>
        <v>Researcher, Teacher, Trainer</v>
      </c>
      <c r="H5" s="904">
        <f>+SUMIF($G$14:$G$115,G5,$I$14:$I$115)</f>
        <v>0</v>
      </c>
      <c r="I5" s="904"/>
      <c r="J5" s="904"/>
      <c r="K5" s="904">
        <f>+SUMIF($G$14:$G$115,G5,$L$14:$L$115)</f>
        <v>0</v>
      </c>
      <c r="L5" s="905"/>
      <c r="M5" s="98"/>
      <c r="N5" s="925" t="str">
        <f>+G5</f>
        <v>Researcher, Teacher, Trainer</v>
      </c>
      <c r="O5" s="926"/>
      <c r="P5" s="103">
        <f>+SUMIF($P$14:$P$115,N5,$O$14:$O$115)</f>
        <v>0</v>
      </c>
      <c r="Q5" s="104">
        <f>+K5-P5</f>
        <v>0</v>
      </c>
      <c r="R5" s="105"/>
      <c r="S5" s="904">
        <f t="shared" ref="S5:S7" si="0">+Q5*R5</f>
        <v>0</v>
      </c>
      <c r="T5" s="904"/>
      <c r="U5" s="904">
        <f t="shared" ref="U5:U7" si="1">+Q5-S5</f>
        <v>0</v>
      </c>
      <c r="V5" s="905"/>
      <c r="AC5" s="14"/>
    </row>
    <row r="6" spans="1:29" ht="13.5" thickBot="1" x14ac:dyDescent="0.35">
      <c r="A6" s="927" t="s">
        <v>129</v>
      </c>
      <c r="B6" s="928"/>
      <c r="C6" s="928"/>
      <c r="D6" s="929"/>
      <c r="E6" s="17"/>
      <c r="F6" s="17"/>
      <c r="G6" s="102" t="str">
        <f>+G12</f>
        <v>Technical</v>
      </c>
      <c r="H6" s="904">
        <f>+SUMIF($G$14:$G$115,G6,$I$14:$I$115)</f>
        <v>0</v>
      </c>
      <c r="I6" s="904"/>
      <c r="J6" s="904"/>
      <c r="K6" s="904">
        <f>+SUMIF($G$14:$G$115,G6,$L$14:$L$115)</f>
        <v>0</v>
      </c>
      <c r="L6" s="905"/>
      <c r="M6" s="98"/>
      <c r="N6" s="925" t="str">
        <f>+G6</f>
        <v>Technical</v>
      </c>
      <c r="O6" s="926"/>
      <c r="P6" s="103">
        <f>+SUMIF($P$14:$P$115,N6,$O$14:$O$115)</f>
        <v>0</v>
      </c>
      <c r="Q6" s="104">
        <f>+K6-P6</f>
        <v>0</v>
      </c>
      <c r="R6" s="105"/>
      <c r="S6" s="904">
        <f t="shared" si="0"/>
        <v>0</v>
      </c>
      <c r="T6" s="904"/>
      <c r="U6" s="904">
        <f t="shared" si="1"/>
        <v>0</v>
      </c>
      <c r="V6" s="905"/>
      <c r="AC6" s="14"/>
    </row>
    <row r="7" spans="1:29" ht="13.5" thickBot="1" x14ac:dyDescent="0.35">
      <c r="A7" s="17"/>
      <c r="B7" s="17"/>
      <c r="C7" s="17"/>
      <c r="D7" s="17"/>
      <c r="E7" s="17"/>
      <c r="F7" s="17"/>
      <c r="G7" s="106" t="str">
        <f>+G13</f>
        <v>Administrative</v>
      </c>
      <c r="H7" s="930">
        <f>+SUMIF($G$14:$G$115,G7,$I$14:$I$115)</f>
        <v>0</v>
      </c>
      <c r="I7" s="930"/>
      <c r="J7" s="930"/>
      <c r="K7" s="930">
        <f>+SUMIF($G$14:$G$115,G7,$L$14:$L$115)</f>
        <v>0</v>
      </c>
      <c r="L7" s="931"/>
      <c r="M7" s="98"/>
      <c r="N7" s="932" t="str">
        <f>+G7</f>
        <v>Administrative</v>
      </c>
      <c r="O7" s="933"/>
      <c r="P7" s="107">
        <f>+SUMIF($P$14:$P$115,N7,$O$14:$O$115)</f>
        <v>0</v>
      </c>
      <c r="Q7" s="108">
        <f>+K7-P7</f>
        <v>0</v>
      </c>
      <c r="R7" s="109"/>
      <c r="S7" s="930">
        <f t="shared" si="0"/>
        <v>0</v>
      </c>
      <c r="T7" s="930"/>
      <c r="U7" s="930">
        <f t="shared" si="1"/>
        <v>0</v>
      </c>
      <c r="V7" s="931"/>
      <c r="AC7" s="14"/>
    </row>
    <row r="8" spans="1:29" ht="13.5" thickBot="1" x14ac:dyDescent="0.35">
      <c r="A8" s="8"/>
      <c r="B8" s="8"/>
      <c r="C8" s="8"/>
      <c r="D8" s="8"/>
      <c r="E8" s="8"/>
      <c r="F8" s="8"/>
      <c r="G8" s="8"/>
      <c r="H8" s="8"/>
      <c r="I8" s="8"/>
      <c r="J8" s="110"/>
      <c r="K8" s="33"/>
      <c r="L8" s="8"/>
      <c r="M8" s="98"/>
      <c r="N8" s="934" t="s">
        <v>0</v>
      </c>
      <c r="O8" s="935"/>
      <c r="P8" s="111">
        <f>SUM(P4:P7)</f>
        <v>0</v>
      </c>
      <c r="Q8" s="112">
        <f>SUM(Q4:Q7)</f>
        <v>0</v>
      </c>
      <c r="S8" s="936">
        <f>SUM(S4:T7)</f>
        <v>0</v>
      </c>
      <c r="T8" s="937"/>
      <c r="U8" s="936">
        <f>SUM(U4:V7)</f>
        <v>0</v>
      </c>
      <c r="V8" s="937"/>
      <c r="AC8" s="14"/>
    </row>
    <row r="9" spans="1:29" ht="12.75" customHeight="1" thickBot="1" x14ac:dyDescent="0.35">
      <c r="A9" s="938" t="s">
        <v>130</v>
      </c>
      <c r="B9" s="938" t="s">
        <v>118</v>
      </c>
      <c r="C9" s="938" t="s">
        <v>143</v>
      </c>
      <c r="D9" s="940" t="s">
        <v>131</v>
      </c>
      <c r="E9" s="940" t="s">
        <v>338</v>
      </c>
      <c r="F9" s="940" t="s">
        <v>132</v>
      </c>
      <c r="G9" s="32" t="s">
        <v>12</v>
      </c>
      <c r="H9" s="938" t="s">
        <v>133</v>
      </c>
      <c r="I9" s="942" t="s">
        <v>37</v>
      </c>
      <c r="J9" s="944" t="s">
        <v>134</v>
      </c>
      <c r="K9" s="944" t="s">
        <v>135</v>
      </c>
      <c r="L9" s="944" t="s">
        <v>136</v>
      </c>
      <c r="M9" s="11"/>
      <c r="AC9" s="14"/>
    </row>
    <row r="10" spans="1:29" ht="12.75" customHeight="1" x14ac:dyDescent="0.3">
      <c r="A10" s="939"/>
      <c r="B10" s="939"/>
      <c r="C10" s="939"/>
      <c r="D10" s="941"/>
      <c r="E10" s="941"/>
      <c r="F10" s="941"/>
      <c r="G10" s="113" t="s">
        <v>13</v>
      </c>
      <c r="H10" s="939"/>
      <c r="I10" s="943"/>
      <c r="J10" s="945"/>
      <c r="K10" s="945"/>
      <c r="L10" s="945"/>
      <c r="M10" s="11"/>
      <c r="N10" s="946" t="s">
        <v>137</v>
      </c>
      <c r="O10" s="949" t="s">
        <v>138</v>
      </c>
      <c r="P10" s="949" t="s">
        <v>139</v>
      </c>
      <c r="Q10" s="952" t="s">
        <v>44</v>
      </c>
      <c r="R10" s="953"/>
      <c r="S10" s="953"/>
      <c r="T10" s="953"/>
      <c r="U10" s="953"/>
      <c r="V10" s="954"/>
      <c r="AC10" s="14"/>
    </row>
    <row r="11" spans="1:29" ht="12.75" customHeight="1" x14ac:dyDescent="0.3">
      <c r="A11" s="939"/>
      <c r="B11" s="939"/>
      <c r="C11" s="939"/>
      <c r="D11" s="941"/>
      <c r="E11" s="941"/>
      <c r="F11" s="941"/>
      <c r="G11" s="113" t="s">
        <v>140</v>
      </c>
      <c r="H11" s="939"/>
      <c r="I11" s="943"/>
      <c r="J11" s="945"/>
      <c r="K11" s="945"/>
      <c r="L11" s="945"/>
      <c r="M11" s="11"/>
      <c r="N11" s="947"/>
      <c r="O11" s="950"/>
      <c r="P11" s="950"/>
      <c r="Q11" s="955"/>
      <c r="R11" s="956"/>
      <c r="S11" s="956"/>
      <c r="T11" s="956"/>
      <c r="U11" s="956"/>
      <c r="V11" s="957"/>
      <c r="AC11" s="14"/>
    </row>
    <row r="12" spans="1:29" ht="12.75" customHeight="1" x14ac:dyDescent="0.3">
      <c r="A12" s="939"/>
      <c r="B12" s="939"/>
      <c r="C12" s="939"/>
      <c r="D12" s="941"/>
      <c r="E12" s="941"/>
      <c r="F12" s="941"/>
      <c r="G12" s="113" t="s">
        <v>14</v>
      </c>
      <c r="H12" s="939"/>
      <c r="I12" s="943"/>
      <c r="J12" s="961" t="s">
        <v>141</v>
      </c>
      <c r="K12" s="945" t="s">
        <v>142</v>
      </c>
      <c r="L12" s="63" t="s">
        <v>142</v>
      </c>
      <c r="M12" s="11"/>
      <c r="N12" s="947"/>
      <c r="O12" s="950"/>
      <c r="P12" s="950"/>
      <c r="Q12" s="955"/>
      <c r="R12" s="956"/>
      <c r="S12" s="956"/>
      <c r="T12" s="956"/>
      <c r="U12" s="956"/>
      <c r="V12" s="957"/>
      <c r="AC12" s="14"/>
    </row>
    <row r="13" spans="1:29" ht="12.75" customHeight="1" thickBot="1" x14ac:dyDescent="0.35">
      <c r="A13" s="939"/>
      <c r="B13" s="939"/>
      <c r="C13" s="939"/>
      <c r="D13" s="941"/>
      <c r="E13" s="941"/>
      <c r="F13" s="941"/>
      <c r="G13" s="114" t="s">
        <v>15</v>
      </c>
      <c r="H13" s="939"/>
      <c r="I13" s="943"/>
      <c r="J13" s="961"/>
      <c r="K13" s="945"/>
      <c r="L13" s="115">
        <f>SUM(L14:L115)</f>
        <v>0</v>
      </c>
      <c r="M13" s="98"/>
      <c r="N13" s="948"/>
      <c r="O13" s="951"/>
      <c r="P13" s="951"/>
      <c r="Q13" s="958"/>
      <c r="R13" s="959"/>
      <c r="S13" s="959"/>
      <c r="T13" s="959"/>
      <c r="U13" s="959"/>
      <c r="V13" s="960"/>
      <c r="AC13" s="14"/>
    </row>
    <row r="14" spans="1:29" ht="13.5" thickBot="1" x14ac:dyDescent="0.35">
      <c r="A14" s="340">
        <v>1</v>
      </c>
      <c r="B14" s="341"/>
      <c r="C14" s="341"/>
      <c r="D14" s="338"/>
      <c r="E14" s="338"/>
      <c r="F14" s="338"/>
      <c r="G14" s="338"/>
      <c r="H14" s="338"/>
      <c r="I14" s="338"/>
      <c r="J14" s="408"/>
      <c r="K14" s="342" t="str">
        <f>IF(J14="","",ROUND(((J14/I14)/(VLOOKUP(H14,' Summary Statement'!$B$53:$C$77,2,FALSE))),2))</f>
        <v/>
      </c>
      <c r="L14" s="116" t="str">
        <f>IF(OR(D14="",,I14=""),"",((J14)/(VLOOKUP(H14,' Summary Statement'!$B$53:$C$77,2,FALSE))))</f>
        <v/>
      </c>
      <c r="M14" s="98"/>
      <c r="N14" s="117"/>
      <c r="O14" s="120">
        <f t="shared" ref="O14:O115" si="2">IFERROR(N14*K14,0)</f>
        <v>0</v>
      </c>
      <c r="P14" s="118">
        <f>+G14</f>
        <v>0</v>
      </c>
      <c r="Q14" s="962"/>
      <c r="R14" s="962"/>
      <c r="S14" s="962"/>
      <c r="T14" s="962"/>
      <c r="U14" s="962"/>
      <c r="V14" s="963"/>
      <c r="AC14" s="14"/>
    </row>
    <row r="15" spans="1:29" ht="13.5" thickBot="1" x14ac:dyDescent="0.35">
      <c r="A15" s="340">
        <v>2</v>
      </c>
      <c r="B15" s="311"/>
      <c r="C15" s="311"/>
      <c r="D15" s="328"/>
      <c r="E15" s="328"/>
      <c r="F15" s="328"/>
      <c r="G15" s="328"/>
      <c r="H15" s="328"/>
      <c r="I15" s="328"/>
      <c r="J15" s="330"/>
      <c r="K15" s="342" t="str">
        <f>IF(J15="","",ROUND(((J15/I15)/(VLOOKUP(H15,' Summary Statement'!$B$53:$C$77,2,FALSE))),2))</f>
        <v/>
      </c>
      <c r="L15" s="116" t="str">
        <f>IF(OR(D15="",,I15=""),"",((J15)/(VLOOKUP(H15,' Summary Statement'!$B$53:$C$77,2,FALSE))))</f>
        <v/>
      </c>
      <c r="M15" s="98"/>
      <c r="N15" s="119"/>
      <c r="O15" s="120">
        <f t="shared" si="2"/>
        <v>0</v>
      </c>
      <c r="P15" s="121">
        <f t="shared" ref="P15:P115" si="3">+G15</f>
        <v>0</v>
      </c>
      <c r="Q15" s="899"/>
      <c r="R15" s="899"/>
      <c r="S15" s="899"/>
      <c r="T15" s="899"/>
      <c r="U15" s="899"/>
      <c r="V15" s="900"/>
      <c r="AC15" s="14"/>
    </row>
    <row r="16" spans="1:29" ht="13.5" thickBot="1" x14ac:dyDescent="0.35">
      <c r="A16" s="340">
        <v>3</v>
      </c>
      <c r="B16" s="311"/>
      <c r="C16" s="311"/>
      <c r="D16" s="328"/>
      <c r="E16" s="328"/>
      <c r="F16" s="328"/>
      <c r="G16" s="328"/>
      <c r="H16" s="328"/>
      <c r="I16" s="328"/>
      <c r="J16" s="330"/>
      <c r="K16" s="342" t="str">
        <f>IF(J16="","",ROUND(((J16/I16)/(VLOOKUP(H16,' Summary Statement'!$B$53:$C$77,2,FALSE))),2))</f>
        <v/>
      </c>
      <c r="L16" s="116" t="str">
        <f>IF(OR(D16="",,I16=""),"",((J16)/(VLOOKUP(H16,' Summary Statement'!$B$53:$C$77,2,FALSE))))</f>
        <v/>
      </c>
      <c r="M16" s="98"/>
      <c r="N16" s="119"/>
      <c r="O16" s="120">
        <f t="shared" si="2"/>
        <v>0</v>
      </c>
      <c r="P16" s="121">
        <f t="shared" si="3"/>
        <v>0</v>
      </c>
      <c r="Q16" s="899"/>
      <c r="R16" s="899"/>
      <c r="S16" s="899"/>
      <c r="T16" s="899"/>
      <c r="U16" s="899"/>
      <c r="V16" s="900"/>
      <c r="AC16" s="14"/>
    </row>
    <row r="17" spans="1:29" ht="13.5" thickBot="1" x14ac:dyDescent="0.35">
      <c r="A17" s="340">
        <v>4</v>
      </c>
      <c r="B17" s="311"/>
      <c r="C17" s="311"/>
      <c r="D17" s="328"/>
      <c r="E17" s="328"/>
      <c r="F17" s="328"/>
      <c r="G17" s="328"/>
      <c r="H17" s="328"/>
      <c r="I17" s="328"/>
      <c r="J17" s="330"/>
      <c r="K17" s="342" t="str">
        <f>IF(J17="","",ROUND(((J17/I17)/(VLOOKUP(H17,' Summary Statement'!$B$53:$C$77,2,FALSE))),2))</f>
        <v/>
      </c>
      <c r="L17" s="116" t="str">
        <f>IF(OR(D17="",,I17=""),"",((J17)/(VLOOKUP(H17,' Summary Statement'!$B$53:$C$77,2,FALSE))))</f>
        <v/>
      </c>
      <c r="M17" s="98"/>
      <c r="N17" s="119"/>
      <c r="O17" s="120">
        <f t="shared" si="2"/>
        <v>0</v>
      </c>
      <c r="P17" s="121">
        <f t="shared" si="3"/>
        <v>0</v>
      </c>
      <c r="Q17" s="899"/>
      <c r="R17" s="899"/>
      <c r="S17" s="899"/>
      <c r="T17" s="899"/>
      <c r="U17" s="899"/>
      <c r="V17" s="900"/>
      <c r="AC17" s="14"/>
    </row>
    <row r="18" spans="1:29" ht="13.5" thickBot="1" x14ac:dyDescent="0.35">
      <c r="A18" s="340">
        <v>5</v>
      </c>
      <c r="B18" s="311"/>
      <c r="C18" s="311"/>
      <c r="D18" s="328"/>
      <c r="E18" s="328"/>
      <c r="F18" s="328"/>
      <c r="G18" s="328"/>
      <c r="H18" s="328"/>
      <c r="I18" s="328"/>
      <c r="J18" s="330"/>
      <c r="K18" s="342" t="str">
        <f>IF(J18="","",ROUND(((J18/I18)/(VLOOKUP(H18,' Summary Statement'!$B$53:$C$77,2,FALSE))),2))</f>
        <v/>
      </c>
      <c r="L18" s="116" t="str">
        <f>IF(OR(D18="",,I18=""),"",((J18)/(VLOOKUP(H18,' Summary Statement'!$B$53:$C$77,2,FALSE))))</f>
        <v/>
      </c>
      <c r="M18" s="98"/>
      <c r="N18" s="119"/>
      <c r="O18" s="120">
        <f t="shared" si="2"/>
        <v>0</v>
      </c>
      <c r="P18" s="121">
        <f t="shared" si="3"/>
        <v>0</v>
      </c>
      <c r="Q18" s="899"/>
      <c r="R18" s="899"/>
      <c r="S18" s="899"/>
      <c r="T18" s="899"/>
      <c r="U18" s="899"/>
      <c r="V18" s="900"/>
      <c r="AC18" s="14"/>
    </row>
    <row r="19" spans="1:29" ht="13.5" thickBot="1" x14ac:dyDescent="0.35">
      <c r="A19" s="340">
        <v>6</v>
      </c>
      <c r="B19" s="311"/>
      <c r="C19" s="311"/>
      <c r="D19" s="328"/>
      <c r="E19" s="328"/>
      <c r="F19" s="328"/>
      <c r="G19" s="328"/>
      <c r="H19" s="328"/>
      <c r="I19" s="328"/>
      <c r="J19" s="330"/>
      <c r="K19" s="342" t="str">
        <f>IF(J19="","",ROUND(((J19/I19)/(VLOOKUP(H19,' Summary Statement'!$B$53:$C$77,2,FALSE))),2))</f>
        <v/>
      </c>
      <c r="L19" s="116" t="str">
        <f>IF(OR(D19="",,I19=""),"",((J19)/(VLOOKUP(H19,' Summary Statement'!$B$53:$C$77,2,FALSE))))</f>
        <v/>
      </c>
      <c r="M19" s="98"/>
      <c r="N19" s="119"/>
      <c r="O19" s="120">
        <f t="shared" si="2"/>
        <v>0</v>
      </c>
      <c r="P19" s="121">
        <f t="shared" si="3"/>
        <v>0</v>
      </c>
      <c r="Q19" s="899"/>
      <c r="R19" s="899"/>
      <c r="S19" s="899"/>
      <c r="T19" s="899"/>
      <c r="U19" s="899"/>
      <c r="V19" s="900"/>
      <c r="AC19" s="14"/>
    </row>
    <row r="20" spans="1:29" ht="13.5" thickBot="1" x14ac:dyDescent="0.35">
      <c r="A20" s="340">
        <v>7</v>
      </c>
      <c r="B20" s="311"/>
      <c r="C20" s="311"/>
      <c r="D20" s="328"/>
      <c r="E20" s="328"/>
      <c r="F20" s="328"/>
      <c r="G20" s="328"/>
      <c r="H20" s="328"/>
      <c r="I20" s="328"/>
      <c r="J20" s="330"/>
      <c r="K20" s="342" t="str">
        <f>IF(J20="","",ROUND(((J20/I20)/(VLOOKUP(H20,' Summary Statement'!$B$53:$C$77,2,FALSE))),2))</f>
        <v/>
      </c>
      <c r="L20" s="116" t="str">
        <f>IF(OR(D20="",,I20=""),"",((J20)/(VLOOKUP(H20,' Summary Statement'!$B$53:$C$77,2,FALSE))))</f>
        <v/>
      </c>
      <c r="M20" s="98"/>
      <c r="N20" s="119"/>
      <c r="O20" s="120">
        <f t="shared" si="2"/>
        <v>0</v>
      </c>
      <c r="P20" s="121">
        <f t="shared" si="3"/>
        <v>0</v>
      </c>
      <c r="Q20" s="899"/>
      <c r="R20" s="899"/>
      <c r="S20" s="899"/>
      <c r="T20" s="899"/>
      <c r="U20" s="899"/>
      <c r="V20" s="900"/>
      <c r="AC20" s="14"/>
    </row>
    <row r="21" spans="1:29" ht="13.5" thickBot="1" x14ac:dyDescent="0.35">
      <c r="A21" s="340">
        <v>8</v>
      </c>
      <c r="B21" s="311"/>
      <c r="C21" s="311"/>
      <c r="D21" s="328"/>
      <c r="E21" s="328"/>
      <c r="F21" s="328"/>
      <c r="G21" s="328"/>
      <c r="H21" s="328"/>
      <c r="I21" s="328"/>
      <c r="J21" s="328"/>
      <c r="K21" s="342" t="str">
        <f>IF(J21="","",ROUND(((J21/I21)/(VLOOKUP(H21,' Summary Statement'!$B$53:$C$77,2,FALSE))),2))</f>
        <v/>
      </c>
      <c r="L21" s="116" t="str">
        <f>IF(OR(D21="",,I21=""),"",((J21)/(VLOOKUP(H21,' Summary Statement'!$B$53:$C$77,2,FALSE))))</f>
        <v/>
      </c>
      <c r="M21" s="98"/>
      <c r="N21" s="119"/>
      <c r="O21" s="120">
        <f t="shared" si="2"/>
        <v>0</v>
      </c>
      <c r="P21" s="121">
        <f t="shared" si="3"/>
        <v>0</v>
      </c>
      <c r="Q21" s="899"/>
      <c r="R21" s="899"/>
      <c r="S21" s="899"/>
      <c r="T21" s="899"/>
      <c r="U21" s="899"/>
      <c r="V21" s="900"/>
      <c r="AC21" s="14"/>
    </row>
    <row r="22" spans="1:29" ht="13.5" thickBot="1" x14ac:dyDescent="0.35">
      <c r="A22" s="340">
        <v>9</v>
      </c>
      <c r="B22" s="311"/>
      <c r="C22" s="311"/>
      <c r="D22" s="328"/>
      <c r="E22" s="328"/>
      <c r="F22" s="328"/>
      <c r="G22" s="328"/>
      <c r="H22" s="328"/>
      <c r="I22" s="328"/>
      <c r="J22" s="328"/>
      <c r="K22" s="342" t="str">
        <f>IF(J22="","",ROUND(((J22/I22)/(VLOOKUP(H22,' Summary Statement'!$B$53:$C$77,2,FALSE))),2))</f>
        <v/>
      </c>
      <c r="L22" s="116" t="str">
        <f>IF(OR(D22="",,I22=""),"",((J22)/(VLOOKUP(H22,' Summary Statement'!$B$53:$C$77,2,FALSE))))</f>
        <v/>
      </c>
      <c r="M22" s="98"/>
      <c r="N22" s="119"/>
      <c r="O22" s="120">
        <f t="shared" si="2"/>
        <v>0</v>
      </c>
      <c r="P22" s="121">
        <f t="shared" si="3"/>
        <v>0</v>
      </c>
      <c r="Q22" s="899"/>
      <c r="R22" s="899"/>
      <c r="S22" s="899"/>
      <c r="T22" s="899"/>
      <c r="U22" s="899"/>
      <c r="V22" s="900"/>
      <c r="AC22" s="14"/>
    </row>
    <row r="23" spans="1:29" ht="13.5" thickBot="1" x14ac:dyDescent="0.35">
      <c r="A23" s="340">
        <v>10</v>
      </c>
      <c r="B23" s="311"/>
      <c r="C23" s="311"/>
      <c r="D23" s="328"/>
      <c r="E23" s="328"/>
      <c r="F23" s="328"/>
      <c r="G23" s="328"/>
      <c r="H23" s="328"/>
      <c r="I23" s="328"/>
      <c r="J23" s="328"/>
      <c r="K23" s="342" t="str">
        <f>IF(J23="","",ROUND(((J23/I23)/(VLOOKUP(H23,' Summary Statement'!$B$53:$C$77,2,FALSE))),2))</f>
        <v/>
      </c>
      <c r="L23" s="116" t="str">
        <f>IF(OR(D23="",,I23=""),"",((J23)/(VLOOKUP(H23,' Summary Statement'!$B$53:$C$77,2,FALSE))))</f>
        <v/>
      </c>
      <c r="M23" s="98"/>
      <c r="N23" s="119"/>
      <c r="O23" s="120">
        <f t="shared" ref="O23:O24" si="4">IFERROR(N23*K23,0)</f>
        <v>0</v>
      </c>
      <c r="P23" s="121">
        <f t="shared" ref="P23:P24" si="5">+G23</f>
        <v>0</v>
      </c>
      <c r="Q23" s="899"/>
      <c r="R23" s="899"/>
      <c r="S23" s="899"/>
      <c r="T23" s="899"/>
      <c r="U23" s="899"/>
      <c r="V23" s="900"/>
      <c r="AC23" s="14"/>
    </row>
    <row r="24" spans="1:29" ht="13.5" thickBot="1" x14ac:dyDescent="0.35">
      <c r="A24" s="340">
        <v>11</v>
      </c>
      <c r="B24" s="311"/>
      <c r="C24" s="311"/>
      <c r="D24" s="328"/>
      <c r="E24" s="328"/>
      <c r="F24" s="328"/>
      <c r="G24" s="328"/>
      <c r="H24" s="328"/>
      <c r="I24" s="328"/>
      <c r="J24" s="328"/>
      <c r="K24" s="342" t="str">
        <f>IF(J24="","",ROUND(((J24/I24)/(VLOOKUP(H24,' Summary Statement'!$B$53:$C$77,2,FALSE))),2))</f>
        <v/>
      </c>
      <c r="L24" s="116" t="str">
        <f>IF(OR(D24="",,I24=""),"",((J24)/(VLOOKUP(H24,' Summary Statement'!$B$53:$C$77,2,FALSE))))</f>
        <v/>
      </c>
      <c r="M24" s="98"/>
      <c r="N24" s="119"/>
      <c r="O24" s="120">
        <f t="shared" si="4"/>
        <v>0</v>
      </c>
      <c r="P24" s="121">
        <f t="shared" si="5"/>
        <v>0</v>
      </c>
      <c r="Q24" s="899"/>
      <c r="R24" s="899"/>
      <c r="S24" s="899"/>
      <c r="T24" s="899"/>
      <c r="U24" s="899"/>
      <c r="V24" s="900"/>
      <c r="AC24" s="14"/>
    </row>
    <row r="25" spans="1:29" ht="13.5" thickBot="1" x14ac:dyDescent="0.35">
      <c r="A25" s="340">
        <v>12</v>
      </c>
      <c r="B25" s="311"/>
      <c r="C25" s="311"/>
      <c r="D25" s="328"/>
      <c r="E25" s="328"/>
      <c r="F25" s="328"/>
      <c r="G25" s="328"/>
      <c r="H25" s="328"/>
      <c r="I25" s="328"/>
      <c r="J25" s="328"/>
      <c r="K25" s="342" t="str">
        <f>IF(J25="","",ROUND(((J25/I25)/(VLOOKUP(H25,' Summary Statement'!$B$53:$C$77,2,FALSE))),2))</f>
        <v/>
      </c>
      <c r="L25" s="116" t="str">
        <f>IF(OR(D25="",,I25=""),"",((J25)/(VLOOKUP(H25,' Summary Statement'!$B$53:$C$77,2,FALSE))))</f>
        <v/>
      </c>
      <c r="M25" s="98"/>
      <c r="N25" s="119"/>
      <c r="O25" s="120">
        <f t="shared" ref="O25:O28" si="6">IFERROR(N25*K25,0)</f>
        <v>0</v>
      </c>
      <c r="P25" s="121">
        <f t="shared" ref="P25:P28" si="7">+G25</f>
        <v>0</v>
      </c>
      <c r="Q25" s="899"/>
      <c r="R25" s="899"/>
      <c r="S25" s="899"/>
      <c r="T25" s="899"/>
      <c r="U25" s="899"/>
      <c r="V25" s="900"/>
      <c r="AC25" s="14"/>
    </row>
    <row r="26" spans="1:29" ht="13.5" thickBot="1" x14ac:dyDescent="0.35">
      <c r="A26" s="340">
        <v>13</v>
      </c>
      <c r="B26" s="311"/>
      <c r="C26" s="311"/>
      <c r="D26" s="328"/>
      <c r="E26" s="328"/>
      <c r="F26" s="328"/>
      <c r="G26" s="328"/>
      <c r="H26" s="328"/>
      <c r="I26" s="328"/>
      <c r="J26" s="328"/>
      <c r="K26" s="342" t="str">
        <f>IF(J26="","",ROUND(((J26/I26)/(VLOOKUP(H26,' Summary Statement'!$B$53:$C$77,2,FALSE))),2))</f>
        <v/>
      </c>
      <c r="L26" s="116" t="str">
        <f>IF(OR(D26="",,I26=""),"",((J26)/(VLOOKUP(H26,' Summary Statement'!$B$53:$C$77,2,FALSE))))</f>
        <v/>
      </c>
      <c r="M26" s="98"/>
      <c r="N26" s="119"/>
      <c r="O26" s="120">
        <f t="shared" si="6"/>
        <v>0</v>
      </c>
      <c r="P26" s="121">
        <f t="shared" si="7"/>
        <v>0</v>
      </c>
      <c r="Q26" s="899"/>
      <c r="R26" s="899"/>
      <c r="S26" s="899"/>
      <c r="T26" s="899"/>
      <c r="U26" s="899"/>
      <c r="V26" s="900"/>
      <c r="AC26" s="14"/>
    </row>
    <row r="27" spans="1:29" ht="13.5" thickBot="1" x14ac:dyDescent="0.35">
      <c r="A27" s="340">
        <v>14</v>
      </c>
      <c r="B27" s="311"/>
      <c r="C27" s="311"/>
      <c r="D27" s="328"/>
      <c r="E27" s="328"/>
      <c r="F27" s="328"/>
      <c r="G27" s="328"/>
      <c r="H27" s="328"/>
      <c r="I27" s="328"/>
      <c r="J27" s="328"/>
      <c r="K27" s="342" t="str">
        <f>IF(J27="","",ROUND(((J27/I27)/(VLOOKUP(H27,' Summary Statement'!$B$53:$C$77,2,FALSE))),2))</f>
        <v/>
      </c>
      <c r="L27" s="116" t="str">
        <f>IF(OR(D27="",,I27=""),"",((J27)/(VLOOKUP(H27,' Summary Statement'!$B$53:$C$77,2,FALSE))))</f>
        <v/>
      </c>
      <c r="M27" s="98"/>
      <c r="N27" s="119"/>
      <c r="O27" s="120">
        <f t="shared" si="6"/>
        <v>0</v>
      </c>
      <c r="P27" s="121">
        <f t="shared" si="7"/>
        <v>0</v>
      </c>
      <c r="Q27" s="899"/>
      <c r="R27" s="899"/>
      <c r="S27" s="899"/>
      <c r="T27" s="899"/>
      <c r="U27" s="899"/>
      <c r="V27" s="900"/>
      <c r="AC27" s="14"/>
    </row>
    <row r="28" spans="1:29" ht="13.5" thickBot="1" x14ac:dyDescent="0.35">
      <c r="A28" s="340">
        <v>15</v>
      </c>
      <c r="B28" s="311"/>
      <c r="C28" s="311"/>
      <c r="D28" s="328"/>
      <c r="E28" s="328"/>
      <c r="F28" s="328"/>
      <c r="G28" s="328"/>
      <c r="H28" s="328"/>
      <c r="I28" s="328"/>
      <c r="J28" s="328"/>
      <c r="K28" s="342" t="str">
        <f>IF(J28="","",ROUND(((J28/I28)/(VLOOKUP(H28,' Summary Statement'!$B$53:$C$77,2,FALSE))),2))</f>
        <v/>
      </c>
      <c r="L28" s="116" t="str">
        <f>IF(OR(D28="",,I28=""),"",((J28)/(VLOOKUP(H28,' Summary Statement'!$B$53:$C$77,2,FALSE))))</f>
        <v/>
      </c>
      <c r="M28" s="98"/>
      <c r="N28" s="119"/>
      <c r="O28" s="120">
        <f t="shared" si="6"/>
        <v>0</v>
      </c>
      <c r="P28" s="121">
        <f t="shared" si="7"/>
        <v>0</v>
      </c>
      <c r="Q28" s="899"/>
      <c r="R28" s="899"/>
      <c r="S28" s="899"/>
      <c r="T28" s="899"/>
      <c r="U28" s="899"/>
      <c r="V28" s="900"/>
      <c r="AC28" s="14"/>
    </row>
    <row r="29" spans="1:29" ht="13.5" thickBot="1" x14ac:dyDescent="0.35">
      <c r="A29" s="340">
        <v>16</v>
      </c>
      <c r="B29" s="311"/>
      <c r="C29" s="311"/>
      <c r="D29" s="328"/>
      <c r="E29" s="328"/>
      <c r="F29" s="328"/>
      <c r="G29" s="328"/>
      <c r="H29" s="328"/>
      <c r="I29" s="328"/>
      <c r="J29" s="328"/>
      <c r="K29" s="342" t="str">
        <f>IF(J29="","",ROUND(((J29/I29)/(VLOOKUP(H29,' Summary Statement'!$B$53:$C$77,2,FALSE))),2))</f>
        <v/>
      </c>
      <c r="L29" s="116" t="str">
        <f>IF(OR(D29="",,I29=""),"",((J29)/(VLOOKUP(H29,' Summary Statement'!$B$53:$C$77,2,FALSE))))</f>
        <v/>
      </c>
      <c r="M29" s="98"/>
      <c r="N29" s="119"/>
      <c r="O29" s="120">
        <f t="shared" ref="O29:O56" si="8">IFERROR(N29*K29,0)</f>
        <v>0</v>
      </c>
      <c r="P29" s="121">
        <f t="shared" ref="P29:P56" si="9">+G29</f>
        <v>0</v>
      </c>
      <c r="Q29" s="899"/>
      <c r="R29" s="899"/>
      <c r="S29" s="899"/>
      <c r="T29" s="899"/>
      <c r="U29" s="899"/>
      <c r="V29" s="900"/>
      <c r="AC29" s="14"/>
    </row>
    <row r="30" spans="1:29" ht="13.5" thickBot="1" x14ac:dyDescent="0.35">
      <c r="A30" s="340">
        <v>17</v>
      </c>
      <c r="B30" s="311"/>
      <c r="C30" s="311"/>
      <c r="D30" s="328"/>
      <c r="E30" s="328"/>
      <c r="F30" s="328"/>
      <c r="G30" s="328"/>
      <c r="H30" s="328"/>
      <c r="I30" s="328"/>
      <c r="J30" s="328"/>
      <c r="K30" s="342" t="str">
        <f>IF(J30="","",ROUND(((J30/I30)/(VLOOKUP(H30,' Summary Statement'!$B$53:$C$77,2,FALSE))),2))</f>
        <v/>
      </c>
      <c r="L30" s="116" t="str">
        <f>IF(OR(D30="",,I30=""),"",((J30)/(VLOOKUP(H30,' Summary Statement'!$B$53:$C$77,2,FALSE))))</f>
        <v/>
      </c>
      <c r="M30" s="98"/>
      <c r="N30" s="119"/>
      <c r="O30" s="120">
        <f t="shared" si="8"/>
        <v>0</v>
      </c>
      <c r="P30" s="121">
        <f t="shared" si="9"/>
        <v>0</v>
      </c>
      <c r="Q30" s="899"/>
      <c r="R30" s="899"/>
      <c r="S30" s="899"/>
      <c r="T30" s="899"/>
      <c r="U30" s="899"/>
      <c r="V30" s="900"/>
      <c r="AC30" s="14"/>
    </row>
    <row r="31" spans="1:29" ht="13.5" thickBot="1" x14ac:dyDescent="0.35">
      <c r="A31" s="340">
        <v>18</v>
      </c>
      <c r="B31" s="311"/>
      <c r="C31" s="311"/>
      <c r="D31" s="328"/>
      <c r="E31" s="328"/>
      <c r="F31" s="328"/>
      <c r="G31" s="328"/>
      <c r="H31" s="328"/>
      <c r="I31" s="328"/>
      <c r="J31" s="328"/>
      <c r="K31" s="342" t="str">
        <f>IF(J31="","",ROUND(((J31/I31)/(VLOOKUP(H31,' Summary Statement'!$B$53:$C$77,2,FALSE))),2))</f>
        <v/>
      </c>
      <c r="L31" s="116" t="str">
        <f>IF(OR(D31="",,I31=""),"",((J31)/(VLOOKUP(H31,' Summary Statement'!$B$53:$C$77,2,FALSE))))</f>
        <v/>
      </c>
      <c r="M31" s="98"/>
      <c r="N31" s="119"/>
      <c r="O31" s="120">
        <f t="shared" si="8"/>
        <v>0</v>
      </c>
      <c r="P31" s="121">
        <f t="shared" si="9"/>
        <v>0</v>
      </c>
      <c r="Q31" s="899"/>
      <c r="R31" s="899"/>
      <c r="S31" s="899"/>
      <c r="T31" s="899"/>
      <c r="U31" s="899"/>
      <c r="V31" s="900"/>
      <c r="AC31" s="14"/>
    </row>
    <row r="32" spans="1:29" ht="13.5" thickBot="1" x14ac:dyDescent="0.35">
      <c r="A32" s="340">
        <v>19</v>
      </c>
      <c r="B32" s="311"/>
      <c r="C32" s="311"/>
      <c r="D32" s="328"/>
      <c r="E32" s="328"/>
      <c r="F32" s="328"/>
      <c r="G32" s="328"/>
      <c r="H32" s="328"/>
      <c r="I32" s="328"/>
      <c r="J32" s="328"/>
      <c r="K32" s="342" t="str">
        <f>IF(J32="","",ROUND(((J32/I32)/(VLOOKUP(H32,' Summary Statement'!$B$53:$C$77,2,FALSE))),2))</f>
        <v/>
      </c>
      <c r="L32" s="116" t="str">
        <f>IF(OR(D32="",,I32=""),"",((J32)/(VLOOKUP(H32,' Summary Statement'!$B$53:$C$77,2,FALSE))))</f>
        <v/>
      </c>
      <c r="M32" s="98"/>
      <c r="N32" s="119"/>
      <c r="O32" s="120">
        <f t="shared" si="8"/>
        <v>0</v>
      </c>
      <c r="P32" s="121">
        <f t="shared" si="9"/>
        <v>0</v>
      </c>
      <c r="Q32" s="899"/>
      <c r="R32" s="899"/>
      <c r="S32" s="899"/>
      <c r="T32" s="899"/>
      <c r="U32" s="899"/>
      <c r="V32" s="900"/>
      <c r="AC32" s="14"/>
    </row>
    <row r="33" spans="1:29" ht="13.5" thickBot="1" x14ac:dyDescent="0.35">
      <c r="A33" s="340">
        <v>20</v>
      </c>
      <c r="B33" s="311"/>
      <c r="C33" s="311"/>
      <c r="D33" s="328"/>
      <c r="E33" s="328"/>
      <c r="F33" s="328"/>
      <c r="G33" s="328"/>
      <c r="H33" s="328"/>
      <c r="I33" s="328"/>
      <c r="J33" s="328"/>
      <c r="K33" s="342" t="str">
        <f>IF(J33="","",ROUND(((J33/I33)/(VLOOKUP(H33,' Summary Statement'!$B$53:$C$77,2,FALSE))),2))</f>
        <v/>
      </c>
      <c r="L33" s="116" t="str">
        <f>IF(OR(D33="",,I33=""),"",((J33)/(VLOOKUP(H33,' Summary Statement'!$B$53:$C$77,2,FALSE))))</f>
        <v/>
      </c>
      <c r="M33" s="98"/>
      <c r="N33" s="119"/>
      <c r="O33" s="120">
        <f t="shared" si="8"/>
        <v>0</v>
      </c>
      <c r="P33" s="121">
        <f t="shared" si="9"/>
        <v>0</v>
      </c>
      <c r="Q33" s="899"/>
      <c r="R33" s="899"/>
      <c r="S33" s="899"/>
      <c r="T33" s="899"/>
      <c r="U33" s="899"/>
      <c r="V33" s="900"/>
      <c r="AC33" s="14"/>
    </row>
    <row r="34" spans="1:29" ht="13.5" thickBot="1" x14ac:dyDescent="0.35">
      <c r="A34" s="340">
        <v>21</v>
      </c>
      <c r="B34" s="311"/>
      <c r="C34" s="311"/>
      <c r="D34" s="328"/>
      <c r="E34" s="328"/>
      <c r="F34" s="328"/>
      <c r="G34" s="328"/>
      <c r="H34" s="328"/>
      <c r="I34" s="328"/>
      <c r="J34" s="328"/>
      <c r="K34" s="342" t="str">
        <f>IF(J34="","",ROUND(((J34/I34)/(VLOOKUP(H34,' Summary Statement'!$B$53:$C$77,2,FALSE))),2))</f>
        <v/>
      </c>
      <c r="L34" s="116" t="str">
        <f>IF(OR(D34="",,I34=""),"",((J34)/(VLOOKUP(H34,' Summary Statement'!$B$53:$C$77,2,FALSE))))</f>
        <v/>
      </c>
      <c r="M34" s="98"/>
      <c r="N34" s="119"/>
      <c r="O34" s="120">
        <f t="shared" si="8"/>
        <v>0</v>
      </c>
      <c r="P34" s="121">
        <f t="shared" si="9"/>
        <v>0</v>
      </c>
      <c r="Q34" s="899"/>
      <c r="R34" s="899"/>
      <c r="S34" s="899"/>
      <c r="T34" s="899"/>
      <c r="U34" s="899"/>
      <c r="V34" s="900"/>
      <c r="AC34" s="14"/>
    </row>
    <row r="35" spans="1:29" ht="13.5" thickBot="1" x14ac:dyDescent="0.35">
      <c r="A35" s="340">
        <v>22</v>
      </c>
      <c r="B35" s="311"/>
      <c r="C35" s="311"/>
      <c r="D35" s="328"/>
      <c r="E35" s="328"/>
      <c r="F35" s="328"/>
      <c r="G35" s="328"/>
      <c r="H35" s="328"/>
      <c r="I35" s="328"/>
      <c r="J35" s="328"/>
      <c r="K35" s="342" t="str">
        <f>IF(J35="","",ROUND(((J35/I35)/(VLOOKUP(H35,' Summary Statement'!$B$53:$C$77,2,FALSE))),2))</f>
        <v/>
      </c>
      <c r="L35" s="116" t="str">
        <f>IF(OR(D35="",,I35=""),"",((J35)/(VLOOKUP(H35,' Summary Statement'!$B$53:$C$77,2,FALSE))))</f>
        <v/>
      </c>
      <c r="M35" s="98"/>
      <c r="N35" s="119"/>
      <c r="O35" s="120">
        <f t="shared" si="8"/>
        <v>0</v>
      </c>
      <c r="P35" s="121">
        <f t="shared" si="9"/>
        <v>0</v>
      </c>
      <c r="Q35" s="899"/>
      <c r="R35" s="899"/>
      <c r="S35" s="899"/>
      <c r="T35" s="899"/>
      <c r="U35" s="899"/>
      <c r="V35" s="900"/>
      <c r="AC35" s="14"/>
    </row>
    <row r="36" spans="1:29" ht="13.5" thickBot="1" x14ac:dyDescent="0.35">
      <c r="A36" s="340">
        <v>23</v>
      </c>
      <c r="B36" s="311"/>
      <c r="C36" s="311"/>
      <c r="D36" s="328"/>
      <c r="E36" s="328"/>
      <c r="F36" s="328"/>
      <c r="G36" s="328"/>
      <c r="H36" s="328"/>
      <c r="I36" s="328"/>
      <c r="J36" s="328"/>
      <c r="K36" s="342" t="str">
        <f>IF(J36="","",ROUND(((J36/I36)/(VLOOKUP(H36,' Summary Statement'!$B$53:$C$77,2,FALSE))),2))</f>
        <v/>
      </c>
      <c r="L36" s="116" t="str">
        <f>IF(OR(D36="",,I36=""),"",((J36)/(VLOOKUP(H36,' Summary Statement'!$B$53:$C$77,2,FALSE))))</f>
        <v/>
      </c>
      <c r="M36" s="98"/>
      <c r="N36" s="119"/>
      <c r="O36" s="120">
        <f t="shared" si="8"/>
        <v>0</v>
      </c>
      <c r="P36" s="121">
        <f t="shared" si="9"/>
        <v>0</v>
      </c>
      <c r="Q36" s="899"/>
      <c r="R36" s="899"/>
      <c r="S36" s="899"/>
      <c r="T36" s="899"/>
      <c r="U36" s="899"/>
      <c r="V36" s="900"/>
      <c r="AC36" s="14"/>
    </row>
    <row r="37" spans="1:29" ht="13.5" thickBot="1" x14ac:dyDescent="0.35">
      <c r="A37" s="340">
        <v>24</v>
      </c>
      <c r="B37" s="311"/>
      <c r="C37" s="311"/>
      <c r="D37" s="328"/>
      <c r="E37" s="328"/>
      <c r="F37" s="328"/>
      <c r="G37" s="328"/>
      <c r="H37" s="328"/>
      <c r="I37" s="328"/>
      <c r="J37" s="328"/>
      <c r="K37" s="342" t="str">
        <f>IF(J37="","",ROUND(((J37/I37)/(VLOOKUP(H37,' Summary Statement'!$B$53:$C$77,2,FALSE))),2))</f>
        <v/>
      </c>
      <c r="L37" s="116" t="str">
        <f>IF(OR(D37="",,I37=""),"",((J37)/(VLOOKUP(H37,' Summary Statement'!$B$53:$C$77,2,FALSE))))</f>
        <v/>
      </c>
      <c r="M37" s="98"/>
      <c r="N37" s="119"/>
      <c r="O37" s="120">
        <f t="shared" si="8"/>
        <v>0</v>
      </c>
      <c r="P37" s="121">
        <f t="shared" si="9"/>
        <v>0</v>
      </c>
      <c r="Q37" s="899"/>
      <c r="R37" s="899"/>
      <c r="S37" s="899"/>
      <c r="T37" s="899"/>
      <c r="U37" s="899"/>
      <c r="V37" s="900"/>
      <c r="AC37" s="14"/>
    </row>
    <row r="38" spans="1:29" ht="13.5" thickBot="1" x14ac:dyDescent="0.35">
      <c r="A38" s="340">
        <v>25</v>
      </c>
      <c r="B38" s="311"/>
      <c r="C38" s="311"/>
      <c r="D38" s="328"/>
      <c r="E38" s="328"/>
      <c r="F38" s="328"/>
      <c r="G38" s="328"/>
      <c r="H38" s="328"/>
      <c r="I38" s="328"/>
      <c r="J38" s="328"/>
      <c r="K38" s="342" t="str">
        <f>IF(J38="","",ROUND(((J38/I38)/(VLOOKUP(H38,' Summary Statement'!$B$53:$C$77,2,FALSE))),2))</f>
        <v/>
      </c>
      <c r="L38" s="116" t="str">
        <f>IF(OR(D38="",,I38=""),"",((J38)/(VLOOKUP(H38,' Summary Statement'!$B$53:$C$77,2,FALSE))))</f>
        <v/>
      </c>
      <c r="M38" s="98"/>
      <c r="N38" s="119"/>
      <c r="O38" s="120">
        <f t="shared" si="8"/>
        <v>0</v>
      </c>
      <c r="P38" s="121">
        <f t="shared" si="9"/>
        <v>0</v>
      </c>
      <c r="Q38" s="899"/>
      <c r="R38" s="899"/>
      <c r="S38" s="899"/>
      <c r="T38" s="899"/>
      <c r="U38" s="899"/>
      <c r="V38" s="900"/>
      <c r="AC38" s="14"/>
    </row>
    <row r="39" spans="1:29" ht="13.5" thickBot="1" x14ac:dyDescent="0.35">
      <c r="A39" s="340">
        <v>26</v>
      </c>
      <c r="B39" s="311"/>
      <c r="C39" s="311"/>
      <c r="D39" s="328"/>
      <c r="E39" s="328"/>
      <c r="F39" s="328"/>
      <c r="G39" s="328"/>
      <c r="H39" s="328"/>
      <c r="I39" s="328"/>
      <c r="J39" s="328"/>
      <c r="K39" s="342" t="str">
        <f>IF(J39="","",ROUND(((J39/I39)/(VLOOKUP(H39,' Summary Statement'!$B$53:$C$77,2,FALSE))),2))</f>
        <v/>
      </c>
      <c r="L39" s="116" t="str">
        <f>IF(OR(D39="",,I39=""),"",((J39)/(VLOOKUP(H39,' Summary Statement'!$B$53:$C$77,2,FALSE))))</f>
        <v/>
      </c>
      <c r="M39" s="98"/>
      <c r="N39" s="119"/>
      <c r="O39" s="120">
        <f t="shared" si="8"/>
        <v>0</v>
      </c>
      <c r="P39" s="121">
        <f t="shared" si="9"/>
        <v>0</v>
      </c>
      <c r="Q39" s="899"/>
      <c r="R39" s="899"/>
      <c r="S39" s="899"/>
      <c r="T39" s="899"/>
      <c r="U39" s="899"/>
      <c r="V39" s="900"/>
      <c r="AC39" s="14"/>
    </row>
    <row r="40" spans="1:29" ht="13.5" thickBot="1" x14ac:dyDescent="0.35">
      <c r="A40" s="340">
        <v>27</v>
      </c>
      <c r="B40" s="311"/>
      <c r="C40" s="311"/>
      <c r="D40" s="328"/>
      <c r="E40" s="328"/>
      <c r="F40" s="328"/>
      <c r="G40" s="328"/>
      <c r="H40" s="328"/>
      <c r="I40" s="328"/>
      <c r="J40" s="328"/>
      <c r="K40" s="342" t="str">
        <f>IF(J40="","",ROUND(((J40/I40)/(VLOOKUP(H40,' Summary Statement'!$B$53:$C$77,2,FALSE))),2))</f>
        <v/>
      </c>
      <c r="L40" s="116" t="str">
        <f>IF(OR(D40="",,I40=""),"",((J40)/(VLOOKUP(H40,' Summary Statement'!$B$53:$C$77,2,FALSE))))</f>
        <v/>
      </c>
      <c r="M40" s="98"/>
      <c r="N40" s="119"/>
      <c r="O40" s="120">
        <f t="shared" si="8"/>
        <v>0</v>
      </c>
      <c r="P40" s="121">
        <f t="shared" si="9"/>
        <v>0</v>
      </c>
      <c r="Q40" s="899"/>
      <c r="R40" s="899"/>
      <c r="S40" s="899"/>
      <c r="T40" s="899"/>
      <c r="U40" s="899"/>
      <c r="V40" s="900"/>
      <c r="AC40" s="14"/>
    </row>
    <row r="41" spans="1:29" ht="13.5" thickBot="1" x14ac:dyDescent="0.35">
      <c r="A41" s="340">
        <v>28</v>
      </c>
      <c r="B41" s="311"/>
      <c r="C41" s="311"/>
      <c r="D41" s="328"/>
      <c r="E41" s="328"/>
      <c r="F41" s="328"/>
      <c r="G41" s="328"/>
      <c r="H41" s="328"/>
      <c r="I41" s="328"/>
      <c r="J41" s="328"/>
      <c r="K41" s="342" t="str">
        <f>IF(J41="","",ROUND(((J41/I41)/(VLOOKUP(H41,' Summary Statement'!$B$53:$C$77,2,FALSE))),2))</f>
        <v/>
      </c>
      <c r="L41" s="116" t="str">
        <f>IF(OR(D41="",,I41=""),"",((J41)/(VLOOKUP(H41,' Summary Statement'!$B$53:$C$77,2,FALSE))))</f>
        <v/>
      </c>
      <c r="M41" s="98"/>
      <c r="N41" s="119"/>
      <c r="O41" s="120">
        <f t="shared" si="8"/>
        <v>0</v>
      </c>
      <c r="P41" s="121">
        <f t="shared" si="9"/>
        <v>0</v>
      </c>
      <c r="Q41" s="899"/>
      <c r="R41" s="899"/>
      <c r="S41" s="899"/>
      <c r="T41" s="899"/>
      <c r="U41" s="899"/>
      <c r="V41" s="900"/>
      <c r="AC41" s="14"/>
    </row>
    <row r="42" spans="1:29" ht="13.5" thickBot="1" x14ac:dyDescent="0.35">
      <c r="A42" s="340">
        <v>29</v>
      </c>
      <c r="B42" s="311"/>
      <c r="C42" s="311"/>
      <c r="D42" s="328"/>
      <c r="E42" s="328"/>
      <c r="F42" s="328"/>
      <c r="G42" s="328"/>
      <c r="H42" s="328"/>
      <c r="I42" s="328"/>
      <c r="J42" s="328"/>
      <c r="K42" s="342" t="str">
        <f>IF(J42="","",ROUND(((J42/I42)/(VLOOKUP(H42,' Summary Statement'!$B$53:$C$77,2,FALSE))),2))</f>
        <v/>
      </c>
      <c r="L42" s="116" t="str">
        <f>IF(OR(D42="",,I42=""),"",((J42)/(VLOOKUP(H42,' Summary Statement'!$B$53:$C$77,2,FALSE))))</f>
        <v/>
      </c>
      <c r="M42" s="98"/>
      <c r="N42" s="119"/>
      <c r="O42" s="120">
        <f t="shared" si="8"/>
        <v>0</v>
      </c>
      <c r="P42" s="121">
        <f t="shared" si="9"/>
        <v>0</v>
      </c>
      <c r="Q42" s="899"/>
      <c r="R42" s="899"/>
      <c r="S42" s="899"/>
      <c r="T42" s="899"/>
      <c r="U42" s="899"/>
      <c r="V42" s="900"/>
      <c r="AC42" s="14"/>
    </row>
    <row r="43" spans="1:29" ht="13.5" thickBot="1" x14ac:dyDescent="0.35">
      <c r="A43" s="340">
        <v>30</v>
      </c>
      <c r="B43" s="311"/>
      <c r="C43" s="311"/>
      <c r="D43" s="328"/>
      <c r="E43" s="328"/>
      <c r="F43" s="328"/>
      <c r="G43" s="328"/>
      <c r="H43" s="328"/>
      <c r="I43" s="328"/>
      <c r="J43" s="328"/>
      <c r="K43" s="342" t="str">
        <f>IF(J43="","",ROUND(((J43/I43)/(VLOOKUP(H43,' Summary Statement'!$B$53:$C$77,2,FALSE))),2))</f>
        <v/>
      </c>
      <c r="L43" s="116" t="str">
        <f>IF(OR(D43="",,I43=""),"",((J43)/(VLOOKUP(H43,' Summary Statement'!$B$53:$C$77,2,FALSE))))</f>
        <v/>
      </c>
      <c r="M43" s="98"/>
      <c r="N43" s="119"/>
      <c r="O43" s="120">
        <f t="shared" si="8"/>
        <v>0</v>
      </c>
      <c r="P43" s="121">
        <f t="shared" si="9"/>
        <v>0</v>
      </c>
      <c r="Q43" s="899"/>
      <c r="R43" s="899"/>
      <c r="S43" s="899"/>
      <c r="T43" s="899"/>
      <c r="U43" s="899"/>
      <c r="V43" s="900"/>
      <c r="AC43" s="14"/>
    </row>
    <row r="44" spans="1:29" ht="13.5" thickBot="1" x14ac:dyDescent="0.35">
      <c r="A44" s="340">
        <v>31</v>
      </c>
      <c r="B44" s="311"/>
      <c r="C44" s="311"/>
      <c r="D44" s="328"/>
      <c r="E44" s="328"/>
      <c r="F44" s="328"/>
      <c r="G44" s="328"/>
      <c r="H44" s="328"/>
      <c r="I44" s="328"/>
      <c r="J44" s="328"/>
      <c r="K44" s="342" t="str">
        <f>IF(J44="","",ROUND(((J44/I44)/(VLOOKUP(H44,' Summary Statement'!$B$53:$C$77,2,FALSE))),2))</f>
        <v/>
      </c>
      <c r="L44" s="116" t="str">
        <f>IF(OR(D44="",,I44=""),"",((J44)/(VLOOKUP(H44,' Summary Statement'!$B$53:$C$77,2,FALSE))))</f>
        <v/>
      </c>
      <c r="M44" s="98"/>
      <c r="N44" s="119"/>
      <c r="O44" s="120">
        <f t="shared" si="8"/>
        <v>0</v>
      </c>
      <c r="P44" s="121">
        <f t="shared" si="9"/>
        <v>0</v>
      </c>
      <c r="Q44" s="899"/>
      <c r="R44" s="899"/>
      <c r="S44" s="899"/>
      <c r="T44" s="899"/>
      <c r="U44" s="899"/>
      <c r="V44" s="900"/>
      <c r="AC44" s="14"/>
    </row>
    <row r="45" spans="1:29" ht="13.5" thickBot="1" x14ac:dyDescent="0.35">
      <c r="A45" s="340">
        <v>32</v>
      </c>
      <c r="B45" s="311"/>
      <c r="C45" s="311"/>
      <c r="D45" s="328"/>
      <c r="E45" s="328"/>
      <c r="F45" s="328"/>
      <c r="G45" s="328"/>
      <c r="H45" s="328"/>
      <c r="I45" s="328"/>
      <c r="J45" s="328"/>
      <c r="K45" s="342" t="str">
        <f>IF(J45="","",ROUND(((J45/I45)/(VLOOKUP(H45,' Summary Statement'!$B$53:$C$77,2,FALSE))),2))</f>
        <v/>
      </c>
      <c r="L45" s="116" t="str">
        <f>IF(OR(D45="",,I45=""),"",((J45)/(VLOOKUP(H45,' Summary Statement'!$B$53:$C$77,2,FALSE))))</f>
        <v/>
      </c>
      <c r="M45" s="98"/>
      <c r="N45" s="119"/>
      <c r="O45" s="120">
        <f t="shared" si="8"/>
        <v>0</v>
      </c>
      <c r="P45" s="121">
        <f t="shared" si="9"/>
        <v>0</v>
      </c>
      <c r="Q45" s="899"/>
      <c r="R45" s="899"/>
      <c r="S45" s="899"/>
      <c r="T45" s="899"/>
      <c r="U45" s="899"/>
      <c r="V45" s="900"/>
      <c r="AC45" s="14"/>
    </row>
    <row r="46" spans="1:29" ht="13.5" thickBot="1" x14ac:dyDescent="0.35">
      <c r="A46" s="340">
        <v>33</v>
      </c>
      <c r="B46" s="311"/>
      <c r="C46" s="311"/>
      <c r="D46" s="328"/>
      <c r="E46" s="328"/>
      <c r="F46" s="328"/>
      <c r="G46" s="328"/>
      <c r="H46" s="328"/>
      <c r="I46" s="328"/>
      <c r="J46" s="328"/>
      <c r="K46" s="342" t="str">
        <f>IF(J46="","",ROUND(((J46/I46)/(VLOOKUP(H46,' Summary Statement'!$B$53:$C$77,2,FALSE))),2))</f>
        <v/>
      </c>
      <c r="L46" s="116" t="str">
        <f>IF(OR(D46="",,I46=""),"",((J46)/(VLOOKUP(H46,' Summary Statement'!$B$53:$C$77,2,FALSE))))</f>
        <v/>
      </c>
      <c r="M46" s="98"/>
      <c r="N46" s="119"/>
      <c r="O46" s="120">
        <f t="shared" si="8"/>
        <v>0</v>
      </c>
      <c r="P46" s="121">
        <f t="shared" si="9"/>
        <v>0</v>
      </c>
      <c r="Q46" s="899"/>
      <c r="R46" s="899"/>
      <c r="S46" s="899"/>
      <c r="T46" s="899"/>
      <c r="U46" s="899"/>
      <c r="V46" s="900"/>
      <c r="AC46" s="14"/>
    </row>
    <row r="47" spans="1:29" ht="13.5" thickBot="1" x14ac:dyDescent="0.35">
      <c r="A47" s="340">
        <v>34</v>
      </c>
      <c r="B47" s="311"/>
      <c r="C47" s="311"/>
      <c r="D47" s="328"/>
      <c r="E47" s="328"/>
      <c r="F47" s="328"/>
      <c r="G47" s="328"/>
      <c r="H47" s="328"/>
      <c r="I47" s="328"/>
      <c r="J47" s="328"/>
      <c r="K47" s="342" t="str">
        <f>IF(J47="","",ROUND(((J47/I47)/(VLOOKUP(H47,' Summary Statement'!$B$53:$C$77,2,FALSE))),2))</f>
        <v/>
      </c>
      <c r="L47" s="116" t="str">
        <f>IF(OR(D47="",,I47=""),"",((J47)/(VLOOKUP(H47,' Summary Statement'!$B$53:$C$77,2,FALSE))))</f>
        <v/>
      </c>
      <c r="M47" s="98"/>
      <c r="N47" s="119"/>
      <c r="O47" s="120">
        <f t="shared" si="8"/>
        <v>0</v>
      </c>
      <c r="P47" s="121">
        <f t="shared" si="9"/>
        <v>0</v>
      </c>
      <c r="Q47" s="899"/>
      <c r="R47" s="899"/>
      <c r="S47" s="899"/>
      <c r="T47" s="899"/>
      <c r="U47" s="899"/>
      <c r="V47" s="900"/>
      <c r="AC47" s="14"/>
    </row>
    <row r="48" spans="1:29" ht="13.5" thickBot="1" x14ac:dyDescent="0.35">
      <c r="A48" s="340">
        <v>35</v>
      </c>
      <c r="B48" s="311"/>
      <c r="C48" s="311"/>
      <c r="D48" s="328"/>
      <c r="E48" s="328"/>
      <c r="F48" s="328"/>
      <c r="G48" s="328"/>
      <c r="H48" s="328"/>
      <c r="I48" s="328"/>
      <c r="J48" s="328"/>
      <c r="K48" s="342" t="str">
        <f>IF(J48="","",ROUND(((J48/I48)/(VLOOKUP(H48,' Summary Statement'!$B$53:$C$77,2,FALSE))),2))</f>
        <v/>
      </c>
      <c r="L48" s="116" t="str">
        <f>IF(OR(D48="",,I48=""),"",((J48)/(VLOOKUP(H48,' Summary Statement'!$B$53:$C$77,2,FALSE))))</f>
        <v/>
      </c>
      <c r="M48" s="98"/>
      <c r="N48" s="119"/>
      <c r="O48" s="120">
        <f t="shared" si="8"/>
        <v>0</v>
      </c>
      <c r="P48" s="121">
        <f t="shared" si="9"/>
        <v>0</v>
      </c>
      <c r="Q48" s="899"/>
      <c r="R48" s="899"/>
      <c r="S48" s="899"/>
      <c r="T48" s="899"/>
      <c r="U48" s="899"/>
      <c r="V48" s="900"/>
      <c r="AC48" s="14"/>
    </row>
    <row r="49" spans="1:29" ht="13.5" thickBot="1" x14ac:dyDescent="0.35">
      <c r="A49" s="340">
        <v>36</v>
      </c>
      <c r="B49" s="311"/>
      <c r="C49" s="311"/>
      <c r="D49" s="328"/>
      <c r="E49" s="328"/>
      <c r="F49" s="328"/>
      <c r="G49" s="328"/>
      <c r="H49" s="328"/>
      <c r="I49" s="328"/>
      <c r="J49" s="328"/>
      <c r="K49" s="342" t="str">
        <f>IF(J49="","",ROUND(((J49/I49)/(VLOOKUP(H49,' Summary Statement'!$B$53:$C$77,2,FALSE))),2))</f>
        <v/>
      </c>
      <c r="L49" s="116" t="str">
        <f>IF(OR(D49="",,I49=""),"",((J49)/(VLOOKUP(H49,' Summary Statement'!$B$53:$C$77,2,FALSE))))</f>
        <v/>
      </c>
      <c r="M49" s="98"/>
      <c r="N49" s="119"/>
      <c r="O49" s="120">
        <f t="shared" si="8"/>
        <v>0</v>
      </c>
      <c r="P49" s="121">
        <f t="shared" si="9"/>
        <v>0</v>
      </c>
      <c r="Q49" s="899"/>
      <c r="R49" s="899"/>
      <c r="S49" s="899"/>
      <c r="T49" s="899"/>
      <c r="U49" s="899"/>
      <c r="V49" s="900"/>
      <c r="AC49" s="14"/>
    </row>
    <row r="50" spans="1:29" ht="13.5" thickBot="1" x14ac:dyDescent="0.35">
      <c r="A50" s="340">
        <v>37</v>
      </c>
      <c r="B50" s="311"/>
      <c r="C50" s="311"/>
      <c r="D50" s="328"/>
      <c r="E50" s="328"/>
      <c r="F50" s="328"/>
      <c r="G50" s="328"/>
      <c r="H50" s="328"/>
      <c r="I50" s="328"/>
      <c r="J50" s="328"/>
      <c r="K50" s="342" t="str">
        <f>IF(J50="","",ROUND(((J50/I50)/(VLOOKUP(H50,' Summary Statement'!$B$53:$C$77,2,FALSE))),2))</f>
        <v/>
      </c>
      <c r="L50" s="116" t="str">
        <f>IF(OR(D50="",,I50=""),"",((J50)/(VLOOKUP(H50,' Summary Statement'!$B$53:$C$77,2,FALSE))))</f>
        <v/>
      </c>
      <c r="M50" s="98"/>
      <c r="N50" s="119"/>
      <c r="O50" s="120">
        <f t="shared" si="8"/>
        <v>0</v>
      </c>
      <c r="P50" s="121">
        <f t="shared" si="9"/>
        <v>0</v>
      </c>
      <c r="Q50" s="899"/>
      <c r="R50" s="899"/>
      <c r="S50" s="899"/>
      <c r="T50" s="899"/>
      <c r="U50" s="899"/>
      <c r="V50" s="900"/>
      <c r="AC50" s="14"/>
    </row>
    <row r="51" spans="1:29" ht="13.5" thickBot="1" x14ac:dyDescent="0.35">
      <c r="A51" s="340">
        <v>38</v>
      </c>
      <c r="B51" s="311"/>
      <c r="C51" s="311"/>
      <c r="D51" s="328"/>
      <c r="E51" s="328"/>
      <c r="F51" s="328"/>
      <c r="G51" s="328"/>
      <c r="H51" s="328"/>
      <c r="I51" s="328"/>
      <c r="J51" s="328"/>
      <c r="K51" s="342" t="str">
        <f>IF(J51="","",ROUND(((J51/I51)/(VLOOKUP(H51,' Summary Statement'!$B$53:$C$77,2,FALSE))),2))</f>
        <v/>
      </c>
      <c r="L51" s="116" t="str">
        <f>IF(OR(D51="",,I51=""),"",((J51)/(VLOOKUP(H51,' Summary Statement'!$B$53:$C$77,2,FALSE))))</f>
        <v/>
      </c>
      <c r="M51" s="98"/>
      <c r="N51" s="119"/>
      <c r="O51" s="120">
        <f t="shared" si="8"/>
        <v>0</v>
      </c>
      <c r="P51" s="121">
        <f t="shared" si="9"/>
        <v>0</v>
      </c>
      <c r="Q51" s="899"/>
      <c r="R51" s="899"/>
      <c r="S51" s="899"/>
      <c r="T51" s="899"/>
      <c r="U51" s="899"/>
      <c r="V51" s="900"/>
      <c r="AC51" s="14"/>
    </row>
    <row r="52" spans="1:29" ht="13.5" thickBot="1" x14ac:dyDescent="0.35">
      <c r="A52" s="340">
        <v>39</v>
      </c>
      <c r="B52" s="311"/>
      <c r="C52" s="311"/>
      <c r="D52" s="328"/>
      <c r="E52" s="328"/>
      <c r="F52" s="328"/>
      <c r="G52" s="328"/>
      <c r="H52" s="328"/>
      <c r="I52" s="328"/>
      <c r="J52" s="328"/>
      <c r="K52" s="342" t="str">
        <f>IF(J52="","",ROUND(((J52/I52)/(VLOOKUP(H52,' Summary Statement'!$B$53:$C$77,2,FALSE))),2))</f>
        <v/>
      </c>
      <c r="L52" s="116" t="str">
        <f>IF(OR(D52="",,I52=""),"",((J52)/(VLOOKUP(H52,' Summary Statement'!$B$53:$C$77,2,FALSE))))</f>
        <v/>
      </c>
      <c r="M52" s="98"/>
      <c r="N52" s="119"/>
      <c r="O52" s="120">
        <f t="shared" si="8"/>
        <v>0</v>
      </c>
      <c r="P52" s="121">
        <f t="shared" si="9"/>
        <v>0</v>
      </c>
      <c r="Q52" s="899"/>
      <c r="R52" s="899"/>
      <c r="S52" s="899"/>
      <c r="T52" s="899"/>
      <c r="U52" s="899"/>
      <c r="V52" s="900"/>
      <c r="AC52" s="14"/>
    </row>
    <row r="53" spans="1:29" ht="13.5" thickBot="1" x14ac:dyDescent="0.35">
      <c r="A53" s="340">
        <v>40</v>
      </c>
      <c r="B53" s="311"/>
      <c r="C53" s="311"/>
      <c r="D53" s="328"/>
      <c r="E53" s="328"/>
      <c r="F53" s="328"/>
      <c r="G53" s="328"/>
      <c r="H53" s="328"/>
      <c r="I53" s="328"/>
      <c r="J53" s="328"/>
      <c r="K53" s="342" t="str">
        <f>IF(J53="","",ROUND(((J53/I53)/(VLOOKUP(H53,' Summary Statement'!$B$53:$C$77,2,FALSE))),2))</f>
        <v/>
      </c>
      <c r="L53" s="116" t="str">
        <f>IF(OR(D53="",,I53=""),"",((J53)/(VLOOKUP(H53,' Summary Statement'!$B$53:$C$77,2,FALSE))))</f>
        <v/>
      </c>
      <c r="M53" s="98"/>
      <c r="N53" s="119"/>
      <c r="O53" s="120">
        <f t="shared" si="8"/>
        <v>0</v>
      </c>
      <c r="P53" s="121">
        <f t="shared" si="9"/>
        <v>0</v>
      </c>
      <c r="Q53" s="899"/>
      <c r="R53" s="899"/>
      <c r="S53" s="899"/>
      <c r="T53" s="899"/>
      <c r="U53" s="899"/>
      <c r="V53" s="900"/>
      <c r="AC53" s="14"/>
    </row>
    <row r="54" spans="1:29" ht="13.5" thickBot="1" x14ac:dyDescent="0.35">
      <c r="A54" s="340">
        <v>41</v>
      </c>
      <c r="B54" s="311"/>
      <c r="C54" s="311"/>
      <c r="D54" s="328"/>
      <c r="E54" s="328"/>
      <c r="F54" s="328"/>
      <c r="G54" s="328"/>
      <c r="H54" s="328"/>
      <c r="I54" s="328"/>
      <c r="J54" s="328"/>
      <c r="K54" s="342" t="str">
        <f>IF(J54="","",ROUND(((J54/I54)/(VLOOKUP(H54,' Summary Statement'!$B$53:$C$77,2,FALSE))),2))</f>
        <v/>
      </c>
      <c r="L54" s="116" t="str">
        <f>IF(OR(D54="",,I54=""),"",((J54)/(VLOOKUP(H54,' Summary Statement'!$B$53:$C$77,2,FALSE))))</f>
        <v/>
      </c>
      <c r="M54" s="98"/>
      <c r="N54" s="119"/>
      <c r="O54" s="120">
        <f t="shared" si="8"/>
        <v>0</v>
      </c>
      <c r="P54" s="121">
        <f t="shared" si="9"/>
        <v>0</v>
      </c>
      <c r="Q54" s="899"/>
      <c r="R54" s="899"/>
      <c r="S54" s="899"/>
      <c r="T54" s="899"/>
      <c r="U54" s="899"/>
      <c r="V54" s="900"/>
      <c r="AC54" s="14"/>
    </row>
    <row r="55" spans="1:29" ht="13.5" thickBot="1" x14ac:dyDescent="0.35">
      <c r="A55" s="340">
        <v>42</v>
      </c>
      <c r="B55" s="311"/>
      <c r="C55" s="311"/>
      <c r="D55" s="328"/>
      <c r="E55" s="328"/>
      <c r="F55" s="328"/>
      <c r="G55" s="328"/>
      <c r="H55" s="328"/>
      <c r="I55" s="328"/>
      <c r="J55" s="328"/>
      <c r="K55" s="342" t="str">
        <f>IF(J55="","",ROUND(((J55/I55)/(VLOOKUP(H55,' Summary Statement'!$B$53:$C$77,2,FALSE))),2))</f>
        <v/>
      </c>
      <c r="L55" s="116" t="str">
        <f>IF(OR(D55="",,I55=""),"",((J55)/(VLOOKUP(H55,' Summary Statement'!$B$53:$C$77,2,FALSE))))</f>
        <v/>
      </c>
      <c r="M55" s="98"/>
      <c r="N55" s="119"/>
      <c r="O55" s="120">
        <f t="shared" si="8"/>
        <v>0</v>
      </c>
      <c r="P55" s="121">
        <f t="shared" si="9"/>
        <v>0</v>
      </c>
      <c r="Q55" s="899"/>
      <c r="R55" s="899"/>
      <c r="S55" s="899"/>
      <c r="T55" s="899"/>
      <c r="U55" s="899"/>
      <c r="V55" s="900"/>
      <c r="AC55" s="14"/>
    </row>
    <row r="56" spans="1:29" ht="13.5" thickBot="1" x14ac:dyDescent="0.35">
      <c r="A56" s="340">
        <v>43</v>
      </c>
      <c r="B56" s="311"/>
      <c r="C56" s="311"/>
      <c r="D56" s="328"/>
      <c r="E56" s="328"/>
      <c r="F56" s="328"/>
      <c r="G56" s="328"/>
      <c r="H56" s="328"/>
      <c r="I56" s="328"/>
      <c r="J56" s="328"/>
      <c r="K56" s="342" t="str">
        <f>IF(J56="","",ROUND(((J56/I56)/(VLOOKUP(H56,' Summary Statement'!$B$53:$C$77,2,FALSE))),2))</f>
        <v/>
      </c>
      <c r="L56" s="116" t="str">
        <f>IF(OR(D56="",,I56=""),"",((J56)/(VLOOKUP(H56,' Summary Statement'!$B$53:$C$77,2,FALSE))))</f>
        <v/>
      </c>
      <c r="M56" s="98"/>
      <c r="N56" s="119"/>
      <c r="O56" s="120">
        <f t="shared" si="8"/>
        <v>0</v>
      </c>
      <c r="P56" s="121">
        <f t="shared" si="9"/>
        <v>0</v>
      </c>
      <c r="Q56" s="899"/>
      <c r="R56" s="899"/>
      <c r="S56" s="899"/>
      <c r="T56" s="899"/>
      <c r="U56" s="899"/>
      <c r="V56" s="900"/>
      <c r="AC56" s="14"/>
    </row>
    <row r="57" spans="1:29" ht="13.5" thickBot="1" x14ac:dyDescent="0.35">
      <c r="A57" s="340">
        <v>44</v>
      </c>
      <c r="B57" s="311"/>
      <c r="C57" s="311"/>
      <c r="D57" s="328"/>
      <c r="E57" s="328"/>
      <c r="F57" s="328"/>
      <c r="G57" s="328"/>
      <c r="H57" s="328"/>
      <c r="I57" s="328"/>
      <c r="J57" s="328"/>
      <c r="K57" s="342" t="str">
        <f>IF(J57="","",ROUND(((J57/I57)/(VLOOKUP(H57,' Summary Statement'!$B$53:$C$77,2,FALSE))),2))</f>
        <v/>
      </c>
      <c r="L57" s="116" t="str">
        <f>IF(OR(D57="",,I57=""),"",((J57)/(VLOOKUP(H57,' Summary Statement'!$B$53:$C$77,2,FALSE))))</f>
        <v/>
      </c>
      <c r="M57" s="98"/>
      <c r="N57" s="119"/>
      <c r="O57" s="120">
        <f t="shared" ref="O57:O85" si="10">IFERROR(N57*K57,0)</f>
        <v>0</v>
      </c>
      <c r="P57" s="121">
        <f t="shared" ref="P57:P85" si="11">+G57</f>
        <v>0</v>
      </c>
      <c r="Q57" s="899"/>
      <c r="R57" s="899"/>
      <c r="S57" s="899"/>
      <c r="T57" s="899"/>
      <c r="U57" s="899"/>
      <c r="V57" s="900"/>
      <c r="AC57" s="14"/>
    </row>
    <row r="58" spans="1:29" ht="13.5" thickBot="1" x14ac:dyDescent="0.35">
      <c r="A58" s="340">
        <v>45</v>
      </c>
      <c r="B58" s="311"/>
      <c r="C58" s="311"/>
      <c r="D58" s="328"/>
      <c r="E58" s="328"/>
      <c r="F58" s="328"/>
      <c r="G58" s="328"/>
      <c r="H58" s="328"/>
      <c r="I58" s="328"/>
      <c r="J58" s="328"/>
      <c r="K58" s="342" t="str">
        <f>IF(J58="","",ROUND(((J58/I58)/(VLOOKUP(H58,' Summary Statement'!$B$53:$C$77,2,FALSE))),2))</f>
        <v/>
      </c>
      <c r="L58" s="116" t="str">
        <f>IF(OR(D58="",,I58=""),"",((J58)/(VLOOKUP(H58,' Summary Statement'!$B$53:$C$77,2,FALSE))))</f>
        <v/>
      </c>
      <c r="M58" s="98"/>
      <c r="N58" s="119"/>
      <c r="O58" s="120">
        <f t="shared" si="10"/>
        <v>0</v>
      </c>
      <c r="P58" s="121">
        <f t="shared" si="11"/>
        <v>0</v>
      </c>
      <c r="Q58" s="899"/>
      <c r="R58" s="899"/>
      <c r="S58" s="899"/>
      <c r="T58" s="899"/>
      <c r="U58" s="899"/>
      <c r="V58" s="900"/>
      <c r="AC58" s="14"/>
    </row>
    <row r="59" spans="1:29" ht="13.5" thickBot="1" x14ac:dyDescent="0.35">
      <c r="A59" s="340">
        <v>46</v>
      </c>
      <c r="B59" s="311"/>
      <c r="C59" s="311"/>
      <c r="D59" s="328"/>
      <c r="E59" s="328"/>
      <c r="F59" s="328"/>
      <c r="G59" s="328"/>
      <c r="H59" s="328"/>
      <c r="I59" s="328"/>
      <c r="J59" s="328"/>
      <c r="K59" s="342" t="str">
        <f>IF(J59="","",ROUND(((J59/I59)/(VLOOKUP(H59,' Summary Statement'!$B$53:$C$77,2,FALSE))),2))</f>
        <v/>
      </c>
      <c r="L59" s="116" t="str">
        <f>IF(OR(D59="",,I59=""),"",((J59)/(VLOOKUP(H59,' Summary Statement'!$B$53:$C$77,2,FALSE))))</f>
        <v/>
      </c>
      <c r="M59" s="98"/>
      <c r="N59" s="119"/>
      <c r="O59" s="120">
        <f t="shared" si="10"/>
        <v>0</v>
      </c>
      <c r="P59" s="121">
        <f t="shared" si="11"/>
        <v>0</v>
      </c>
      <c r="Q59" s="899"/>
      <c r="R59" s="899"/>
      <c r="S59" s="899"/>
      <c r="T59" s="899"/>
      <c r="U59" s="899"/>
      <c r="V59" s="900"/>
      <c r="AC59" s="14"/>
    </row>
    <row r="60" spans="1:29" ht="13.5" thickBot="1" x14ac:dyDescent="0.35">
      <c r="A60" s="340">
        <v>47</v>
      </c>
      <c r="B60" s="311"/>
      <c r="C60" s="311"/>
      <c r="D60" s="328"/>
      <c r="E60" s="328"/>
      <c r="F60" s="328"/>
      <c r="G60" s="328"/>
      <c r="H60" s="328"/>
      <c r="I60" s="328"/>
      <c r="J60" s="328"/>
      <c r="K60" s="342" t="str">
        <f>IF(J60="","",ROUND(((J60/I60)/(VLOOKUP(H60,' Summary Statement'!$B$53:$C$77,2,FALSE))),2))</f>
        <v/>
      </c>
      <c r="L60" s="116" t="str">
        <f>IF(OR(D60="",,I60=""),"",((J60)/(VLOOKUP(H60,' Summary Statement'!$B$53:$C$77,2,FALSE))))</f>
        <v/>
      </c>
      <c r="M60" s="98"/>
      <c r="N60" s="119"/>
      <c r="O60" s="120">
        <f t="shared" si="10"/>
        <v>0</v>
      </c>
      <c r="P60" s="121">
        <f t="shared" si="11"/>
        <v>0</v>
      </c>
      <c r="Q60" s="899"/>
      <c r="R60" s="899"/>
      <c r="S60" s="899"/>
      <c r="T60" s="899"/>
      <c r="U60" s="899"/>
      <c r="V60" s="900"/>
      <c r="AC60" s="14"/>
    </row>
    <row r="61" spans="1:29" ht="13.5" thickBot="1" x14ac:dyDescent="0.35">
      <c r="A61" s="340">
        <v>48</v>
      </c>
      <c r="B61" s="311"/>
      <c r="C61" s="311"/>
      <c r="D61" s="328"/>
      <c r="E61" s="328"/>
      <c r="F61" s="328"/>
      <c r="G61" s="328"/>
      <c r="H61" s="328"/>
      <c r="I61" s="328"/>
      <c r="J61" s="328"/>
      <c r="K61" s="342" t="str">
        <f>IF(J61="","",ROUND(((J61/I61)/(VLOOKUP(H61,' Summary Statement'!$B$53:$C$77,2,FALSE))),2))</f>
        <v/>
      </c>
      <c r="L61" s="116" t="str">
        <f>IF(OR(D61="",,I61=""),"",((J61)/(VLOOKUP(H61,' Summary Statement'!$B$53:$C$77,2,FALSE))))</f>
        <v/>
      </c>
      <c r="M61" s="98"/>
      <c r="N61" s="119"/>
      <c r="O61" s="120">
        <f t="shared" si="10"/>
        <v>0</v>
      </c>
      <c r="P61" s="121">
        <f t="shared" si="11"/>
        <v>0</v>
      </c>
      <c r="Q61" s="899"/>
      <c r="R61" s="899"/>
      <c r="S61" s="899"/>
      <c r="T61" s="899"/>
      <c r="U61" s="899"/>
      <c r="V61" s="900"/>
      <c r="AC61" s="14"/>
    </row>
    <row r="62" spans="1:29" ht="13.5" thickBot="1" x14ac:dyDescent="0.35">
      <c r="A62" s="340">
        <v>49</v>
      </c>
      <c r="B62" s="311"/>
      <c r="C62" s="311"/>
      <c r="D62" s="328"/>
      <c r="E62" s="328"/>
      <c r="F62" s="328"/>
      <c r="G62" s="328"/>
      <c r="H62" s="328"/>
      <c r="I62" s="328"/>
      <c r="J62" s="328"/>
      <c r="K62" s="342" t="str">
        <f>IF(J62="","",ROUND(((J62/I62)/(VLOOKUP(H62,' Summary Statement'!$B$53:$C$77,2,FALSE))),2))</f>
        <v/>
      </c>
      <c r="L62" s="116" t="str">
        <f>IF(OR(D62="",,I62=""),"",((J62)/(VLOOKUP(H62,' Summary Statement'!$B$53:$C$77,2,FALSE))))</f>
        <v/>
      </c>
      <c r="M62" s="98"/>
      <c r="N62" s="119"/>
      <c r="O62" s="120">
        <f t="shared" si="10"/>
        <v>0</v>
      </c>
      <c r="P62" s="121">
        <f t="shared" si="11"/>
        <v>0</v>
      </c>
      <c r="Q62" s="899"/>
      <c r="R62" s="899"/>
      <c r="S62" s="899"/>
      <c r="T62" s="899"/>
      <c r="U62" s="899"/>
      <c r="V62" s="900"/>
      <c r="AC62" s="14"/>
    </row>
    <row r="63" spans="1:29" ht="13.5" thickBot="1" x14ac:dyDescent="0.35">
      <c r="A63" s="340">
        <v>50</v>
      </c>
      <c r="B63" s="311"/>
      <c r="C63" s="311"/>
      <c r="D63" s="328"/>
      <c r="E63" s="328"/>
      <c r="F63" s="328"/>
      <c r="G63" s="328"/>
      <c r="H63" s="328"/>
      <c r="I63" s="328"/>
      <c r="J63" s="328"/>
      <c r="K63" s="342" t="str">
        <f>IF(J63="","",ROUND(((J63/I63)/(VLOOKUP(H63,' Summary Statement'!$B$53:$C$77,2,FALSE))),2))</f>
        <v/>
      </c>
      <c r="L63" s="116" t="str">
        <f>IF(OR(D63="",,I63=""),"",((J63)/(VLOOKUP(H63,' Summary Statement'!$B$53:$C$77,2,FALSE))))</f>
        <v/>
      </c>
      <c r="M63" s="98"/>
      <c r="N63" s="119"/>
      <c r="O63" s="120">
        <f t="shared" si="10"/>
        <v>0</v>
      </c>
      <c r="P63" s="121">
        <f t="shared" si="11"/>
        <v>0</v>
      </c>
      <c r="Q63" s="899"/>
      <c r="R63" s="899"/>
      <c r="S63" s="899"/>
      <c r="T63" s="899"/>
      <c r="U63" s="899"/>
      <c r="V63" s="900"/>
      <c r="AC63" s="14"/>
    </row>
    <row r="64" spans="1:29" ht="13.5" thickBot="1" x14ac:dyDescent="0.35">
      <c r="A64" s="340">
        <v>51</v>
      </c>
      <c r="B64" s="311"/>
      <c r="C64" s="311"/>
      <c r="D64" s="328"/>
      <c r="E64" s="328"/>
      <c r="F64" s="328"/>
      <c r="G64" s="328"/>
      <c r="H64" s="328"/>
      <c r="I64" s="328"/>
      <c r="J64" s="328"/>
      <c r="K64" s="342" t="str">
        <f>IF(J64="","",ROUND(((J64/I64)/(VLOOKUP(H64,' Summary Statement'!$B$53:$C$77,2,FALSE))),2))</f>
        <v/>
      </c>
      <c r="L64" s="116" t="str">
        <f>IF(OR(D64="",,I64=""),"",((J64)/(VLOOKUP(H64,' Summary Statement'!$B$53:$C$77,2,FALSE))))</f>
        <v/>
      </c>
      <c r="M64" s="98"/>
      <c r="N64" s="119"/>
      <c r="O64" s="120">
        <f t="shared" si="10"/>
        <v>0</v>
      </c>
      <c r="P64" s="121">
        <f t="shared" si="11"/>
        <v>0</v>
      </c>
      <c r="Q64" s="899"/>
      <c r="R64" s="899"/>
      <c r="S64" s="899"/>
      <c r="T64" s="899"/>
      <c r="U64" s="899"/>
      <c r="V64" s="900"/>
      <c r="AC64" s="14"/>
    </row>
    <row r="65" spans="1:29" ht="13.5" thickBot="1" x14ac:dyDescent="0.35">
      <c r="A65" s="340">
        <v>52</v>
      </c>
      <c r="B65" s="311"/>
      <c r="C65" s="311"/>
      <c r="D65" s="328"/>
      <c r="E65" s="328"/>
      <c r="F65" s="328"/>
      <c r="G65" s="328"/>
      <c r="H65" s="328"/>
      <c r="I65" s="328"/>
      <c r="J65" s="328"/>
      <c r="K65" s="342" t="str">
        <f>IF(J65="","",ROUND(((J65/I65)/(VLOOKUP(H65,' Summary Statement'!$B$53:$C$77,2,FALSE))),2))</f>
        <v/>
      </c>
      <c r="L65" s="116" t="str">
        <f>IF(OR(D65="",,I65=""),"",((J65)/(VLOOKUP(H65,' Summary Statement'!$B$53:$C$77,2,FALSE))))</f>
        <v/>
      </c>
      <c r="M65" s="98"/>
      <c r="N65" s="119"/>
      <c r="O65" s="120">
        <f t="shared" si="10"/>
        <v>0</v>
      </c>
      <c r="P65" s="121">
        <f t="shared" si="11"/>
        <v>0</v>
      </c>
      <c r="Q65" s="899"/>
      <c r="R65" s="899"/>
      <c r="S65" s="899"/>
      <c r="T65" s="899"/>
      <c r="U65" s="899"/>
      <c r="V65" s="900"/>
      <c r="AC65" s="14"/>
    </row>
    <row r="66" spans="1:29" ht="13.5" thickBot="1" x14ac:dyDescent="0.35">
      <c r="A66" s="340">
        <v>53</v>
      </c>
      <c r="B66" s="311"/>
      <c r="C66" s="311"/>
      <c r="D66" s="328"/>
      <c r="E66" s="328"/>
      <c r="F66" s="328"/>
      <c r="G66" s="328"/>
      <c r="H66" s="328"/>
      <c r="I66" s="328"/>
      <c r="J66" s="328"/>
      <c r="K66" s="342" t="str">
        <f>IF(J66="","",ROUND(((J66/I66)/(VLOOKUP(H66,' Summary Statement'!$B$53:$C$77,2,FALSE))),2))</f>
        <v/>
      </c>
      <c r="L66" s="116" t="str">
        <f>IF(OR(D66="",,I66=""),"",((J66)/(VLOOKUP(H66,' Summary Statement'!$B$53:$C$77,2,FALSE))))</f>
        <v/>
      </c>
      <c r="M66" s="98"/>
      <c r="N66" s="119"/>
      <c r="O66" s="120">
        <f t="shared" si="10"/>
        <v>0</v>
      </c>
      <c r="P66" s="121">
        <f t="shared" si="11"/>
        <v>0</v>
      </c>
      <c r="Q66" s="899"/>
      <c r="R66" s="899"/>
      <c r="S66" s="899"/>
      <c r="T66" s="899"/>
      <c r="U66" s="899"/>
      <c r="V66" s="900"/>
      <c r="AC66" s="14"/>
    </row>
    <row r="67" spans="1:29" ht="13.5" thickBot="1" x14ac:dyDescent="0.35">
      <c r="A67" s="340">
        <v>54</v>
      </c>
      <c r="B67" s="311"/>
      <c r="C67" s="311"/>
      <c r="D67" s="328"/>
      <c r="E67" s="328"/>
      <c r="F67" s="328"/>
      <c r="G67" s="328"/>
      <c r="H67" s="328"/>
      <c r="I67" s="328"/>
      <c r="J67" s="328"/>
      <c r="K67" s="342" t="str">
        <f>IF(J67="","",ROUND(((J67/I67)/(VLOOKUP(H67,' Summary Statement'!$B$53:$C$77,2,FALSE))),2))</f>
        <v/>
      </c>
      <c r="L67" s="116" t="str">
        <f>IF(OR(D67="",,I67=""),"",((J67)/(VLOOKUP(H67,' Summary Statement'!$B$53:$C$77,2,FALSE))))</f>
        <v/>
      </c>
      <c r="M67" s="98"/>
      <c r="N67" s="119"/>
      <c r="O67" s="120">
        <f t="shared" si="10"/>
        <v>0</v>
      </c>
      <c r="P67" s="121">
        <f t="shared" si="11"/>
        <v>0</v>
      </c>
      <c r="Q67" s="899"/>
      <c r="R67" s="899"/>
      <c r="S67" s="899"/>
      <c r="T67" s="899"/>
      <c r="U67" s="899"/>
      <c r="V67" s="900"/>
      <c r="AC67" s="14"/>
    </row>
    <row r="68" spans="1:29" ht="13.5" thickBot="1" x14ac:dyDescent="0.35">
      <c r="A68" s="340">
        <v>55</v>
      </c>
      <c r="B68" s="311"/>
      <c r="C68" s="311"/>
      <c r="D68" s="328"/>
      <c r="E68" s="328"/>
      <c r="F68" s="328"/>
      <c r="G68" s="328"/>
      <c r="H68" s="328"/>
      <c r="I68" s="328"/>
      <c r="J68" s="328"/>
      <c r="K68" s="342" t="str">
        <f>IF(J68="","",ROUND(((J68/I68)/(VLOOKUP(H68,' Summary Statement'!$B$53:$C$77,2,FALSE))),2))</f>
        <v/>
      </c>
      <c r="L68" s="116" t="str">
        <f>IF(OR(D68="",,I68=""),"",((J68)/(VLOOKUP(H68,' Summary Statement'!$B$53:$C$77,2,FALSE))))</f>
        <v/>
      </c>
      <c r="M68" s="98"/>
      <c r="N68" s="119"/>
      <c r="O68" s="120">
        <f t="shared" si="10"/>
        <v>0</v>
      </c>
      <c r="P68" s="121">
        <f t="shared" si="11"/>
        <v>0</v>
      </c>
      <c r="Q68" s="899"/>
      <c r="R68" s="899"/>
      <c r="S68" s="899"/>
      <c r="T68" s="899"/>
      <c r="U68" s="899"/>
      <c r="V68" s="900"/>
      <c r="AC68" s="14"/>
    </row>
    <row r="69" spans="1:29" ht="13.5" thickBot="1" x14ac:dyDescent="0.35">
      <c r="A69" s="340">
        <v>56</v>
      </c>
      <c r="B69" s="311"/>
      <c r="C69" s="311"/>
      <c r="D69" s="328"/>
      <c r="E69" s="328"/>
      <c r="F69" s="328"/>
      <c r="G69" s="328"/>
      <c r="H69" s="328"/>
      <c r="I69" s="328"/>
      <c r="J69" s="328"/>
      <c r="K69" s="342" t="str">
        <f>IF(J69="","",ROUND(((J69/I69)/(VLOOKUP(H69,' Summary Statement'!$B$53:$C$77,2,FALSE))),2))</f>
        <v/>
      </c>
      <c r="L69" s="116" t="str">
        <f>IF(OR(D69="",,I69=""),"",((J69)/(VLOOKUP(H69,' Summary Statement'!$B$53:$C$77,2,FALSE))))</f>
        <v/>
      </c>
      <c r="M69" s="98"/>
      <c r="N69" s="119"/>
      <c r="O69" s="120">
        <f t="shared" si="10"/>
        <v>0</v>
      </c>
      <c r="P69" s="121">
        <f t="shared" si="11"/>
        <v>0</v>
      </c>
      <c r="Q69" s="899"/>
      <c r="R69" s="899"/>
      <c r="S69" s="899"/>
      <c r="T69" s="899"/>
      <c r="U69" s="899"/>
      <c r="V69" s="900"/>
      <c r="AC69" s="14"/>
    </row>
    <row r="70" spans="1:29" ht="13.5" thickBot="1" x14ac:dyDescent="0.35">
      <c r="A70" s="340">
        <v>57</v>
      </c>
      <c r="B70" s="311"/>
      <c r="C70" s="311"/>
      <c r="D70" s="328"/>
      <c r="E70" s="328"/>
      <c r="F70" s="328"/>
      <c r="G70" s="328"/>
      <c r="H70" s="328"/>
      <c r="I70" s="328"/>
      <c r="J70" s="328"/>
      <c r="K70" s="342" t="str">
        <f>IF(J70="","",ROUND(((J70/I70)/(VLOOKUP(H70,' Summary Statement'!$B$53:$C$77,2,FALSE))),2))</f>
        <v/>
      </c>
      <c r="L70" s="116" t="str">
        <f>IF(OR(D70="",,I70=""),"",((J70)/(VLOOKUP(H70,' Summary Statement'!$B$53:$C$77,2,FALSE))))</f>
        <v/>
      </c>
      <c r="M70" s="98"/>
      <c r="N70" s="119"/>
      <c r="O70" s="120">
        <f t="shared" si="10"/>
        <v>0</v>
      </c>
      <c r="P70" s="121">
        <f t="shared" si="11"/>
        <v>0</v>
      </c>
      <c r="Q70" s="899"/>
      <c r="R70" s="899"/>
      <c r="S70" s="899"/>
      <c r="T70" s="899"/>
      <c r="U70" s="899"/>
      <c r="V70" s="900"/>
      <c r="AC70" s="14"/>
    </row>
    <row r="71" spans="1:29" ht="13.5" thickBot="1" x14ac:dyDescent="0.35">
      <c r="A71" s="340">
        <v>58</v>
      </c>
      <c r="B71" s="311"/>
      <c r="C71" s="311"/>
      <c r="D71" s="328"/>
      <c r="E71" s="328"/>
      <c r="F71" s="328"/>
      <c r="G71" s="328"/>
      <c r="H71" s="328"/>
      <c r="I71" s="328"/>
      <c r="J71" s="328"/>
      <c r="K71" s="342" t="str">
        <f>IF(J71="","",ROUND(((J71/I71)/(VLOOKUP(H71,' Summary Statement'!$B$53:$C$77,2,FALSE))),2))</f>
        <v/>
      </c>
      <c r="L71" s="116" t="str">
        <f>IF(OR(D71="",,I71=""),"",((J71)/(VLOOKUP(H71,' Summary Statement'!$B$53:$C$77,2,FALSE))))</f>
        <v/>
      </c>
      <c r="M71" s="98"/>
      <c r="N71" s="119"/>
      <c r="O71" s="120">
        <f t="shared" si="10"/>
        <v>0</v>
      </c>
      <c r="P71" s="121">
        <f t="shared" si="11"/>
        <v>0</v>
      </c>
      <c r="Q71" s="899"/>
      <c r="R71" s="899"/>
      <c r="S71" s="899"/>
      <c r="T71" s="899"/>
      <c r="U71" s="899"/>
      <c r="V71" s="900"/>
      <c r="AC71" s="14"/>
    </row>
    <row r="72" spans="1:29" ht="13.5" thickBot="1" x14ac:dyDescent="0.35">
      <c r="A72" s="340">
        <v>59</v>
      </c>
      <c r="B72" s="311"/>
      <c r="C72" s="311"/>
      <c r="D72" s="328"/>
      <c r="E72" s="328"/>
      <c r="F72" s="328"/>
      <c r="G72" s="328"/>
      <c r="H72" s="328"/>
      <c r="I72" s="328"/>
      <c r="J72" s="328"/>
      <c r="K72" s="342" t="str">
        <f>IF(J72="","",ROUND(((J72/I72)/(VLOOKUP(H72,' Summary Statement'!$B$53:$C$77,2,FALSE))),2))</f>
        <v/>
      </c>
      <c r="L72" s="116" t="str">
        <f>IF(OR(D72="",,I72=""),"",((J72)/(VLOOKUP(H72,' Summary Statement'!$B$53:$C$77,2,FALSE))))</f>
        <v/>
      </c>
      <c r="M72" s="98"/>
      <c r="N72" s="119"/>
      <c r="O72" s="120">
        <f t="shared" si="10"/>
        <v>0</v>
      </c>
      <c r="P72" s="121">
        <f t="shared" si="11"/>
        <v>0</v>
      </c>
      <c r="Q72" s="899"/>
      <c r="R72" s="899"/>
      <c r="S72" s="899"/>
      <c r="T72" s="899"/>
      <c r="U72" s="899"/>
      <c r="V72" s="900"/>
      <c r="AC72" s="14"/>
    </row>
    <row r="73" spans="1:29" ht="13.5" thickBot="1" x14ac:dyDescent="0.35">
      <c r="A73" s="340">
        <v>60</v>
      </c>
      <c r="B73" s="311"/>
      <c r="C73" s="311"/>
      <c r="D73" s="328"/>
      <c r="E73" s="328"/>
      <c r="F73" s="328"/>
      <c r="G73" s="328"/>
      <c r="H73" s="328"/>
      <c r="I73" s="328"/>
      <c r="J73" s="328"/>
      <c r="K73" s="342" t="str">
        <f>IF(J73="","",ROUND(((J73/I73)/(VLOOKUP(H73,' Summary Statement'!$B$53:$C$77,2,FALSE))),2))</f>
        <v/>
      </c>
      <c r="L73" s="116" t="str">
        <f>IF(OR(D73="",,I73=""),"",((J73)/(VLOOKUP(H73,' Summary Statement'!$B$53:$C$77,2,FALSE))))</f>
        <v/>
      </c>
      <c r="M73" s="98"/>
      <c r="N73" s="119"/>
      <c r="O73" s="120">
        <f t="shared" si="10"/>
        <v>0</v>
      </c>
      <c r="P73" s="121">
        <f t="shared" si="11"/>
        <v>0</v>
      </c>
      <c r="Q73" s="899"/>
      <c r="R73" s="899"/>
      <c r="S73" s="899"/>
      <c r="T73" s="899"/>
      <c r="U73" s="899"/>
      <c r="V73" s="900"/>
      <c r="AC73" s="14"/>
    </row>
    <row r="74" spans="1:29" ht="13.5" thickBot="1" x14ac:dyDescent="0.35">
      <c r="A74" s="340">
        <v>61</v>
      </c>
      <c r="B74" s="311"/>
      <c r="C74" s="311"/>
      <c r="D74" s="328"/>
      <c r="E74" s="328"/>
      <c r="F74" s="328"/>
      <c r="G74" s="328"/>
      <c r="H74" s="328"/>
      <c r="I74" s="328"/>
      <c r="J74" s="328"/>
      <c r="K74" s="342" t="str">
        <f>IF(J74="","",ROUND(((J74/I74)/(VLOOKUP(H74,' Summary Statement'!$B$53:$C$77,2,FALSE))),2))</f>
        <v/>
      </c>
      <c r="L74" s="116" t="str">
        <f>IF(OR(D74="",,I74=""),"",((J74)/(VLOOKUP(H74,' Summary Statement'!$B$53:$C$77,2,FALSE))))</f>
        <v/>
      </c>
      <c r="M74" s="98"/>
      <c r="N74" s="119"/>
      <c r="O74" s="120">
        <f t="shared" si="10"/>
        <v>0</v>
      </c>
      <c r="P74" s="121">
        <f t="shared" si="11"/>
        <v>0</v>
      </c>
      <c r="Q74" s="899"/>
      <c r="R74" s="899"/>
      <c r="S74" s="899"/>
      <c r="T74" s="899"/>
      <c r="U74" s="899"/>
      <c r="V74" s="900"/>
      <c r="AC74" s="14"/>
    </row>
    <row r="75" spans="1:29" ht="13.5" thickBot="1" x14ac:dyDescent="0.35">
      <c r="A75" s="340">
        <v>62</v>
      </c>
      <c r="B75" s="311"/>
      <c r="C75" s="311"/>
      <c r="D75" s="328"/>
      <c r="E75" s="328"/>
      <c r="F75" s="328"/>
      <c r="G75" s="328"/>
      <c r="H75" s="328"/>
      <c r="I75" s="328"/>
      <c r="J75" s="328"/>
      <c r="K75" s="342" t="str">
        <f>IF(J75="","",ROUND(((J75/I75)/(VLOOKUP(H75,' Summary Statement'!$B$53:$C$77,2,FALSE))),2))</f>
        <v/>
      </c>
      <c r="L75" s="116" t="str">
        <f>IF(OR(D75="",,I75=""),"",((J75)/(VLOOKUP(H75,' Summary Statement'!$B$53:$C$77,2,FALSE))))</f>
        <v/>
      </c>
      <c r="M75" s="98"/>
      <c r="N75" s="119"/>
      <c r="O75" s="120">
        <f t="shared" si="10"/>
        <v>0</v>
      </c>
      <c r="P75" s="121">
        <f t="shared" si="11"/>
        <v>0</v>
      </c>
      <c r="Q75" s="899"/>
      <c r="R75" s="899"/>
      <c r="S75" s="899"/>
      <c r="T75" s="899"/>
      <c r="U75" s="899"/>
      <c r="V75" s="900"/>
      <c r="AC75" s="14"/>
    </row>
    <row r="76" spans="1:29" ht="13.5" thickBot="1" x14ac:dyDescent="0.35">
      <c r="A76" s="340">
        <v>63</v>
      </c>
      <c r="B76" s="311"/>
      <c r="C76" s="311"/>
      <c r="D76" s="328"/>
      <c r="E76" s="328"/>
      <c r="F76" s="328"/>
      <c r="G76" s="328"/>
      <c r="H76" s="328"/>
      <c r="I76" s="328"/>
      <c r="J76" s="328"/>
      <c r="K76" s="342" t="str">
        <f>IF(J76="","",ROUND(((J76/I76)/(VLOOKUP(H76,' Summary Statement'!$B$53:$C$77,2,FALSE))),2))</f>
        <v/>
      </c>
      <c r="L76" s="116" t="str">
        <f>IF(OR(D76="",,I76=""),"",((J76)/(VLOOKUP(H76,' Summary Statement'!$B$53:$C$77,2,FALSE))))</f>
        <v/>
      </c>
      <c r="M76" s="98"/>
      <c r="N76" s="119"/>
      <c r="O76" s="120">
        <f t="shared" si="10"/>
        <v>0</v>
      </c>
      <c r="P76" s="121">
        <f t="shared" si="11"/>
        <v>0</v>
      </c>
      <c r="Q76" s="899"/>
      <c r="R76" s="899"/>
      <c r="S76" s="899"/>
      <c r="T76" s="899"/>
      <c r="U76" s="899"/>
      <c r="V76" s="900"/>
      <c r="AC76" s="14"/>
    </row>
    <row r="77" spans="1:29" ht="13.5" thickBot="1" x14ac:dyDescent="0.35">
      <c r="A77" s="340">
        <v>64</v>
      </c>
      <c r="B77" s="311"/>
      <c r="C77" s="311"/>
      <c r="D77" s="328"/>
      <c r="E77" s="328"/>
      <c r="F77" s="328"/>
      <c r="G77" s="328"/>
      <c r="H77" s="328"/>
      <c r="I77" s="328"/>
      <c r="J77" s="328"/>
      <c r="K77" s="342" t="str">
        <f>IF(J77="","",ROUND(((J77/I77)/(VLOOKUP(H77,' Summary Statement'!$B$53:$C$77,2,FALSE))),2))</f>
        <v/>
      </c>
      <c r="L77" s="116" t="str">
        <f>IF(OR(D77="",,I77=""),"",((J77)/(VLOOKUP(H77,' Summary Statement'!$B$53:$C$77,2,FALSE))))</f>
        <v/>
      </c>
      <c r="M77" s="98"/>
      <c r="N77" s="119"/>
      <c r="O77" s="120">
        <f t="shared" si="10"/>
        <v>0</v>
      </c>
      <c r="P77" s="121">
        <f t="shared" si="11"/>
        <v>0</v>
      </c>
      <c r="Q77" s="899"/>
      <c r="R77" s="899"/>
      <c r="S77" s="899"/>
      <c r="T77" s="899"/>
      <c r="U77" s="899"/>
      <c r="V77" s="900"/>
      <c r="AC77" s="14"/>
    </row>
    <row r="78" spans="1:29" ht="13.5" thickBot="1" x14ac:dyDescent="0.35">
      <c r="A78" s="340">
        <v>65</v>
      </c>
      <c r="B78" s="311"/>
      <c r="C78" s="311"/>
      <c r="D78" s="328"/>
      <c r="E78" s="328"/>
      <c r="F78" s="328"/>
      <c r="G78" s="328"/>
      <c r="H78" s="328"/>
      <c r="I78" s="328"/>
      <c r="J78" s="328"/>
      <c r="K78" s="342" t="str">
        <f>IF(J78="","",ROUND(((J78/I78)/(VLOOKUP(H78,' Summary Statement'!$B$53:$C$77,2,FALSE))),2))</f>
        <v/>
      </c>
      <c r="L78" s="116" t="str">
        <f>IF(OR(D78="",,I78=""),"",((J78)/(VLOOKUP(H78,' Summary Statement'!$B$53:$C$77,2,FALSE))))</f>
        <v/>
      </c>
      <c r="M78" s="98"/>
      <c r="N78" s="119"/>
      <c r="O78" s="120">
        <f t="shared" si="10"/>
        <v>0</v>
      </c>
      <c r="P78" s="121">
        <f t="shared" si="11"/>
        <v>0</v>
      </c>
      <c r="Q78" s="899"/>
      <c r="R78" s="899"/>
      <c r="S78" s="899"/>
      <c r="T78" s="899"/>
      <c r="U78" s="899"/>
      <c r="V78" s="900"/>
      <c r="AC78" s="14"/>
    </row>
    <row r="79" spans="1:29" ht="13.5" thickBot="1" x14ac:dyDescent="0.35">
      <c r="A79" s="340">
        <v>66</v>
      </c>
      <c r="B79" s="311"/>
      <c r="C79" s="311"/>
      <c r="D79" s="328"/>
      <c r="E79" s="328"/>
      <c r="F79" s="328"/>
      <c r="G79" s="328"/>
      <c r="H79" s="328"/>
      <c r="I79" s="328"/>
      <c r="J79" s="328"/>
      <c r="K79" s="342" t="str">
        <f>IF(J79="","",ROUND(((J79/I79)/(VLOOKUP(H79,' Summary Statement'!$B$53:$C$77,2,FALSE))),2))</f>
        <v/>
      </c>
      <c r="L79" s="116" t="str">
        <f>IF(OR(D79="",,I79=""),"",((J79)/(VLOOKUP(H79,' Summary Statement'!$B$53:$C$77,2,FALSE))))</f>
        <v/>
      </c>
      <c r="M79" s="98"/>
      <c r="N79" s="119"/>
      <c r="O79" s="120">
        <f t="shared" si="10"/>
        <v>0</v>
      </c>
      <c r="P79" s="121">
        <f t="shared" si="11"/>
        <v>0</v>
      </c>
      <c r="Q79" s="899"/>
      <c r="R79" s="899"/>
      <c r="S79" s="899"/>
      <c r="T79" s="899"/>
      <c r="U79" s="899"/>
      <c r="V79" s="900"/>
      <c r="AC79" s="14"/>
    </row>
    <row r="80" spans="1:29" ht="13.5" thickBot="1" x14ac:dyDescent="0.35">
      <c r="A80" s="340">
        <v>67</v>
      </c>
      <c r="B80" s="311"/>
      <c r="C80" s="311"/>
      <c r="D80" s="328"/>
      <c r="E80" s="328"/>
      <c r="F80" s="328"/>
      <c r="G80" s="328"/>
      <c r="H80" s="328"/>
      <c r="I80" s="328"/>
      <c r="J80" s="328"/>
      <c r="K80" s="342" t="str">
        <f>IF(J80="","",ROUND(((J80/I80)/(VLOOKUP(H80,' Summary Statement'!$B$53:$C$77,2,FALSE))),2))</f>
        <v/>
      </c>
      <c r="L80" s="116" t="str">
        <f>IF(OR(D80="",,I80=""),"",((J80)/(VLOOKUP(H80,' Summary Statement'!$B$53:$C$77,2,FALSE))))</f>
        <v/>
      </c>
      <c r="M80" s="98"/>
      <c r="N80" s="119"/>
      <c r="O80" s="120">
        <f t="shared" si="10"/>
        <v>0</v>
      </c>
      <c r="P80" s="121">
        <f t="shared" si="11"/>
        <v>0</v>
      </c>
      <c r="Q80" s="899"/>
      <c r="R80" s="899"/>
      <c r="S80" s="899"/>
      <c r="T80" s="899"/>
      <c r="U80" s="899"/>
      <c r="V80" s="900"/>
      <c r="AC80" s="14"/>
    </row>
    <row r="81" spans="1:29" ht="13.5" thickBot="1" x14ac:dyDescent="0.35">
      <c r="A81" s="340">
        <v>68</v>
      </c>
      <c r="B81" s="311"/>
      <c r="C81" s="311"/>
      <c r="D81" s="328"/>
      <c r="E81" s="328"/>
      <c r="F81" s="328"/>
      <c r="G81" s="328"/>
      <c r="H81" s="328"/>
      <c r="I81" s="328"/>
      <c r="J81" s="328"/>
      <c r="K81" s="342" t="str">
        <f>IF(J81="","",ROUND(((J81/I81)/(VLOOKUP(H81,' Summary Statement'!$B$53:$C$77,2,FALSE))),2))</f>
        <v/>
      </c>
      <c r="L81" s="116" t="str">
        <f>IF(OR(D81="",,I81=""),"",((J81)/(VLOOKUP(H81,' Summary Statement'!$B$53:$C$77,2,FALSE))))</f>
        <v/>
      </c>
      <c r="M81" s="98"/>
      <c r="N81" s="119"/>
      <c r="O81" s="120">
        <f t="shared" si="10"/>
        <v>0</v>
      </c>
      <c r="P81" s="121">
        <f t="shared" si="11"/>
        <v>0</v>
      </c>
      <c r="Q81" s="899"/>
      <c r="R81" s="899"/>
      <c r="S81" s="899"/>
      <c r="T81" s="899"/>
      <c r="U81" s="899"/>
      <c r="V81" s="900"/>
      <c r="AC81" s="14"/>
    </row>
    <row r="82" spans="1:29" ht="13.5" thickBot="1" x14ac:dyDescent="0.35">
      <c r="A82" s="340">
        <v>69</v>
      </c>
      <c r="B82" s="311"/>
      <c r="C82" s="311"/>
      <c r="D82" s="328"/>
      <c r="E82" s="328"/>
      <c r="F82" s="328"/>
      <c r="G82" s="328"/>
      <c r="H82" s="328"/>
      <c r="I82" s="328"/>
      <c r="J82" s="328"/>
      <c r="K82" s="342" t="str">
        <f>IF(J82="","",ROUND(((J82/I82)/(VLOOKUP(H82,' Summary Statement'!$B$53:$C$77,2,FALSE))),2))</f>
        <v/>
      </c>
      <c r="L82" s="116" t="str">
        <f>IF(OR(D82="",,I82=""),"",((J82)/(VLOOKUP(H82,' Summary Statement'!$B$53:$C$77,2,FALSE))))</f>
        <v/>
      </c>
      <c r="M82" s="98"/>
      <c r="N82" s="119"/>
      <c r="O82" s="120">
        <f t="shared" si="10"/>
        <v>0</v>
      </c>
      <c r="P82" s="121">
        <f t="shared" si="11"/>
        <v>0</v>
      </c>
      <c r="Q82" s="899"/>
      <c r="R82" s="899"/>
      <c r="S82" s="899"/>
      <c r="T82" s="899"/>
      <c r="U82" s="899"/>
      <c r="V82" s="900"/>
      <c r="AC82" s="14"/>
    </row>
    <row r="83" spans="1:29" ht="13.5" thickBot="1" x14ac:dyDescent="0.35">
      <c r="A83" s="340">
        <v>70</v>
      </c>
      <c r="B83" s="311"/>
      <c r="C83" s="311"/>
      <c r="D83" s="328"/>
      <c r="E83" s="328"/>
      <c r="F83" s="328"/>
      <c r="G83" s="328"/>
      <c r="H83" s="328"/>
      <c r="I83" s="328"/>
      <c r="J83" s="328"/>
      <c r="K83" s="342" t="str">
        <f>IF(J83="","",ROUND(((J83/I83)/(VLOOKUP(H83,' Summary Statement'!$B$53:$C$77,2,FALSE))),2))</f>
        <v/>
      </c>
      <c r="L83" s="116" t="str">
        <f>IF(OR(D83="",,I83=""),"",((J83)/(VLOOKUP(H83,' Summary Statement'!$B$53:$C$77,2,FALSE))))</f>
        <v/>
      </c>
      <c r="M83" s="98"/>
      <c r="N83" s="119"/>
      <c r="O83" s="120">
        <f t="shared" si="10"/>
        <v>0</v>
      </c>
      <c r="P83" s="121">
        <f t="shared" si="11"/>
        <v>0</v>
      </c>
      <c r="Q83" s="899"/>
      <c r="R83" s="899"/>
      <c r="S83" s="899"/>
      <c r="T83" s="899"/>
      <c r="U83" s="899"/>
      <c r="V83" s="900"/>
      <c r="AC83" s="14"/>
    </row>
    <row r="84" spans="1:29" ht="13.5" thickBot="1" x14ac:dyDescent="0.35">
      <c r="A84" s="340">
        <v>71</v>
      </c>
      <c r="B84" s="311"/>
      <c r="C84" s="311"/>
      <c r="D84" s="328"/>
      <c r="E84" s="328"/>
      <c r="F84" s="328"/>
      <c r="G84" s="328"/>
      <c r="H84" s="328"/>
      <c r="I84" s="328"/>
      <c r="J84" s="328"/>
      <c r="K84" s="342" t="str">
        <f>IF(J84="","",ROUND(((J84/I84)/(VLOOKUP(H84,' Summary Statement'!$B$53:$C$77,2,FALSE))),2))</f>
        <v/>
      </c>
      <c r="L84" s="116" t="str">
        <f>IF(OR(D84="",,I84=""),"",((J84)/(VLOOKUP(H84,' Summary Statement'!$B$53:$C$77,2,FALSE))))</f>
        <v/>
      </c>
      <c r="M84" s="98"/>
      <c r="N84" s="119"/>
      <c r="O84" s="120">
        <f t="shared" si="10"/>
        <v>0</v>
      </c>
      <c r="P84" s="121">
        <f t="shared" si="11"/>
        <v>0</v>
      </c>
      <c r="Q84" s="899"/>
      <c r="R84" s="899"/>
      <c r="S84" s="899"/>
      <c r="T84" s="899"/>
      <c r="U84" s="899"/>
      <c r="V84" s="900"/>
      <c r="AC84" s="14"/>
    </row>
    <row r="85" spans="1:29" ht="13.5" thickBot="1" x14ac:dyDescent="0.35">
      <c r="A85" s="340">
        <v>72</v>
      </c>
      <c r="B85" s="311"/>
      <c r="C85" s="311"/>
      <c r="D85" s="328"/>
      <c r="E85" s="328"/>
      <c r="F85" s="328"/>
      <c r="G85" s="328"/>
      <c r="H85" s="328"/>
      <c r="I85" s="328"/>
      <c r="J85" s="328"/>
      <c r="K85" s="342" t="str">
        <f>IF(J85="","",ROUND(((J85/I85)/(VLOOKUP(H85,' Summary Statement'!$B$53:$C$77,2,FALSE))),2))</f>
        <v/>
      </c>
      <c r="L85" s="116" t="str">
        <f>IF(OR(D85="",,I85=""),"",((J85)/(VLOOKUP(H85,' Summary Statement'!$B$53:$C$77,2,FALSE))))</f>
        <v/>
      </c>
      <c r="M85" s="98"/>
      <c r="N85" s="119"/>
      <c r="O85" s="120">
        <f t="shared" si="10"/>
        <v>0</v>
      </c>
      <c r="P85" s="121">
        <f t="shared" si="11"/>
        <v>0</v>
      </c>
      <c r="Q85" s="899"/>
      <c r="R85" s="899"/>
      <c r="S85" s="899"/>
      <c r="T85" s="899"/>
      <c r="U85" s="899"/>
      <c r="V85" s="900"/>
      <c r="AC85" s="14"/>
    </row>
    <row r="86" spans="1:29" ht="13.5" thickBot="1" x14ac:dyDescent="0.35">
      <c r="A86" s="340">
        <v>73</v>
      </c>
      <c r="B86" s="311"/>
      <c r="C86" s="311"/>
      <c r="D86" s="328"/>
      <c r="E86" s="328"/>
      <c r="F86" s="328"/>
      <c r="G86" s="328"/>
      <c r="H86" s="328"/>
      <c r="I86" s="328"/>
      <c r="J86" s="328"/>
      <c r="K86" s="342" t="str">
        <f>IF(J86="","",ROUND(((J86/I86)/(VLOOKUP(H86,' Summary Statement'!$B$53:$C$77,2,FALSE))),2))</f>
        <v/>
      </c>
      <c r="L86" s="116" t="str">
        <f>IF(OR(D86="",,I86=""),"",((J86)/(VLOOKUP(H86,' Summary Statement'!$B$53:$C$77,2,FALSE))))</f>
        <v/>
      </c>
      <c r="M86" s="98"/>
      <c r="N86" s="119"/>
      <c r="O86" s="120">
        <f t="shared" si="2"/>
        <v>0</v>
      </c>
      <c r="P86" s="121">
        <f t="shared" si="3"/>
        <v>0</v>
      </c>
      <c r="Q86" s="899"/>
      <c r="R86" s="899"/>
      <c r="S86" s="899"/>
      <c r="T86" s="899"/>
      <c r="U86" s="899"/>
      <c r="V86" s="900"/>
      <c r="AC86" s="14"/>
    </row>
    <row r="87" spans="1:29" ht="13.5" thickBot="1" x14ac:dyDescent="0.35">
      <c r="A87" s="340">
        <v>74</v>
      </c>
      <c r="B87" s="311"/>
      <c r="C87" s="311"/>
      <c r="D87" s="328"/>
      <c r="E87" s="328"/>
      <c r="F87" s="328"/>
      <c r="G87" s="328"/>
      <c r="H87" s="328"/>
      <c r="I87" s="328"/>
      <c r="J87" s="328"/>
      <c r="K87" s="342" t="str">
        <f>IF(J87="","",ROUND(((J87/I87)/(VLOOKUP(H87,' Summary Statement'!$B$53:$C$77,2,FALSE))),2))</f>
        <v/>
      </c>
      <c r="L87" s="116" t="str">
        <f>IF(OR(D87="",,I87=""),"",((J87)/(VLOOKUP(H87,' Summary Statement'!$B$53:$C$77,2,FALSE))))</f>
        <v/>
      </c>
      <c r="M87" s="98"/>
      <c r="N87" s="119"/>
      <c r="O87" s="120">
        <f t="shared" si="2"/>
        <v>0</v>
      </c>
      <c r="P87" s="121">
        <f t="shared" si="3"/>
        <v>0</v>
      </c>
      <c r="Q87" s="899"/>
      <c r="R87" s="899"/>
      <c r="S87" s="899"/>
      <c r="T87" s="899"/>
      <c r="U87" s="899"/>
      <c r="V87" s="900"/>
      <c r="AC87" s="14"/>
    </row>
    <row r="88" spans="1:29" ht="13.5" thickBot="1" x14ac:dyDescent="0.35">
      <c r="A88" s="340">
        <v>75</v>
      </c>
      <c r="B88" s="311"/>
      <c r="C88" s="311"/>
      <c r="D88" s="328"/>
      <c r="E88" s="328"/>
      <c r="F88" s="328"/>
      <c r="G88" s="328"/>
      <c r="H88" s="328"/>
      <c r="I88" s="328"/>
      <c r="J88" s="328"/>
      <c r="K88" s="342" t="str">
        <f>IF(J88="","",ROUND(((J88/I88)/(VLOOKUP(H88,' Summary Statement'!$B$53:$C$77,2,FALSE))),2))</f>
        <v/>
      </c>
      <c r="L88" s="116" t="str">
        <f>IF(OR(D88="",,I88=""),"",((J88)/(VLOOKUP(H88,' Summary Statement'!$B$53:$C$77,2,FALSE))))</f>
        <v/>
      </c>
      <c r="M88" s="98"/>
      <c r="N88" s="119"/>
      <c r="O88" s="120">
        <f t="shared" si="2"/>
        <v>0</v>
      </c>
      <c r="P88" s="121">
        <f t="shared" si="3"/>
        <v>0</v>
      </c>
      <c r="Q88" s="899"/>
      <c r="R88" s="899"/>
      <c r="S88" s="899"/>
      <c r="T88" s="899"/>
      <c r="U88" s="899"/>
      <c r="V88" s="900"/>
      <c r="AC88" s="14"/>
    </row>
    <row r="89" spans="1:29" ht="13.5" thickBot="1" x14ac:dyDescent="0.35">
      <c r="A89" s="340">
        <v>76</v>
      </c>
      <c r="B89" s="311"/>
      <c r="C89" s="311"/>
      <c r="D89" s="328"/>
      <c r="E89" s="328"/>
      <c r="F89" s="328"/>
      <c r="G89" s="328"/>
      <c r="H89" s="328"/>
      <c r="I89" s="328"/>
      <c r="J89" s="328"/>
      <c r="K89" s="342" t="str">
        <f>IF(J89="","",ROUND(((J89/I89)/(VLOOKUP(H89,' Summary Statement'!$B$53:$C$77,2,FALSE))),2))</f>
        <v/>
      </c>
      <c r="L89" s="116" t="str">
        <f>IF(OR(D89="",,I89=""),"",((J89)/(VLOOKUP(H89,' Summary Statement'!$B$53:$C$77,2,FALSE))))</f>
        <v/>
      </c>
      <c r="M89" s="98"/>
      <c r="N89" s="119"/>
      <c r="O89" s="120">
        <f t="shared" si="2"/>
        <v>0</v>
      </c>
      <c r="P89" s="121">
        <f t="shared" si="3"/>
        <v>0</v>
      </c>
      <c r="Q89" s="899"/>
      <c r="R89" s="899"/>
      <c r="S89" s="899"/>
      <c r="T89" s="899"/>
      <c r="U89" s="899"/>
      <c r="V89" s="900"/>
      <c r="AC89" s="14"/>
    </row>
    <row r="90" spans="1:29" ht="13.5" thickBot="1" x14ac:dyDescent="0.35">
      <c r="A90" s="340">
        <v>77</v>
      </c>
      <c r="B90" s="311"/>
      <c r="C90" s="311"/>
      <c r="D90" s="328"/>
      <c r="E90" s="328"/>
      <c r="F90" s="328"/>
      <c r="G90" s="328"/>
      <c r="H90" s="328"/>
      <c r="I90" s="328"/>
      <c r="J90" s="328"/>
      <c r="K90" s="342" t="str">
        <f>IF(J90="","",ROUND(((J90/I90)/(VLOOKUP(H90,' Summary Statement'!$B$53:$C$77,2,FALSE))),2))</f>
        <v/>
      </c>
      <c r="L90" s="116" t="str">
        <f>IF(OR(D90="",,I90=""),"",((J90)/(VLOOKUP(H90,' Summary Statement'!$B$53:$C$77,2,FALSE))))</f>
        <v/>
      </c>
      <c r="M90" s="98"/>
      <c r="N90" s="119"/>
      <c r="O90" s="120">
        <f t="shared" si="2"/>
        <v>0</v>
      </c>
      <c r="P90" s="121">
        <f t="shared" si="3"/>
        <v>0</v>
      </c>
      <c r="Q90" s="899"/>
      <c r="R90" s="899"/>
      <c r="S90" s="899"/>
      <c r="T90" s="899"/>
      <c r="U90" s="899"/>
      <c r="V90" s="900"/>
      <c r="AC90" s="14"/>
    </row>
    <row r="91" spans="1:29" ht="13.5" thickBot="1" x14ac:dyDescent="0.35">
      <c r="A91" s="340">
        <v>78</v>
      </c>
      <c r="B91" s="311"/>
      <c r="C91" s="311"/>
      <c r="D91" s="328"/>
      <c r="E91" s="328"/>
      <c r="F91" s="328"/>
      <c r="G91" s="328"/>
      <c r="H91" s="328"/>
      <c r="I91" s="328"/>
      <c r="J91" s="328"/>
      <c r="K91" s="342" t="str">
        <f>IF(J91="","",ROUND(((J91/I91)/(VLOOKUP(H91,' Summary Statement'!$B$53:$C$77,2,FALSE))),2))</f>
        <v/>
      </c>
      <c r="L91" s="116" t="str">
        <f>IF(OR(D91="",,I91=""),"",((J91)/(VLOOKUP(H91,' Summary Statement'!$B$53:$C$77,2,FALSE))))</f>
        <v/>
      </c>
      <c r="M91" s="98"/>
      <c r="N91" s="119"/>
      <c r="O91" s="120">
        <f t="shared" si="2"/>
        <v>0</v>
      </c>
      <c r="P91" s="121">
        <f t="shared" si="3"/>
        <v>0</v>
      </c>
      <c r="Q91" s="899"/>
      <c r="R91" s="899"/>
      <c r="S91" s="899"/>
      <c r="T91" s="899"/>
      <c r="U91" s="899"/>
      <c r="V91" s="900"/>
      <c r="AC91" s="14"/>
    </row>
    <row r="92" spans="1:29" ht="13.5" thickBot="1" x14ac:dyDescent="0.35">
      <c r="A92" s="340">
        <v>79</v>
      </c>
      <c r="B92" s="311"/>
      <c r="C92" s="311"/>
      <c r="D92" s="328"/>
      <c r="E92" s="328"/>
      <c r="F92" s="328"/>
      <c r="G92" s="328"/>
      <c r="H92" s="328"/>
      <c r="I92" s="328"/>
      <c r="J92" s="328"/>
      <c r="K92" s="342" t="str">
        <f>IF(J92="","",ROUND(((J92/I92)/(VLOOKUP(H92,' Summary Statement'!$B$53:$C$77,2,FALSE))),2))</f>
        <v/>
      </c>
      <c r="L92" s="116" t="str">
        <f>IF(OR(D92="",,I92=""),"",((J92)/(VLOOKUP(H92,' Summary Statement'!$B$53:$C$77,2,FALSE))))</f>
        <v/>
      </c>
      <c r="M92" s="98"/>
      <c r="N92" s="119"/>
      <c r="O92" s="120">
        <f t="shared" si="2"/>
        <v>0</v>
      </c>
      <c r="P92" s="121">
        <f t="shared" si="3"/>
        <v>0</v>
      </c>
      <c r="Q92" s="899"/>
      <c r="R92" s="899"/>
      <c r="S92" s="899"/>
      <c r="T92" s="899"/>
      <c r="U92" s="899"/>
      <c r="V92" s="900"/>
      <c r="AC92" s="14"/>
    </row>
    <row r="93" spans="1:29" ht="13.5" thickBot="1" x14ac:dyDescent="0.35">
      <c r="A93" s="340">
        <v>80</v>
      </c>
      <c r="B93" s="311"/>
      <c r="C93" s="311"/>
      <c r="D93" s="328"/>
      <c r="E93" s="328"/>
      <c r="F93" s="328"/>
      <c r="G93" s="328"/>
      <c r="H93" s="328"/>
      <c r="I93" s="328"/>
      <c r="J93" s="328"/>
      <c r="K93" s="342" t="str">
        <f>IF(J93="","",ROUND(((J93/I93)/(VLOOKUP(H93,' Summary Statement'!$B$53:$C$77,2,FALSE))),2))</f>
        <v/>
      </c>
      <c r="L93" s="116" t="str">
        <f>IF(OR(D93="",,I93=""),"",((J93)/(VLOOKUP(H93,' Summary Statement'!$B$53:$C$77,2,FALSE))))</f>
        <v/>
      </c>
      <c r="M93" s="98"/>
      <c r="N93" s="119"/>
      <c r="O93" s="120">
        <f t="shared" si="2"/>
        <v>0</v>
      </c>
      <c r="P93" s="121">
        <f t="shared" si="3"/>
        <v>0</v>
      </c>
      <c r="Q93" s="899"/>
      <c r="R93" s="899"/>
      <c r="S93" s="899"/>
      <c r="T93" s="899"/>
      <c r="U93" s="899"/>
      <c r="V93" s="900"/>
      <c r="AC93" s="14"/>
    </row>
    <row r="94" spans="1:29" ht="13.5" thickBot="1" x14ac:dyDescent="0.35">
      <c r="A94" s="340">
        <v>81</v>
      </c>
      <c r="B94" s="311"/>
      <c r="C94" s="311"/>
      <c r="D94" s="328"/>
      <c r="E94" s="328"/>
      <c r="F94" s="328"/>
      <c r="G94" s="328"/>
      <c r="H94" s="328"/>
      <c r="I94" s="328"/>
      <c r="J94" s="328"/>
      <c r="K94" s="342" t="str">
        <f>IF(J94="","",ROUND(((J94/I94)/(VLOOKUP(H94,' Summary Statement'!$B$53:$C$77,2,FALSE))),2))</f>
        <v/>
      </c>
      <c r="L94" s="116" t="str">
        <f>IF(OR(D94="",,I94=""),"",((J94)/(VLOOKUP(H94,' Summary Statement'!$B$53:$C$77,2,FALSE))))</f>
        <v/>
      </c>
      <c r="M94" s="98"/>
      <c r="N94" s="119"/>
      <c r="O94" s="120">
        <f t="shared" si="2"/>
        <v>0</v>
      </c>
      <c r="P94" s="121">
        <f t="shared" si="3"/>
        <v>0</v>
      </c>
      <c r="Q94" s="899"/>
      <c r="R94" s="899"/>
      <c r="S94" s="899"/>
      <c r="T94" s="899"/>
      <c r="U94" s="899"/>
      <c r="V94" s="900"/>
      <c r="AC94" s="14"/>
    </row>
    <row r="95" spans="1:29" ht="13.5" thickBot="1" x14ac:dyDescent="0.35">
      <c r="A95" s="340">
        <v>82</v>
      </c>
      <c r="B95" s="311"/>
      <c r="C95" s="311"/>
      <c r="D95" s="328"/>
      <c r="E95" s="328"/>
      <c r="F95" s="328"/>
      <c r="G95" s="328"/>
      <c r="H95" s="328"/>
      <c r="I95" s="328"/>
      <c r="J95" s="328"/>
      <c r="K95" s="342" t="str">
        <f>IF(J95="","",ROUND(((J95/I95)/(VLOOKUP(H95,' Summary Statement'!$B$53:$C$77,2,FALSE))),2))</f>
        <v/>
      </c>
      <c r="L95" s="116" t="str">
        <f>IF(OR(D95="",,I95=""),"",((J95)/(VLOOKUP(H95,' Summary Statement'!$B$53:$C$77,2,FALSE))))</f>
        <v/>
      </c>
      <c r="M95" s="98"/>
      <c r="N95" s="119"/>
      <c r="O95" s="120">
        <f t="shared" si="2"/>
        <v>0</v>
      </c>
      <c r="P95" s="121">
        <f t="shared" si="3"/>
        <v>0</v>
      </c>
      <c r="Q95" s="899"/>
      <c r="R95" s="899"/>
      <c r="S95" s="899"/>
      <c r="T95" s="899"/>
      <c r="U95" s="899"/>
      <c r="V95" s="900"/>
      <c r="AC95" s="14"/>
    </row>
    <row r="96" spans="1:29" ht="13.5" thickBot="1" x14ac:dyDescent="0.35">
      <c r="A96" s="340">
        <v>83</v>
      </c>
      <c r="B96" s="311"/>
      <c r="C96" s="311"/>
      <c r="D96" s="328"/>
      <c r="E96" s="328"/>
      <c r="F96" s="328"/>
      <c r="G96" s="328"/>
      <c r="H96" s="328"/>
      <c r="I96" s="328"/>
      <c r="J96" s="328"/>
      <c r="K96" s="342" t="str">
        <f>IF(J96="","",ROUND(((J96/I96)/(VLOOKUP(H96,' Summary Statement'!$B$53:$C$77,2,FALSE))),2))</f>
        <v/>
      </c>
      <c r="L96" s="116" t="str">
        <f>IF(OR(D96="",,I96=""),"",((J96)/(VLOOKUP(H96,' Summary Statement'!$B$53:$C$77,2,FALSE))))</f>
        <v/>
      </c>
      <c r="M96" s="98"/>
      <c r="N96" s="119"/>
      <c r="O96" s="120">
        <f t="shared" si="2"/>
        <v>0</v>
      </c>
      <c r="P96" s="121">
        <f t="shared" si="3"/>
        <v>0</v>
      </c>
      <c r="Q96" s="899"/>
      <c r="R96" s="899"/>
      <c r="S96" s="899"/>
      <c r="T96" s="899"/>
      <c r="U96" s="899"/>
      <c r="V96" s="900"/>
      <c r="AC96" s="14"/>
    </row>
    <row r="97" spans="1:29" ht="13.5" thickBot="1" x14ac:dyDescent="0.35">
      <c r="A97" s="340">
        <v>84</v>
      </c>
      <c r="B97" s="311"/>
      <c r="C97" s="311"/>
      <c r="D97" s="328"/>
      <c r="E97" s="328"/>
      <c r="F97" s="328"/>
      <c r="G97" s="328"/>
      <c r="H97" s="328"/>
      <c r="I97" s="328"/>
      <c r="J97" s="328"/>
      <c r="K97" s="342" t="str">
        <f>IF(J97="","",ROUND(((J97/I97)/(VLOOKUP(H97,' Summary Statement'!$B$53:$C$77,2,FALSE))),2))</f>
        <v/>
      </c>
      <c r="L97" s="116" t="str">
        <f>IF(OR(D97="",,I97=""),"",((J97)/(VLOOKUP(H97,' Summary Statement'!$B$53:$C$77,2,FALSE))))</f>
        <v/>
      </c>
      <c r="M97" s="98"/>
      <c r="N97" s="119"/>
      <c r="O97" s="120">
        <f t="shared" si="2"/>
        <v>0</v>
      </c>
      <c r="P97" s="121">
        <f t="shared" si="3"/>
        <v>0</v>
      </c>
      <c r="Q97" s="899"/>
      <c r="R97" s="899"/>
      <c r="S97" s="899"/>
      <c r="T97" s="899"/>
      <c r="U97" s="899"/>
      <c r="V97" s="900"/>
      <c r="AC97" s="14"/>
    </row>
    <row r="98" spans="1:29" ht="13.5" thickBot="1" x14ac:dyDescent="0.35">
      <c r="A98" s="340">
        <v>85</v>
      </c>
      <c r="B98" s="311"/>
      <c r="C98" s="311"/>
      <c r="D98" s="328"/>
      <c r="E98" s="328"/>
      <c r="F98" s="328"/>
      <c r="G98" s="328"/>
      <c r="H98" s="328"/>
      <c r="I98" s="328"/>
      <c r="J98" s="328"/>
      <c r="K98" s="342" t="str">
        <f>IF(J98="","",ROUND(((J98/I98)/(VLOOKUP(H98,' Summary Statement'!$B$53:$C$77,2,FALSE))),2))</f>
        <v/>
      </c>
      <c r="L98" s="116" t="str">
        <f>IF(OR(D98="",,I98=""),"",((J98)/(VLOOKUP(H98,' Summary Statement'!$B$53:$C$77,2,FALSE))))</f>
        <v/>
      </c>
      <c r="M98" s="98"/>
      <c r="N98" s="119"/>
      <c r="O98" s="120">
        <f t="shared" si="2"/>
        <v>0</v>
      </c>
      <c r="P98" s="121">
        <f t="shared" si="3"/>
        <v>0</v>
      </c>
      <c r="Q98" s="899"/>
      <c r="R98" s="899"/>
      <c r="S98" s="899"/>
      <c r="T98" s="899"/>
      <c r="U98" s="899"/>
      <c r="V98" s="900"/>
      <c r="AC98" s="14"/>
    </row>
    <row r="99" spans="1:29" ht="13.5" thickBot="1" x14ac:dyDescent="0.35">
      <c r="A99" s="340">
        <v>86</v>
      </c>
      <c r="B99" s="311"/>
      <c r="C99" s="311"/>
      <c r="D99" s="328"/>
      <c r="E99" s="328"/>
      <c r="F99" s="328"/>
      <c r="G99" s="328"/>
      <c r="H99" s="328"/>
      <c r="I99" s="328"/>
      <c r="J99" s="328"/>
      <c r="K99" s="342" t="str">
        <f>IF(J99="","",ROUND(((J99/I99)/(VLOOKUP(H99,' Summary Statement'!$B$53:$C$77,2,FALSE))),2))</f>
        <v/>
      </c>
      <c r="L99" s="116" t="str">
        <f>IF(OR(D99="",,I99=""),"",((J99)/(VLOOKUP(H99,' Summary Statement'!$B$53:$C$77,2,FALSE))))</f>
        <v/>
      </c>
      <c r="M99" s="98"/>
      <c r="N99" s="119"/>
      <c r="O99" s="120">
        <f t="shared" si="2"/>
        <v>0</v>
      </c>
      <c r="P99" s="121">
        <f t="shared" si="3"/>
        <v>0</v>
      </c>
      <c r="Q99" s="899"/>
      <c r="R99" s="899"/>
      <c r="S99" s="899"/>
      <c r="T99" s="899"/>
      <c r="U99" s="899"/>
      <c r="V99" s="900"/>
      <c r="AC99" s="14"/>
    </row>
    <row r="100" spans="1:29" ht="13.5" thickBot="1" x14ac:dyDescent="0.35">
      <c r="A100" s="340">
        <v>87</v>
      </c>
      <c r="B100" s="311"/>
      <c r="C100" s="311"/>
      <c r="D100" s="328"/>
      <c r="E100" s="328"/>
      <c r="F100" s="328"/>
      <c r="G100" s="328"/>
      <c r="H100" s="328"/>
      <c r="I100" s="328"/>
      <c r="J100" s="328"/>
      <c r="K100" s="342" t="str">
        <f>IF(J100="","",ROUND(((J100/I100)/(VLOOKUP(H100,' Summary Statement'!$B$53:$C$77,2,FALSE))),2))</f>
        <v/>
      </c>
      <c r="L100" s="116" t="str">
        <f>IF(OR(D100="",,I100=""),"",((J100)/(VLOOKUP(H100,' Summary Statement'!$B$53:$C$77,2,FALSE))))</f>
        <v/>
      </c>
      <c r="M100" s="98"/>
      <c r="N100" s="119"/>
      <c r="O100" s="120">
        <f t="shared" si="2"/>
        <v>0</v>
      </c>
      <c r="P100" s="121">
        <f t="shared" si="3"/>
        <v>0</v>
      </c>
      <c r="Q100" s="899"/>
      <c r="R100" s="899"/>
      <c r="S100" s="899"/>
      <c r="T100" s="899"/>
      <c r="U100" s="899"/>
      <c r="V100" s="900"/>
      <c r="AC100" s="14"/>
    </row>
    <row r="101" spans="1:29" ht="13.5" thickBot="1" x14ac:dyDescent="0.35">
      <c r="A101" s="340">
        <v>88</v>
      </c>
      <c r="B101" s="311"/>
      <c r="C101" s="311"/>
      <c r="D101" s="328"/>
      <c r="E101" s="328"/>
      <c r="F101" s="328"/>
      <c r="G101" s="328"/>
      <c r="H101" s="328"/>
      <c r="I101" s="328"/>
      <c r="J101" s="328"/>
      <c r="K101" s="342" t="str">
        <f>IF(J101="","",ROUND(((J101/I101)/(VLOOKUP(H101,' Summary Statement'!$B$53:$C$77,2,FALSE))),2))</f>
        <v/>
      </c>
      <c r="L101" s="116" t="str">
        <f>IF(OR(D101="",,I101=""),"",((J101)/(VLOOKUP(H101,' Summary Statement'!$B$53:$C$77,2,FALSE))))</f>
        <v/>
      </c>
      <c r="M101" s="98"/>
      <c r="N101" s="119"/>
      <c r="O101" s="120">
        <f t="shared" si="2"/>
        <v>0</v>
      </c>
      <c r="P101" s="121">
        <f t="shared" si="3"/>
        <v>0</v>
      </c>
      <c r="Q101" s="899"/>
      <c r="R101" s="899"/>
      <c r="S101" s="899"/>
      <c r="T101" s="899"/>
      <c r="U101" s="899"/>
      <c r="V101" s="900"/>
      <c r="AC101" s="14"/>
    </row>
    <row r="102" spans="1:29" ht="13.5" thickBot="1" x14ac:dyDescent="0.35">
      <c r="A102" s="340">
        <v>89</v>
      </c>
      <c r="B102" s="311"/>
      <c r="C102" s="311"/>
      <c r="D102" s="328"/>
      <c r="E102" s="328"/>
      <c r="F102" s="328"/>
      <c r="G102" s="328"/>
      <c r="H102" s="328"/>
      <c r="I102" s="328"/>
      <c r="J102" s="328"/>
      <c r="K102" s="342" t="str">
        <f>IF(J102="","",ROUND(((J102/I102)/(VLOOKUP(H102,' Summary Statement'!$B$53:$C$77,2,FALSE))),2))</f>
        <v/>
      </c>
      <c r="L102" s="116" t="str">
        <f>IF(OR(D102="",,I102=""),"",((J102)/(VLOOKUP(H102,' Summary Statement'!$B$53:$C$77,2,FALSE))))</f>
        <v/>
      </c>
      <c r="M102" s="98"/>
      <c r="N102" s="119"/>
      <c r="O102" s="120">
        <f t="shared" si="2"/>
        <v>0</v>
      </c>
      <c r="P102" s="121">
        <f t="shared" si="3"/>
        <v>0</v>
      </c>
      <c r="Q102" s="899"/>
      <c r="R102" s="899"/>
      <c r="S102" s="899"/>
      <c r="T102" s="899"/>
      <c r="U102" s="899"/>
      <c r="V102" s="900"/>
      <c r="AC102" s="14"/>
    </row>
    <row r="103" spans="1:29" ht="13.5" thickBot="1" x14ac:dyDescent="0.35">
      <c r="A103" s="340">
        <v>90</v>
      </c>
      <c r="B103" s="311"/>
      <c r="C103" s="311"/>
      <c r="D103" s="328"/>
      <c r="E103" s="328"/>
      <c r="F103" s="328"/>
      <c r="G103" s="328"/>
      <c r="H103" s="328"/>
      <c r="I103" s="328"/>
      <c r="J103" s="328"/>
      <c r="K103" s="342" t="str">
        <f>IF(J103="","",ROUND(((J103/I103)/(VLOOKUP(H103,' Summary Statement'!$B$53:$C$77,2,FALSE))),2))</f>
        <v/>
      </c>
      <c r="L103" s="116" t="str">
        <f>IF(OR(D103="",,I103=""),"",((J103)/(VLOOKUP(H103,' Summary Statement'!$B$53:$C$77,2,FALSE))))</f>
        <v/>
      </c>
      <c r="M103" s="98"/>
      <c r="N103" s="119"/>
      <c r="O103" s="120">
        <f t="shared" si="2"/>
        <v>0</v>
      </c>
      <c r="P103" s="121">
        <f t="shared" si="3"/>
        <v>0</v>
      </c>
      <c r="Q103" s="899"/>
      <c r="R103" s="899"/>
      <c r="S103" s="899"/>
      <c r="T103" s="899"/>
      <c r="U103" s="899"/>
      <c r="V103" s="900"/>
      <c r="AC103" s="14"/>
    </row>
    <row r="104" spans="1:29" ht="13.5" thickBot="1" x14ac:dyDescent="0.35">
      <c r="A104" s="340">
        <v>91</v>
      </c>
      <c r="B104" s="311"/>
      <c r="C104" s="311"/>
      <c r="D104" s="328"/>
      <c r="E104" s="328"/>
      <c r="F104" s="328"/>
      <c r="G104" s="328"/>
      <c r="H104" s="328"/>
      <c r="I104" s="328"/>
      <c r="J104" s="328"/>
      <c r="K104" s="342" t="str">
        <f>IF(J104="","",ROUND(((J104/I104)/(VLOOKUP(H104,' Summary Statement'!$B$53:$C$77,2,FALSE))),2))</f>
        <v/>
      </c>
      <c r="L104" s="116" t="str">
        <f>IF(OR(D104="",,I104=""),"",((J104)/(VLOOKUP(H104,' Summary Statement'!$B$53:$C$77,2,FALSE))))</f>
        <v/>
      </c>
      <c r="M104" s="98"/>
      <c r="N104" s="119"/>
      <c r="O104" s="120">
        <f t="shared" si="2"/>
        <v>0</v>
      </c>
      <c r="P104" s="121">
        <f t="shared" si="3"/>
        <v>0</v>
      </c>
      <c r="Q104" s="899"/>
      <c r="R104" s="899"/>
      <c r="S104" s="899"/>
      <c r="T104" s="899"/>
      <c r="U104" s="899"/>
      <c r="V104" s="900"/>
      <c r="AC104" s="14"/>
    </row>
    <row r="105" spans="1:29" ht="13.5" thickBot="1" x14ac:dyDescent="0.35">
      <c r="A105" s="340">
        <v>92</v>
      </c>
      <c r="B105" s="311"/>
      <c r="C105" s="311"/>
      <c r="D105" s="328"/>
      <c r="E105" s="328"/>
      <c r="F105" s="328"/>
      <c r="G105" s="328"/>
      <c r="H105" s="328"/>
      <c r="I105" s="328"/>
      <c r="J105" s="328"/>
      <c r="K105" s="342" t="str">
        <f>IF(J105="","",ROUND(((J105/I105)/(VLOOKUP(H105,' Summary Statement'!$B$53:$C$77,2,FALSE))),2))</f>
        <v/>
      </c>
      <c r="L105" s="116" t="str">
        <f>IF(OR(D105="",,I105=""),"",((J105)/(VLOOKUP(H105,' Summary Statement'!$B$53:$C$77,2,FALSE))))</f>
        <v/>
      </c>
      <c r="M105" s="98"/>
      <c r="N105" s="119"/>
      <c r="O105" s="120">
        <f t="shared" si="2"/>
        <v>0</v>
      </c>
      <c r="P105" s="121">
        <f t="shared" si="3"/>
        <v>0</v>
      </c>
      <c r="Q105" s="899"/>
      <c r="R105" s="899"/>
      <c r="S105" s="899"/>
      <c r="T105" s="899"/>
      <c r="U105" s="899"/>
      <c r="V105" s="900"/>
      <c r="AC105" s="14"/>
    </row>
    <row r="106" spans="1:29" ht="13.5" thickBot="1" x14ac:dyDescent="0.35">
      <c r="A106" s="340">
        <v>93</v>
      </c>
      <c r="B106" s="311"/>
      <c r="C106" s="311"/>
      <c r="D106" s="328"/>
      <c r="E106" s="328"/>
      <c r="F106" s="328"/>
      <c r="G106" s="328"/>
      <c r="H106" s="328"/>
      <c r="I106" s="328"/>
      <c r="J106" s="328"/>
      <c r="K106" s="342" t="str">
        <f>IF(J106="","",ROUND(((J106/I106)/(VLOOKUP(H106,' Summary Statement'!$B$53:$C$77,2,FALSE))),2))</f>
        <v/>
      </c>
      <c r="L106" s="116" t="str">
        <f>IF(OR(D106="",,I106=""),"",((J106)/(VLOOKUP(H106,' Summary Statement'!$B$53:$C$77,2,FALSE))))</f>
        <v/>
      </c>
      <c r="M106" s="98"/>
      <c r="N106" s="119"/>
      <c r="O106" s="120">
        <f t="shared" si="2"/>
        <v>0</v>
      </c>
      <c r="P106" s="121">
        <f t="shared" si="3"/>
        <v>0</v>
      </c>
      <c r="Q106" s="899"/>
      <c r="R106" s="899"/>
      <c r="S106" s="899"/>
      <c r="T106" s="899"/>
      <c r="U106" s="899"/>
      <c r="V106" s="900"/>
      <c r="AC106" s="14"/>
    </row>
    <row r="107" spans="1:29" ht="13.5" thickBot="1" x14ac:dyDescent="0.35">
      <c r="A107" s="340">
        <v>94</v>
      </c>
      <c r="B107" s="311"/>
      <c r="C107" s="311"/>
      <c r="D107" s="328"/>
      <c r="E107" s="328"/>
      <c r="F107" s="328"/>
      <c r="G107" s="328"/>
      <c r="H107" s="328"/>
      <c r="I107" s="328"/>
      <c r="J107" s="328"/>
      <c r="K107" s="342" t="str">
        <f>IF(J107="","",ROUND(((J107/I107)/(VLOOKUP(H107,' Summary Statement'!$B$53:$C$77,2,FALSE))),2))</f>
        <v/>
      </c>
      <c r="L107" s="116" t="str">
        <f>IF(OR(D107="",,I107=""),"",((J107)/(VLOOKUP(H107,' Summary Statement'!$B$53:$C$77,2,FALSE))))</f>
        <v/>
      </c>
      <c r="M107" s="98"/>
      <c r="N107" s="119"/>
      <c r="O107" s="120">
        <f t="shared" si="2"/>
        <v>0</v>
      </c>
      <c r="P107" s="121">
        <f t="shared" si="3"/>
        <v>0</v>
      </c>
      <c r="Q107" s="899"/>
      <c r="R107" s="899"/>
      <c r="S107" s="899"/>
      <c r="T107" s="899"/>
      <c r="U107" s="899"/>
      <c r="V107" s="900"/>
      <c r="AC107" s="14"/>
    </row>
    <row r="108" spans="1:29" ht="13.5" thickBot="1" x14ac:dyDescent="0.35">
      <c r="A108" s="340">
        <v>95</v>
      </c>
      <c r="B108" s="311"/>
      <c r="C108" s="311"/>
      <c r="D108" s="328"/>
      <c r="E108" s="328"/>
      <c r="F108" s="328"/>
      <c r="G108" s="328"/>
      <c r="H108" s="328"/>
      <c r="I108" s="328"/>
      <c r="J108" s="328"/>
      <c r="K108" s="342" t="str">
        <f>IF(J108="","",ROUND(((J108/I108)/(VLOOKUP(H108,' Summary Statement'!$B$53:$C$77,2,FALSE))),2))</f>
        <v/>
      </c>
      <c r="L108" s="116" t="str">
        <f>IF(OR(D108="",,I108=""),"",((J108)/(VLOOKUP(H108,' Summary Statement'!$B$53:$C$77,2,FALSE))))</f>
        <v/>
      </c>
      <c r="M108" s="98"/>
      <c r="N108" s="119"/>
      <c r="O108" s="120">
        <f t="shared" si="2"/>
        <v>0</v>
      </c>
      <c r="P108" s="121">
        <f t="shared" si="3"/>
        <v>0</v>
      </c>
      <c r="Q108" s="899"/>
      <c r="R108" s="899"/>
      <c r="S108" s="899"/>
      <c r="T108" s="899"/>
      <c r="U108" s="899"/>
      <c r="V108" s="900"/>
      <c r="AC108" s="14"/>
    </row>
    <row r="109" spans="1:29" ht="13.5" thickBot="1" x14ac:dyDescent="0.35">
      <c r="A109" s="340">
        <v>96</v>
      </c>
      <c r="B109" s="311"/>
      <c r="C109" s="311"/>
      <c r="D109" s="328"/>
      <c r="E109" s="328"/>
      <c r="F109" s="328"/>
      <c r="G109" s="328"/>
      <c r="H109" s="328"/>
      <c r="I109" s="328"/>
      <c r="J109" s="328"/>
      <c r="K109" s="342" t="str">
        <f>IF(J109="","",ROUND(((J109/I109)/(VLOOKUP(H109,' Summary Statement'!$B$53:$C$77,2,FALSE))),2))</f>
        <v/>
      </c>
      <c r="L109" s="116" t="str">
        <f>IF(OR(D109="",,I109=""),"",((J109)/(VLOOKUP(H109,' Summary Statement'!$B$53:$C$77,2,FALSE))))</f>
        <v/>
      </c>
      <c r="M109" s="98"/>
      <c r="N109" s="119"/>
      <c r="O109" s="120">
        <f t="shared" si="2"/>
        <v>0</v>
      </c>
      <c r="P109" s="121">
        <f t="shared" si="3"/>
        <v>0</v>
      </c>
      <c r="Q109" s="899"/>
      <c r="R109" s="899"/>
      <c r="S109" s="899"/>
      <c r="T109" s="899"/>
      <c r="U109" s="899"/>
      <c r="V109" s="900"/>
      <c r="AC109" s="14"/>
    </row>
    <row r="110" spans="1:29" ht="13.5" thickBot="1" x14ac:dyDescent="0.35">
      <c r="A110" s="340">
        <v>97</v>
      </c>
      <c r="B110" s="311"/>
      <c r="C110" s="311"/>
      <c r="D110" s="328"/>
      <c r="E110" s="328"/>
      <c r="F110" s="328"/>
      <c r="G110" s="328"/>
      <c r="H110" s="328"/>
      <c r="I110" s="328"/>
      <c r="J110" s="328"/>
      <c r="K110" s="342" t="str">
        <f>IF(J110="","",ROUND(((J110/I110)/(VLOOKUP(H110,' Summary Statement'!$B$53:$C$77,2,FALSE))),2))</f>
        <v/>
      </c>
      <c r="L110" s="116" t="str">
        <f>IF(OR(D110="",,I110=""),"",((J110)/(VLOOKUP(H110,' Summary Statement'!$B$53:$C$77,2,FALSE))))</f>
        <v/>
      </c>
      <c r="M110" s="98"/>
      <c r="N110" s="119"/>
      <c r="O110" s="120">
        <f t="shared" si="2"/>
        <v>0</v>
      </c>
      <c r="P110" s="121">
        <f t="shared" si="3"/>
        <v>0</v>
      </c>
      <c r="Q110" s="899"/>
      <c r="R110" s="899"/>
      <c r="S110" s="899"/>
      <c r="T110" s="899"/>
      <c r="U110" s="899"/>
      <c r="V110" s="900"/>
      <c r="AC110" s="14"/>
    </row>
    <row r="111" spans="1:29" ht="13.5" thickBot="1" x14ac:dyDescent="0.35">
      <c r="A111" s="340">
        <v>98</v>
      </c>
      <c r="B111" s="311"/>
      <c r="C111" s="311"/>
      <c r="D111" s="328"/>
      <c r="E111" s="328"/>
      <c r="F111" s="328"/>
      <c r="G111" s="328"/>
      <c r="H111" s="328"/>
      <c r="I111" s="328"/>
      <c r="J111" s="328"/>
      <c r="K111" s="342" t="str">
        <f>IF(J111="","",ROUND(((J111/I111)/(VLOOKUP(H111,' Summary Statement'!$B$53:$C$77,2,FALSE))),2))</f>
        <v/>
      </c>
      <c r="L111" s="116" t="str">
        <f>IF(OR(D111="",,I111=""),"",((J111)/(VLOOKUP(H111,' Summary Statement'!$B$53:$C$77,2,FALSE))))</f>
        <v/>
      </c>
      <c r="M111" s="98"/>
      <c r="N111" s="119"/>
      <c r="O111" s="120">
        <f t="shared" si="2"/>
        <v>0</v>
      </c>
      <c r="P111" s="121">
        <f t="shared" si="3"/>
        <v>0</v>
      </c>
      <c r="Q111" s="899"/>
      <c r="R111" s="899"/>
      <c r="S111" s="899"/>
      <c r="T111" s="899"/>
      <c r="U111" s="899"/>
      <c r="V111" s="900"/>
      <c r="AC111" s="14"/>
    </row>
    <row r="112" spans="1:29" ht="13.5" thickBot="1" x14ac:dyDescent="0.35">
      <c r="A112" s="340">
        <v>99</v>
      </c>
      <c r="B112" s="311"/>
      <c r="C112" s="311"/>
      <c r="D112" s="328"/>
      <c r="E112" s="328"/>
      <c r="F112" s="328"/>
      <c r="G112" s="328"/>
      <c r="H112" s="328"/>
      <c r="I112" s="328"/>
      <c r="J112" s="328"/>
      <c r="K112" s="342" t="str">
        <f>IF(J112="","",ROUND(((J112/I112)/(VLOOKUP(H112,' Summary Statement'!$B$53:$C$77,2,FALSE))),2))</f>
        <v/>
      </c>
      <c r="L112" s="116" t="str">
        <f>IF(OR(D112="",,I112=""),"",((J112)/(VLOOKUP(H112,' Summary Statement'!$B$53:$C$77,2,FALSE))))</f>
        <v/>
      </c>
      <c r="M112" s="98"/>
      <c r="N112" s="119"/>
      <c r="O112" s="120">
        <f t="shared" si="2"/>
        <v>0</v>
      </c>
      <c r="P112" s="121">
        <f t="shared" si="3"/>
        <v>0</v>
      </c>
      <c r="Q112" s="899"/>
      <c r="R112" s="899"/>
      <c r="S112" s="899"/>
      <c r="T112" s="899"/>
      <c r="U112" s="899"/>
      <c r="V112" s="900"/>
      <c r="AC112" s="14"/>
    </row>
    <row r="113" spans="1:29" ht="13.5" thickBot="1" x14ac:dyDescent="0.35">
      <c r="A113" s="340">
        <v>100</v>
      </c>
      <c r="B113" s="311"/>
      <c r="C113" s="311"/>
      <c r="D113" s="328"/>
      <c r="E113" s="328"/>
      <c r="F113" s="328"/>
      <c r="G113" s="328"/>
      <c r="H113" s="328"/>
      <c r="I113" s="328"/>
      <c r="J113" s="328"/>
      <c r="K113" s="342" t="str">
        <f>IF(J113="","",ROUND(((J113/I113)/(VLOOKUP(H113,' Summary Statement'!$B$53:$C$77,2,FALSE))),2))</f>
        <v/>
      </c>
      <c r="L113" s="116" t="str">
        <f>IF(OR(D113="",,I113=""),"",((J113)/(VLOOKUP(H113,' Summary Statement'!$B$53:$C$77,2,FALSE))))</f>
        <v/>
      </c>
      <c r="M113" s="98"/>
      <c r="N113" s="119"/>
      <c r="O113" s="120">
        <f t="shared" si="2"/>
        <v>0</v>
      </c>
      <c r="P113" s="121">
        <f t="shared" si="3"/>
        <v>0</v>
      </c>
      <c r="Q113" s="899"/>
      <c r="R113" s="899"/>
      <c r="S113" s="899"/>
      <c r="T113" s="899"/>
      <c r="U113" s="899"/>
      <c r="V113" s="900"/>
      <c r="AC113" s="14"/>
    </row>
    <row r="114" spans="1:29" ht="13.5" thickBot="1" x14ac:dyDescent="0.35">
      <c r="A114" s="340">
        <v>101</v>
      </c>
      <c r="B114" s="311"/>
      <c r="C114" s="311"/>
      <c r="D114" s="328"/>
      <c r="E114" s="328"/>
      <c r="F114" s="328"/>
      <c r="G114" s="328"/>
      <c r="H114" s="328"/>
      <c r="I114" s="328"/>
      <c r="J114" s="328"/>
      <c r="K114" s="342" t="str">
        <f>IF(J114="","",ROUND(((J114/I114)/(VLOOKUP(H114,' Summary Statement'!$B$53:$C$77,2,FALSE))),2))</f>
        <v/>
      </c>
      <c r="L114" s="116" t="str">
        <f>IF(OR(D114="",,I114=""),"",((J114)/(VLOOKUP(H114,' Summary Statement'!$B$53:$C$77,2,FALSE))))</f>
        <v/>
      </c>
      <c r="M114" s="98"/>
      <c r="N114" s="119"/>
      <c r="O114" s="120">
        <f t="shared" si="2"/>
        <v>0</v>
      </c>
      <c r="P114" s="121">
        <f t="shared" si="3"/>
        <v>0</v>
      </c>
      <c r="Q114" s="899"/>
      <c r="R114" s="899"/>
      <c r="S114" s="899"/>
      <c r="T114" s="899"/>
      <c r="U114" s="899"/>
      <c r="V114" s="900"/>
      <c r="AC114" s="14"/>
    </row>
    <row r="115" spans="1:29" ht="13.5" thickBot="1" x14ac:dyDescent="0.35">
      <c r="A115" s="340">
        <v>102</v>
      </c>
      <c r="B115" s="343"/>
      <c r="C115" s="343"/>
      <c r="D115" s="339"/>
      <c r="E115" s="339"/>
      <c r="F115" s="339"/>
      <c r="G115" s="339"/>
      <c r="H115" s="339"/>
      <c r="I115" s="339"/>
      <c r="J115" s="339"/>
      <c r="K115" s="342" t="str">
        <f>IF(J115="","",ROUND(((J115/I115)/(VLOOKUP(H115,' Summary Statement'!$B$53:$C$77,2,FALSE))),2))</f>
        <v/>
      </c>
      <c r="L115" s="116" t="str">
        <f>IF(OR(D115="",,I115=""),"",((J115)/(VLOOKUP(H115,' Summary Statement'!$B$53:$C$77,2,FALSE))))</f>
        <v/>
      </c>
      <c r="M115" s="98"/>
      <c r="N115" s="122"/>
      <c r="O115" s="123">
        <f t="shared" si="2"/>
        <v>0</v>
      </c>
      <c r="P115" s="124">
        <f t="shared" si="3"/>
        <v>0</v>
      </c>
      <c r="Q115" s="964"/>
      <c r="R115" s="964"/>
      <c r="S115" s="964"/>
      <c r="T115" s="964"/>
      <c r="U115" s="964"/>
      <c r="V115" s="965"/>
      <c r="AC115" s="14"/>
    </row>
    <row r="116" spans="1:29" ht="7.5" customHeight="1" x14ac:dyDescent="0.3">
      <c r="AC116" s="14"/>
    </row>
    <row r="117" spans="1:29" hidden="1" x14ac:dyDescent="0.3">
      <c r="AC117" s="14"/>
    </row>
    <row r="118" spans="1:29" hidden="1" x14ac:dyDescent="0.3">
      <c r="AC118" s="14"/>
    </row>
    <row r="119" spans="1:29" hidden="1" x14ac:dyDescent="0.3">
      <c r="AC119" s="14"/>
    </row>
    <row r="120" spans="1:29" hidden="1" x14ac:dyDescent="0.3">
      <c r="AC120" s="14"/>
    </row>
    <row r="121" spans="1:29" hidden="1" x14ac:dyDescent="0.3">
      <c r="AC121" s="14"/>
    </row>
    <row r="122" spans="1:29" hidden="1" x14ac:dyDescent="0.3">
      <c r="AC122" s="14"/>
    </row>
    <row r="123" spans="1:29" hidden="1" x14ac:dyDescent="0.3">
      <c r="AC123" s="14"/>
    </row>
    <row r="124" spans="1:29" hidden="1" x14ac:dyDescent="0.3">
      <c r="AC124" s="14"/>
    </row>
    <row r="125" spans="1:29" hidden="1" x14ac:dyDescent="0.3">
      <c r="AC125" s="14"/>
    </row>
    <row r="126" spans="1:29" hidden="1" x14ac:dyDescent="0.3">
      <c r="AC126" s="14"/>
    </row>
    <row r="127" spans="1:29" hidden="1" x14ac:dyDescent="0.3">
      <c r="AC127" s="14"/>
    </row>
    <row r="128" spans="1:29" hidden="1" x14ac:dyDescent="0.3">
      <c r="AC128" s="14"/>
    </row>
    <row r="129" spans="29:29" hidden="1" x14ac:dyDescent="0.3">
      <c r="AC129" s="14"/>
    </row>
    <row r="130" spans="29:29" hidden="1" x14ac:dyDescent="0.3">
      <c r="AC130" s="14"/>
    </row>
    <row r="131" spans="29:29" hidden="1" x14ac:dyDescent="0.3">
      <c r="AC131" s="14"/>
    </row>
    <row r="132" spans="29:29" hidden="1" x14ac:dyDescent="0.3">
      <c r="AC132" s="14"/>
    </row>
    <row r="133" spans="29:29" hidden="1" x14ac:dyDescent="0.3">
      <c r="AC133" s="14"/>
    </row>
    <row r="134" spans="29:29" hidden="1" x14ac:dyDescent="0.3">
      <c r="AC134" s="14"/>
    </row>
    <row r="135" spans="29:29" hidden="1" x14ac:dyDescent="0.3">
      <c r="AC135" s="14"/>
    </row>
    <row r="136" spans="29:29" hidden="1" x14ac:dyDescent="0.3">
      <c r="AC136" s="14"/>
    </row>
    <row r="137" spans="29:29" hidden="1" x14ac:dyDescent="0.3">
      <c r="AC137" s="14"/>
    </row>
    <row r="138" spans="29:29" hidden="1" x14ac:dyDescent="0.3">
      <c r="AC138" s="14"/>
    </row>
    <row r="139" spans="29:29" hidden="1" x14ac:dyDescent="0.3">
      <c r="AC139" s="14"/>
    </row>
    <row r="140" spans="29:29" hidden="1" x14ac:dyDescent="0.3">
      <c r="AC140" s="14"/>
    </row>
    <row r="141" spans="29:29" hidden="1" x14ac:dyDescent="0.3">
      <c r="AC141" s="14"/>
    </row>
    <row r="142" spans="29:29" hidden="1" x14ac:dyDescent="0.3">
      <c r="AC142" s="14"/>
    </row>
    <row r="143" spans="29:29" hidden="1" x14ac:dyDescent="0.3">
      <c r="AC143" s="14"/>
    </row>
    <row r="144" spans="29:29" hidden="1" x14ac:dyDescent="0.3">
      <c r="AC144" s="14"/>
    </row>
    <row r="145" spans="29:29" hidden="1" x14ac:dyDescent="0.3">
      <c r="AC145" s="14"/>
    </row>
    <row r="146" spans="29:29" hidden="1" x14ac:dyDescent="0.3">
      <c r="AC146" s="14"/>
    </row>
    <row r="147" spans="29:29" hidden="1" x14ac:dyDescent="0.3">
      <c r="AC147" s="14"/>
    </row>
    <row r="148" spans="29:29" hidden="1" x14ac:dyDescent="0.3">
      <c r="AC148" s="14"/>
    </row>
    <row r="149" spans="29:29" hidden="1" x14ac:dyDescent="0.3">
      <c r="AC149" s="14"/>
    </row>
    <row r="150" spans="29:29" hidden="1" x14ac:dyDescent="0.3">
      <c r="AC150" s="14"/>
    </row>
    <row r="151" spans="29:29" hidden="1" x14ac:dyDescent="0.3">
      <c r="AC151" s="14"/>
    </row>
    <row r="152" spans="29:29" hidden="1" x14ac:dyDescent="0.3">
      <c r="AC152" s="14"/>
    </row>
    <row r="153" spans="29:29" hidden="1" x14ac:dyDescent="0.3">
      <c r="AC153" s="14"/>
    </row>
    <row r="154" spans="29:29" hidden="1" x14ac:dyDescent="0.3">
      <c r="AC154" s="14"/>
    </row>
    <row r="155" spans="29:29" hidden="1" x14ac:dyDescent="0.3">
      <c r="AC155" s="14"/>
    </row>
    <row r="156" spans="29:29" hidden="1" x14ac:dyDescent="0.3">
      <c r="AC156" s="14"/>
    </row>
    <row r="157" spans="29:29" hidden="1" x14ac:dyDescent="0.3">
      <c r="AC157" s="14"/>
    </row>
    <row r="158" spans="29:29" hidden="1" x14ac:dyDescent="0.3">
      <c r="AC158" s="14"/>
    </row>
    <row r="159" spans="29:29" hidden="1" x14ac:dyDescent="0.3">
      <c r="AC159" s="14"/>
    </row>
    <row r="160" spans="29:29" hidden="1" x14ac:dyDescent="0.3">
      <c r="AC160" s="14"/>
    </row>
    <row r="161" spans="29:29" hidden="1" x14ac:dyDescent="0.3">
      <c r="AC161" s="14"/>
    </row>
    <row r="162" spans="29:29" hidden="1" x14ac:dyDescent="0.3">
      <c r="AC162" s="14"/>
    </row>
    <row r="163" spans="29:29" hidden="1" x14ac:dyDescent="0.3">
      <c r="AC163" s="14"/>
    </row>
    <row r="164" spans="29:29" hidden="1" x14ac:dyDescent="0.3">
      <c r="AC164" s="14"/>
    </row>
    <row r="165" spans="29:29" hidden="1" x14ac:dyDescent="0.3">
      <c r="AC165" s="14"/>
    </row>
    <row r="166" spans="29:29" hidden="1" x14ac:dyDescent="0.3">
      <c r="AC166" s="14"/>
    </row>
    <row r="167" spans="29:29" hidden="1" x14ac:dyDescent="0.3">
      <c r="AC167" s="14"/>
    </row>
    <row r="168" spans="29:29" hidden="1" x14ac:dyDescent="0.3">
      <c r="AC168" s="14"/>
    </row>
    <row r="169" spans="29:29" hidden="1" x14ac:dyDescent="0.3">
      <c r="AC169" s="14"/>
    </row>
    <row r="170" spans="29:29" hidden="1" x14ac:dyDescent="0.3">
      <c r="AC170" s="14"/>
    </row>
    <row r="171" spans="29:29" hidden="1" x14ac:dyDescent="0.3">
      <c r="AC171" s="14"/>
    </row>
    <row r="172" spans="29:29" hidden="1" x14ac:dyDescent="0.3">
      <c r="AC172" s="14"/>
    </row>
    <row r="173" spans="29:29" hidden="1" x14ac:dyDescent="0.3">
      <c r="AC173" s="14"/>
    </row>
    <row r="174" spans="29:29" hidden="1" x14ac:dyDescent="0.3">
      <c r="AC174" s="14"/>
    </row>
    <row r="175" spans="29:29" hidden="1" x14ac:dyDescent="0.3">
      <c r="AC175" s="14"/>
    </row>
    <row r="176" spans="29:29" hidden="1" x14ac:dyDescent="0.3">
      <c r="AC176" s="14"/>
    </row>
    <row r="177" spans="29:29" hidden="1" x14ac:dyDescent="0.3">
      <c r="AC177" s="14"/>
    </row>
    <row r="178" spans="29:29" hidden="1" x14ac:dyDescent="0.3">
      <c r="AC178" s="14"/>
    </row>
    <row r="179" spans="29:29" hidden="1" x14ac:dyDescent="0.3">
      <c r="AC179" s="14"/>
    </row>
    <row r="180" spans="29:29" hidden="1" x14ac:dyDescent="0.3">
      <c r="AC180" s="14"/>
    </row>
    <row r="181" spans="29:29" hidden="1" x14ac:dyDescent="0.3">
      <c r="AC181" s="14"/>
    </row>
    <row r="182" spans="29:29" hidden="1" x14ac:dyDescent="0.3">
      <c r="AC182" s="14"/>
    </row>
    <row r="183" spans="29:29" hidden="1" x14ac:dyDescent="0.3">
      <c r="AC183" s="14"/>
    </row>
    <row r="184" spans="29:29" hidden="1" x14ac:dyDescent="0.3">
      <c r="AC184" s="14"/>
    </row>
    <row r="185" spans="29:29" hidden="1" x14ac:dyDescent="0.3">
      <c r="AC185" s="14"/>
    </row>
    <row r="186" spans="29:29" hidden="1" x14ac:dyDescent="0.3">
      <c r="AC186" s="14"/>
    </row>
    <row r="187" spans="29:29" hidden="1" x14ac:dyDescent="0.3">
      <c r="AC187" s="14"/>
    </row>
    <row r="188" spans="29:29" hidden="1" x14ac:dyDescent="0.3">
      <c r="AC188" s="14"/>
    </row>
    <row r="189" spans="29:29" hidden="1" x14ac:dyDescent="0.3">
      <c r="AC189" s="14"/>
    </row>
    <row r="190" spans="29:29" hidden="1" x14ac:dyDescent="0.3">
      <c r="AC190" s="14"/>
    </row>
    <row r="191" spans="29:29" hidden="1" x14ac:dyDescent="0.3">
      <c r="AC191" s="14"/>
    </row>
    <row r="192" spans="29:29" hidden="1" x14ac:dyDescent="0.3">
      <c r="AC192" s="14"/>
    </row>
    <row r="193" spans="29:29" hidden="1" x14ac:dyDescent="0.3">
      <c r="AC193" s="14"/>
    </row>
    <row r="194" spans="29:29" hidden="1" x14ac:dyDescent="0.3">
      <c r="AC194" s="14"/>
    </row>
    <row r="195" spans="29:29" hidden="1" x14ac:dyDescent="0.3">
      <c r="AC195" s="14"/>
    </row>
    <row r="196" spans="29:29" hidden="1" x14ac:dyDescent="0.3">
      <c r="AC196" s="14"/>
    </row>
    <row r="197" spans="29:29" hidden="1" x14ac:dyDescent="0.3">
      <c r="AC197" s="14"/>
    </row>
    <row r="198" spans="29:29" hidden="1" x14ac:dyDescent="0.3">
      <c r="AC198" s="14"/>
    </row>
    <row r="199" spans="29:29" hidden="1" x14ac:dyDescent="0.3">
      <c r="AC199" s="14"/>
    </row>
    <row r="200" spans="29:29" hidden="1" x14ac:dyDescent="0.3">
      <c r="AC200" s="14"/>
    </row>
    <row r="201" spans="29:29" hidden="1" x14ac:dyDescent="0.3">
      <c r="AC201" s="14"/>
    </row>
    <row r="202" spans="29:29" hidden="1" x14ac:dyDescent="0.3">
      <c r="AC202" s="14"/>
    </row>
    <row r="203" spans="29:29" hidden="1" x14ac:dyDescent="0.3">
      <c r="AC203" s="14"/>
    </row>
    <row r="204" spans="29:29" hidden="1" x14ac:dyDescent="0.3">
      <c r="AC204" s="14"/>
    </row>
    <row r="205" spans="29:29" hidden="1" x14ac:dyDescent="0.3">
      <c r="AC205" s="14"/>
    </row>
    <row r="206" spans="29:29" hidden="1" x14ac:dyDescent="0.3">
      <c r="AC206" s="14"/>
    </row>
    <row r="207" spans="29:29" hidden="1" x14ac:dyDescent="0.3">
      <c r="AC207" s="14"/>
    </row>
    <row r="208" spans="29:29" hidden="1" x14ac:dyDescent="0.3">
      <c r="AC208" s="14"/>
    </row>
    <row r="209" spans="29:29" hidden="1" x14ac:dyDescent="0.3">
      <c r="AC209" s="14"/>
    </row>
    <row r="210" spans="29:29" hidden="1" x14ac:dyDescent="0.3">
      <c r="AC210" s="14"/>
    </row>
    <row r="211" spans="29:29" hidden="1" x14ac:dyDescent="0.3">
      <c r="AC211" s="14"/>
    </row>
    <row r="212" spans="29:29" hidden="1" x14ac:dyDescent="0.3">
      <c r="AC212" s="14"/>
    </row>
    <row r="213" spans="29:29" hidden="1" x14ac:dyDescent="0.3">
      <c r="AC213" s="14"/>
    </row>
    <row r="214" spans="29:29" hidden="1" x14ac:dyDescent="0.3">
      <c r="AC214" s="14"/>
    </row>
    <row r="215" spans="29:29" hidden="1" x14ac:dyDescent="0.3">
      <c r="AC215" s="14"/>
    </row>
    <row r="216" spans="29:29" hidden="1" x14ac:dyDescent="0.3">
      <c r="AC216" s="14"/>
    </row>
    <row r="217" spans="29:29" hidden="1" x14ac:dyDescent="0.3">
      <c r="AC217" s="14"/>
    </row>
    <row r="218" spans="29:29" hidden="1" x14ac:dyDescent="0.3">
      <c r="AC218" s="14"/>
    </row>
    <row r="219" spans="29:29" hidden="1" x14ac:dyDescent="0.3">
      <c r="AC219" s="14"/>
    </row>
    <row r="220" spans="29:29" hidden="1" x14ac:dyDescent="0.3">
      <c r="AC220" s="14"/>
    </row>
    <row r="221" spans="29:29" hidden="1" x14ac:dyDescent="0.3">
      <c r="AC221" s="14"/>
    </row>
    <row r="222" spans="29:29" hidden="1" x14ac:dyDescent="0.3">
      <c r="AC222" s="14"/>
    </row>
    <row r="223" spans="29:29" hidden="1" x14ac:dyDescent="0.3">
      <c r="AC223" s="14"/>
    </row>
    <row r="224" spans="29:29" hidden="1" x14ac:dyDescent="0.3">
      <c r="AC224" s="14"/>
    </row>
    <row r="225" spans="29:29" hidden="1" x14ac:dyDescent="0.3">
      <c r="AC225" s="14"/>
    </row>
    <row r="226" spans="29:29" hidden="1" x14ac:dyDescent="0.3">
      <c r="AC226" s="14"/>
    </row>
    <row r="227" spans="29:29" hidden="1" x14ac:dyDescent="0.3">
      <c r="AC227" s="14"/>
    </row>
    <row r="228" spans="29:29" hidden="1" x14ac:dyDescent="0.3">
      <c r="AC228" s="14"/>
    </row>
    <row r="229" spans="29:29" hidden="1" x14ac:dyDescent="0.3">
      <c r="AC229" s="14"/>
    </row>
    <row r="230" spans="29:29" hidden="1" x14ac:dyDescent="0.3">
      <c r="AC230" s="14"/>
    </row>
    <row r="231" spans="29:29" hidden="1" x14ac:dyDescent="0.3">
      <c r="AC231" s="14"/>
    </row>
    <row r="232" spans="29:29" hidden="1" x14ac:dyDescent="0.3">
      <c r="AC232" s="14"/>
    </row>
    <row r="233" spans="29:29" hidden="1" x14ac:dyDescent="0.3">
      <c r="AC233" s="14"/>
    </row>
    <row r="234" spans="29:29" hidden="1" x14ac:dyDescent="0.3">
      <c r="AC234" s="14"/>
    </row>
    <row r="235" spans="29:29" hidden="1" x14ac:dyDescent="0.3">
      <c r="AC235" s="14"/>
    </row>
    <row r="236" spans="29:29" hidden="1" x14ac:dyDescent="0.3">
      <c r="AC236" s="14"/>
    </row>
    <row r="237" spans="29:29" hidden="1" x14ac:dyDescent="0.3">
      <c r="AC237" s="14"/>
    </row>
    <row r="238" spans="29:29" hidden="1" x14ac:dyDescent="0.3">
      <c r="AC238" s="14"/>
    </row>
    <row r="239" spans="29:29" hidden="1" x14ac:dyDescent="0.3">
      <c r="AC239" s="14"/>
    </row>
    <row r="240" spans="29:29" hidden="1" x14ac:dyDescent="0.3">
      <c r="AC240" s="14"/>
    </row>
    <row r="241" spans="29:29" hidden="1" x14ac:dyDescent="0.3">
      <c r="AC241" s="14"/>
    </row>
    <row r="242" spans="29:29" hidden="1" x14ac:dyDescent="0.3">
      <c r="AC242" s="14"/>
    </row>
    <row r="243" spans="29:29" hidden="1" x14ac:dyDescent="0.3">
      <c r="AC243" s="14"/>
    </row>
    <row r="244" spans="29:29" hidden="1" x14ac:dyDescent="0.3">
      <c r="AC244" s="14"/>
    </row>
    <row r="245" spans="29:29" hidden="1" x14ac:dyDescent="0.3">
      <c r="AC245" s="14"/>
    </row>
    <row r="246" spans="29:29" hidden="1" x14ac:dyDescent="0.3">
      <c r="AC246" s="14"/>
    </row>
    <row r="247" spans="29:29" hidden="1" x14ac:dyDescent="0.3">
      <c r="AC247" s="14"/>
    </row>
    <row r="248" spans="29:29" hidden="1" x14ac:dyDescent="0.3">
      <c r="AC248" s="14"/>
    </row>
    <row r="249" spans="29:29" hidden="1" x14ac:dyDescent="0.3">
      <c r="AC249" s="14"/>
    </row>
    <row r="250" spans="29:29" hidden="1" x14ac:dyDescent="0.3">
      <c r="AC250" s="14"/>
    </row>
    <row r="251" spans="29:29" hidden="1" x14ac:dyDescent="0.3">
      <c r="AC251" s="14"/>
    </row>
    <row r="252" spans="29:29" hidden="1" x14ac:dyDescent="0.3">
      <c r="AC252" s="14"/>
    </row>
    <row r="253" spans="29:29" hidden="1" x14ac:dyDescent="0.3">
      <c r="AC253" s="14"/>
    </row>
    <row r="254" spans="29:29" hidden="1" x14ac:dyDescent="0.3">
      <c r="AC254" s="14"/>
    </row>
    <row r="255" spans="29:29" hidden="1" x14ac:dyDescent="0.3">
      <c r="AC255" s="14"/>
    </row>
    <row r="256" spans="29:29" hidden="1" x14ac:dyDescent="0.3">
      <c r="AC256" s="14"/>
    </row>
    <row r="257" spans="29:29" hidden="1" x14ac:dyDescent="0.3">
      <c r="AC257" s="14"/>
    </row>
    <row r="258" spans="29:29" hidden="1" x14ac:dyDescent="0.3">
      <c r="AC258" s="14"/>
    </row>
    <row r="259" spans="29:29" hidden="1" x14ac:dyDescent="0.3">
      <c r="AC259" s="14"/>
    </row>
    <row r="260" spans="29:29" hidden="1" x14ac:dyDescent="0.3">
      <c r="AC260" s="14"/>
    </row>
    <row r="261" spans="29:29" hidden="1" x14ac:dyDescent="0.3">
      <c r="AC261" s="14"/>
    </row>
    <row r="262" spans="29:29" hidden="1" x14ac:dyDescent="0.3">
      <c r="AC262" s="14"/>
    </row>
    <row r="263" spans="29:29" hidden="1" x14ac:dyDescent="0.3">
      <c r="AC263" s="14"/>
    </row>
    <row r="264" spans="29:29" hidden="1" x14ac:dyDescent="0.3">
      <c r="AC264" s="14"/>
    </row>
    <row r="265" spans="29:29" hidden="1" x14ac:dyDescent="0.3">
      <c r="AC265" s="14"/>
    </row>
    <row r="266" spans="29:29" hidden="1" x14ac:dyDescent="0.3">
      <c r="AC266" s="14"/>
    </row>
    <row r="267" spans="29:29" hidden="1" x14ac:dyDescent="0.3">
      <c r="AC267" s="14"/>
    </row>
    <row r="268" spans="29:29" hidden="1" x14ac:dyDescent="0.3">
      <c r="AC268" s="14"/>
    </row>
    <row r="269" spans="29:29" hidden="1" x14ac:dyDescent="0.3">
      <c r="AC269" s="14"/>
    </row>
    <row r="270" spans="29:29" hidden="1" x14ac:dyDescent="0.3">
      <c r="AC270" s="14"/>
    </row>
    <row r="271" spans="29:29" hidden="1" x14ac:dyDescent="0.3">
      <c r="AC271" s="14"/>
    </row>
    <row r="272" spans="29:29" hidden="1" x14ac:dyDescent="0.3">
      <c r="AC272" s="14"/>
    </row>
    <row r="273" spans="29:29" hidden="1" x14ac:dyDescent="0.3">
      <c r="AC273" s="14"/>
    </row>
    <row r="274" spans="29:29" hidden="1" x14ac:dyDescent="0.3">
      <c r="AC274" s="14"/>
    </row>
    <row r="275" spans="29:29" hidden="1" x14ac:dyDescent="0.3">
      <c r="AC275" s="14"/>
    </row>
    <row r="276" spans="29:29" hidden="1" x14ac:dyDescent="0.3">
      <c r="AC276" s="14"/>
    </row>
    <row r="277" spans="29:29" hidden="1" x14ac:dyDescent="0.3">
      <c r="AC277" s="14"/>
    </row>
    <row r="278" spans="29:29" hidden="1" x14ac:dyDescent="0.3">
      <c r="AC278" s="14"/>
    </row>
    <row r="279" spans="29:29" hidden="1" x14ac:dyDescent="0.3">
      <c r="AC279" s="14"/>
    </row>
    <row r="280" spans="29:29" hidden="1" x14ac:dyDescent="0.3">
      <c r="AC280" s="14"/>
    </row>
    <row r="281" spans="29:29" hidden="1" x14ac:dyDescent="0.3">
      <c r="AC281" s="14"/>
    </row>
    <row r="282" spans="29:29" hidden="1" x14ac:dyDescent="0.3">
      <c r="AC282" s="14"/>
    </row>
    <row r="283" spans="29:29" hidden="1" x14ac:dyDescent="0.3">
      <c r="AC283" s="14"/>
    </row>
    <row r="284" spans="29:29" hidden="1" x14ac:dyDescent="0.3">
      <c r="AC284" s="14"/>
    </row>
    <row r="285" spans="29:29" hidden="1" x14ac:dyDescent="0.3">
      <c r="AC285" s="14"/>
    </row>
    <row r="286" spans="29:29" hidden="1" x14ac:dyDescent="0.3">
      <c r="AC286" s="14"/>
    </row>
    <row r="287" spans="29:29" hidden="1" x14ac:dyDescent="0.3">
      <c r="AC287" s="14"/>
    </row>
    <row r="288" spans="29:29" hidden="1" x14ac:dyDescent="0.3">
      <c r="AC288" s="14"/>
    </row>
    <row r="289" spans="29:29" hidden="1" x14ac:dyDescent="0.3">
      <c r="AC289" s="14"/>
    </row>
    <row r="290" spans="29:29" hidden="1" x14ac:dyDescent="0.3">
      <c r="AC290" s="14"/>
    </row>
    <row r="291" spans="29:29" hidden="1" x14ac:dyDescent="0.3">
      <c r="AC291" s="14"/>
    </row>
    <row r="292" spans="29:29" hidden="1" x14ac:dyDescent="0.3">
      <c r="AC292" s="14"/>
    </row>
    <row r="293" spans="29:29" hidden="1" x14ac:dyDescent="0.3">
      <c r="AC293" s="14"/>
    </row>
    <row r="294" spans="29:29" hidden="1" x14ac:dyDescent="0.3">
      <c r="AC294" s="14"/>
    </row>
    <row r="295" spans="29:29" hidden="1" x14ac:dyDescent="0.3">
      <c r="AC295" s="14"/>
    </row>
    <row r="296" spans="29:29" hidden="1" x14ac:dyDescent="0.3">
      <c r="AC296" s="14"/>
    </row>
    <row r="297" spans="29:29" hidden="1" x14ac:dyDescent="0.3">
      <c r="AC297" s="14"/>
    </row>
    <row r="298" spans="29:29" hidden="1" x14ac:dyDescent="0.3">
      <c r="AC298" s="14"/>
    </row>
    <row r="299" spans="29:29" hidden="1" x14ac:dyDescent="0.3">
      <c r="AC299" s="14"/>
    </row>
    <row r="300" spans="29:29" hidden="1" x14ac:dyDescent="0.3">
      <c r="AC300" s="14"/>
    </row>
    <row r="301" spans="29:29" hidden="1" x14ac:dyDescent="0.3">
      <c r="AC301" s="14"/>
    </row>
    <row r="302" spans="29:29" hidden="1" x14ac:dyDescent="0.3">
      <c r="AC302" s="14"/>
    </row>
    <row r="303" spans="29:29" hidden="1" x14ac:dyDescent="0.3">
      <c r="AC303" s="14"/>
    </row>
    <row r="304" spans="29:29" hidden="1" x14ac:dyDescent="0.3">
      <c r="AC304" s="14"/>
    </row>
    <row r="305" spans="29:29" hidden="1" x14ac:dyDescent="0.3">
      <c r="AC305" s="14"/>
    </row>
    <row r="306" spans="29:29" hidden="1" x14ac:dyDescent="0.3">
      <c r="AC306" s="14"/>
    </row>
    <row r="307" spans="29:29" hidden="1" x14ac:dyDescent="0.3">
      <c r="AC307" s="14"/>
    </row>
    <row r="308" spans="29:29" hidden="1" x14ac:dyDescent="0.3">
      <c r="AC308" s="14"/>
    </row>
    <row r="309" spans="29:29" hidden="1" x14ac:dyDescent="0.3">
      <c r="AC309" s="14"/>
    </row>
    <row r="310" spans="29:29" hidden="1" x14ac:dyDescent="0.3">
      <c r="AC310" s="14"/>
    </row>
    <row r="311" spans="29:29" hidden="1" x14ac:dyDescent="0.3">
      <c r="AC311" s="14"/>
    </row>
    <row r="312" spans="29:29" hidden="1" x14ac:dyDescent="0.3">
      <c r="AC312" s="14"/>
    </row>
    <row r="313" spans="29:29" hidden="1" x14ac:dyDescent="0.3">
      <c r="AC313" s="14"/>
    </row>
    <row r="314" spans="29:29" hidden="1" x14ac:dyDescent="0.3">
      <c r="AC314" s="14"/>
    </row>
    <row r="315" spans="29:29" hidden="1" x14ac:dyDescent="0.3">
      <c r="AC315" s="14"/>
    </row>
    <row r="316" spans="29:29" hidden="1" x14ac:dyDescent="0.3">
      <c r="AC316" s="14"/>
    </row>
    <row r="317" spans="29:29" hidden="1" x14ac:dyDescent="0.3">
      <c r="AC317" s="14"/>
    </row>
    <row r="318" spans="29:29" hidden="1" x14ac:dyDescent="0.3">
      <c r="AC318" s="14"/>
    </row>
    <row r="319" spans="29:29" hidden="1" x14ac:dyDescent="0.3">
      <c r="AC319" s="14"/>
    </row>
    <row r="320" spans="29:29" hidden="1" x14ac:dyDescent="0.3">
      <c r="AC320" s="14"/>
    </row>
    <row r="321" spans="29:29" hidden="1" x14ac:dyDescent="0.3">
      <c r="AC321" s="14"/>
    </row>
    <row r="322" spans="29:29" hidden="1" x14ac:dyDescent="0.3">
      <c r="AC322" s="14"/>
    </row>
    <row r="323" spans="29:29" hidden="1" x14ac:dyDescent="0.3">
      <c r="AC323" s="14"/>
    </row>
    <row r="324" spans="29:29" hidden="1" x14ac:dyDescent="0.3">
      <c r="AC324" s="14"/>
    </row>
    <row r="325" spans="29:29" hidden="1" x14ac:dyDescent="0.3">
      <c r="AC325" s="14"/>
    </row>
    <row r="326" spans="29:29" hidden="1" x14ac:dyDescent="0.3">
      <c r="AC326" s="14"/>
    </row>
    <row r="327" spans="29:29" hidden="1" x14ac:dyDescent="0.3">
      <c r="AC327" s="14"/>
    </row>
    <row r="328" spans="29:29" hidden="1" x14ac:dyDescent="0.3">
      <c r="AC328" s="14"/>
    </row>
    <row r="329" spans="29:29" hidden="1" x14ac:dyDescent="0.3">
      <c r="AC329" s="14"/>
    </row>
    <row r="330" spans="29:29" hidden="1" x14ac:dyDescent="0.3">
      <c r="AC330" s="14"/>
    </row>
    <row r="331" spans="29:29" hidden="1" x14ac:dyDescent="0.3">
      <c r="AC331" s="14"/>
    </row>
    <row r="332" spans="29:29" hidden="1" x14ac:dyDescent="0.3">
      <c r="AC332" s="14"/>
    </row>
    <row r="333" spans="29:29" hidden="1" x14ac:dyDescent="0.3">
      <c r="AC333" s="14"/>
    </row>
    <row r="334" spans="29:29" hidden="1" x14ac:dyDescent="0.3">
      <c r="AC334" s="14"/>
    </row>
    <row r="335" spans="29:29" hidden="1" x14ac:dyDescent="0.3">
      <c r="AC335" s="14"/>
    </row>
    <row r="336" spans="29:29" hidden="1" x14ac:dyDescent="0.3">
      <c r="AC336" s="14"/>
    </row>
    <row r="337" spans="29:29" hidden="1" x14ac:dyDescent="0.3">
      <c r="AC337" s="14"/>
    </row>
    <row r="338" spans="29:29" hidden="1" x14ac:dyDescent="0.3">
      <c r="AC338" s="14"/>
    </row>
    <row r="339" spans="29:29" hidden="1" x14ac:dyDescent="0.3">
      <c r="AC339" s="14"/>
    </row>
    <row r="340" spans="29:29" hidden="1" x14ac:dyDescent="0.3">
      <c r="AC340" s="14"/>
    </row>
    <row r="341" spans="29:29" hidden="1" x14ac:dyDescent="0.3">
      <c r="AC341" s="14"/>
    </row>
    <row r="342" spans="29:29" hidden="1" x14ac:dyDescent="0.3">
      <c r="AC342" s="14"/>
    </row>
    <row r="343" spans="29:29" hidden="1" x14ac:dyDescent="0.3">
      <c r="AC343" s="14"/>
    </row>
    <row r="344" spans="29:29" hidden="1" x14ac:dyDescent="0.3">
      <c r="AC344" s="14"/>
    </row>
    <row r="345" spans="29:29" hidden="1" x14ac:dyDescent="0.3">
      <c r="AC345" s="14"/>
    </row>
    <row r="346" spans="29:29" hidden="1" x14ac:dyDescent="0.3">
      <c r="AC346" s="14"/>
    </row>
    <row r="347" spans="29:29" hidden="1" x14ac:dyDescent="0.3">
      <c r="AC347" s="14"/>
    </row>
    <row r="348" spans="29:29" hidden="1" x14ac:dyDescent="0.3">
      <c r="AC348" s="14"/>
    </row>
    <row r="349" spans="29:29" hidden="1" x14ac:dyDescent="0.3">
      <c r="AC349" s="14"/>
    </row>
    <row r="350" spans="29:29" hidden="1" x14ac:dyDescent="0.3">
      <c r="AC350" s="14"/>
    </row>
    <row r="351" spans="29:29" hidden="1" x14ac:dyDescent="0.3">
      <c r="AC351" s="14"/>
    </row>
    <row r="352" spans="29:29" hidden="1" x14ac:dyDescent="0.3">
      <c r="AC352" s="14"/>
    </row>
    <row r="353" spans="29:29" hidden="1" x14ac:dyDescent="0.3">
      <c r="AC353" s="14"/>
    </row>
    <row r="354" spans="29:29" hidden="1" x14ac:dyDescent="0.3">
      <c r="AC354" s="14"/>
    </row>
    <row r="355" spans="29:29" hidden="1" x14ac:dyDescent="0.3">
      <c r="AC355" s="14"/>
    </row>
    <row r="356" spans="29:29" hidden="1" x14ac:dyDescent="0.3">
      <c r="AC356" s="14"/>
    </row>
    <row r="357" spans="29:29" hidden="1" x14ac:dyDescent="0.3">
      <c r="AC357" s="14"/>
    </row>
    <row r="358" spans="29:29" hidden="1" x14ac:dyDescent="0.3">
      <c r="AC358" s="14"/>
    </row>
    <row r="359" spans="29:29" hidden="1" x14ac:dyDescent="0.3">
      <c r="AC359" s="14"/>
    </row>
    <row r="360" spans="29:29" hidden="1" x14ac:dyDescent="0.3">
      <c r="AC360" s="14"/>
    </row>
    <row r="361" spans="29:29" hidden="1" x14ac:dyDescent="0.3">
      <c r="AC361" s="14"/>
    </row>
    <row r="362" spans="29:29" hidden="1" x14ac:dyDescent="0.3">
      <c r="AC362" s="14"/>
    </row>
    <row r="363" spans="29:29" hidden="1" x14ac:dyDescent="0.3">
      <c r="AC363" s="14"/>
    </row>
    <row r="364" spans="29:29" hidden="1" x14ac:dyDescent="0.3">
      <c r="AC364" s="14"/>
    </row>
    <row r="365" spans="29:29" hidden="1" x14ac:dyDescent="0.3">
      <c r="AC365" s="14"/>
    </row>
    <row r="366" spans="29:29" hidden="1" x14ac:dyDescent="0.3">
      <c r="AC366" s="14"/>
    </row>
    <row r="367" spans="29:29" hidden="1" x14ac:dyDescent="0.3">
      <c r="AC367" s="14"/>
    </row>
    <row r="368" spans="29:29" hidden="1" x14ac:dyDescent="0.3">
      <c r="AC368" s="14"/>
    </row>
    <row r="369" spans="29:29" hidden="1" x14ac:dyDescent="0.3">
      <c r="AC369" s="14"/>
    </row>
    <row r="370" spans="29:29" hidden="1" x14ac:dyDescent="0.3">
      <c r="AC370" s="14"/>
    </row>
    <row r="371" spans="29:29" hidden="1" x14ac:dyDescent="0.3">
      <c r="AC371" s="14"/>
    </row>
    <row r="372" spans="29:29" hidden="1" x14ac:dyDescent="0.3">
      <c r="AC372" s="14"/>
    </row>
    <row r="373" spans="29:29" hidden="1" x14ac:dyDescent="0.3">
      <c r="AC373" s="14"/>
    </row>
    <row r="374" spans="29:29" hidden="1" x14ac:dyDescent="0.3">
      <c r="AC374" s="14"/>
    </row>
    <row r="375" spans="29:29" hidden="1" x14ac:dyDescent="0.3">
      <c r="AC375" s="14"/>
    </row>
    <row r="376" spans="29:29" hidden="1" x14ac:dyDescent="0.3">
      <c r="AC376" s="14"/>
    </row>
    <row r="377" spans="29:29" hidden="1" x14ac:dyDescent="0.3">
      <c r="AC377" s="14"/>
    </row>
    <row r="378" spans="29:29" hidden="1" x14ac:dyDescent="0.3">
      <c r="AC378" s="14"/>
    </row>
    <row r="379" spans="29:29" hidden="1" x14ac:dyDescent="0.3">
      <c r="AC379" s="14"/>
    </row>
    <row r="380" spans="29:29" hidden="1" x14ac:dyDescent="0.3">
      <c r="AC380" s="14"/>
    </row>
    <row r="381" spans="29:29" hidden="1" x14ac:dyDescent="0.3">
      <c r="AC381" s="14"/>
    </row>
    <row r="382" spans="29:29" hidden="1" x14ac:dyDescent="0.3">
      <c r="AC382" s="14"/>
    </row>
    <row r="383" spans="29:29" hidden="1" x14ac:dyDescent="0.3">
      <c r="AC383" s="14"/>
    </row>
    <row r="384" spans="29:29" hidden="1" x14ac:dyDescent="0.3">
      <c r="AC384" s="14"/>
    </row>
    <row r="385" spans="29:29" hidden="1" x14ac:dyDescent="0.3">
      <c r="AC385" s="14"/>
    </row>
    <row r="386" spans="29:29" hidden="1" x14ac:dyDescent="0.3">
      <c r="AC386" s="14"/>
    </row>
    <row r="387" spans="29:29" hidden="1" x14ac:dyDescent="0.3">
      <c r="AC387" s="14"/>
    </row>
    <row r="388" spans="29:29" hidden="1" x14ac:dyDescent="0.3">
      <c r="AC388" s="14"/>
    </row>
    <row r="389" spans="29:29" hidden="1" x14ac:dyDescent="0.3">
      <c r="AC389" s="14"/>
    </row>
    <row r="390" spans="29:29" hidden="1" x14ac:dyDescent="0.3">
      <c r="AC390" s="14"/>
    </row>
    <row r="391" spans="29:29" hidden="1" x14ac:dyDescent="0.3">
      <c r="AC391" s="14"/>
    </row>
    <row r="392" spans="29:29" hidden="1" x14ac:dyDescent="0.3">
      <c r="AC392" s="14"/>
    </row>
    <row r="393" spans="29:29" hidden="1" x14ac:dyDescent="0.3">
      <c r="AC393" s="14"/>
    </row>
    <row r="394" spans="29:29" hidden="1" x14ac:dyDescent="0.3">
      <c r="AC394" s="14"/>
    </row>
    <row r="395" spans="29:29" hidden="1" x14ac:dyDescent="0.3">
      <c r="AC395" s="14"/>
    </row>
    <row r="396" spans="29:29" hidden="1" x14ac:dyDescent="0.3">
      <c r="AC396" s="14"/>
    </row>
    <row r="397" spans="29:29" hidden="1" x14ac:dyDescent="0.3">
      <c r="AC397" s="14"/>
    </row>
    <row r="398" spans="29:29" hidden="1" x14ac:dyDescent="0.3">
      <c r="AC398" s="14"/>
    </row>
    <row r="399" spans="29:29" hidden="1" x14ac:dyDescent="0.3">
      <c r="AC399" s="14"/>
    </row>
    <row r="400" spans="29:29" hidden="1" x14ac:dyDescent="0.3">
      <c r="AC400" s="14"/>
    </row>
    <row r="401" spans="29:29" hidden="1" x14ac:dyDescent="0.3">
      <c r="AC401" s="14"/>
    </row>
    <row r="402" spans="29:29" hidden="1" x14ac:dyDescent="0.3">
      <c r="AC402" s="14"/>
    </row>
    <row r="403" spans="29:29" hidden="1" x14ac:dyDescent="0.3">
      <c r="AC403" s="14"/>
    </row>
    <row r="404" spans="29:29" hidden="1" x14ac:dyDescent="0.3">
      <c r="AC404" s="14"/>
    </row>
    <row r="405" spans="29:29" hidden="1" x14ac:dyDescent="0.3">
      <c r="AC405" s="14"/>
    </row>
    <row r="406" spans="29:29" hidden="1" x14ac:dyDescent="0.3">
      <c r="AC406" s="14"/>
    </row>
    <row r="407" spans="29:29" hidden="1" x14ac:dyDescent="0.3">
      <c r="AC407" s="14"/>
    </row>
    <row r="408" spans="29:29" hidden="1" x14ac:dyDescent="0.3">
      <c r="AC408" s="14"/>
    </row>
    <row r="409" spans="29:29" hidden="1" x14ac:dyDescent="0.3">
      <c r="AC409" s="14"/>
    </row>
    <row r="410" spans="29:29" hidden="1" x14ac:dyDescent="0.3">
      <c r="AC410" s="14"/>
    </row>
    <row r="411" spans="29:29" hidden="1" x14ac:dyDescent="0.3">
      <c r="AC411" s="14"/>
    </row>
    <row r="412" spans="29:29" hidden="1" x14ac:dyDescent="0.3">
      <c r="AC412" s="14"/>
    </row>
    <row r="413" spans="29:29" hidden="1" x14ac:dyDescent="0.3">
      <c r="AC413" s="14"/>
    </row>
    <row r="414" spans="29:29" hidden="1" x14ac:dyDescent="0.3">
      <c r="AC414" s="14"/>
    </row>
    <row r="415" spans="29:29" hidden="1" x14ac:dyDescent="0.3">
      <c r="AC415" s="14"/>
    </row>
    <row r="416" spans="29:29" hidden="1" x14ac:dyDescent="0.3">
      <c r="AC416" s="14"/>
    </row>
    <row r="417" spans="29:29" hidden="1" x14ac:dyDescent="0.3">
      <c r="AC417" s="14"/>
    </row>
    <row r="418" spans="29:29" hidden="1" x14ac:dyDescent="0.3">
      <c r="AC418" s="14"/>
    </row>
    <row r="419" spans="29:29" hidden="1" x14ac:dyDescent="0.3">
      <c r="AC419" s="14"/>
    </row>
    <row r="420" spans="29:29" hidden="1" x14ac:dyDescent="0.3">
      <c r="AC420" s="14"/>
    </row>
    <row r="421" spans="29:29" hidden="1" x14ac:dyDescent="0.3">
      <c r="AC421" s="14"/>
    </row>
    <row r="422" spans="29:29" hidden="1" x14ac:dyDescent="0.3">
      <c r="AC422" s="14"/>
    </row>
    <row r="423" spans="29:29" hidden="1" x14ac:dyDescent="0.3">
      <c r="AC423" s="14"/>
    </row>
    <row r="424" spans="29:29" hidden="1" x14ac:dyDescent="0.3">
      <c r="AC424" s="14"/>
    </row>
    <row r="425" spans="29:29" hidden="1" x14ac:dyDescent="0.3">
      <c r="AC425" s="14"/>
    </row>
    <row r="426" spans="29:29" hidden="1" x14ac:dyDescent="0.3">
      <c r="AC426" s="14"/>
    </row>
    <row r="427" spans="29:29" hidden="1" x14ac:dyDescent="0.3">
      <c r="AC427" s="14"/>
    </row>
    <row r="428" spans="29:29" hidden="1" x14ac:dyDescent="0.3">
      <c r="AC428" s="14"/>
    </row>
    <row r="429" spans="29:29" hidden="1" x14ac:dyDescent="0.3">
      <c r="AC429" s="14"/>
    </row>
    <row r="430" spans="29:29" hidden="1" x14ac:dyDescent="0.3">
      <c r="AC430" s="14"/>
    </row>
    <row r="431" spans="29:29" hidden="1" x14ac:dyDescent="0.3">
      <c r="AC431" s="14"/>
    </row>
    <row r="432" spans="29:29" hidden="1" x14ac:dyDescent="0.3">
      <c r="AC432" s="14"/>
    </row>
    <row r="433" spans="29:29" hidden="1" x14ac:dyDescent="0.3">
      <c r="AC433" s="14"/>
    </row>
    <row r="434" spans="29:29" hidden="1" x14ac:dyDescent="0.3">
      <c r="AC434" s="14"/>
    </row>
    <row r="435" spans="29:29" hidden="1" x14ac:dyDescent="0.3">
      <c r="AC435" s="14"/>
    </row>
    <row r="436" spans="29:29" hidden="1" x14ac:dyDescent="0.3">
      <c r="AC436" s="14"/>
    </row>
    <row r="437" spans="29:29" hidden="1" x14ac:dyDescent="0.3">
      <c r="AC437" s="14"/>
    </row>
    <row r="438" spans="29:29" hidden="1" x14ac:dyDescent="0.3">
      <c r="AC438" s="14"/>
    </row>
    <row r="439" spans="29:29" hidden="1" x14ac:dyDescent="0.3">
      <c r="AC439" s="14"/>
    </row>
    <row r="440" spans="29:29" hidden="1" x14ac:dyDescent="0.3">
      <c r="AC440" s="14"/>
    </row>
    <row r="441" spans="29:29" hidden="1" x14ac:dyDescent="0.3">
      <c r="AC441" s="14"/>
    </row>
    <row r="442" spans="29:29" hidden="1" x14ac:dyDescent="0.3">
      <c r="AC442" s="14"/>
    </row>
    <row r="443" spans="29:29" hidden="1" x14ac:dyDescent="0.3">
      <c r="AC443" s="14"/>
    </row>
    <row r="444" spans="29:29" hidden="1" x14ac:dyDescent="0.3">
      <c r="AC444" s="14"/>
    </row>
    <row r="445" spans="29:29" hidden="1" x14ac:dyDescent="0.3">
      <c r="AC445" s="14"/>
    </row>
    <row r="446" spans="29:29" hidden="1" x14ac:dyDescent="0.3">
      <c r="AC446" s="14"/>
    </row>
    <row r="447" spans="29:29" hidden="1" x14ac:dyDescent="0.3">
      <c r="AC447" s="14"/>
    </row>
    <row r="448" spans="29:29" hidden="1" x14ac:dyDescent="0.3">
      <c r="AC448" s="14"/>
    </row>
    <row r="449" spans="29:29" hidden="1" x14ac:dyDescent="0.3">
      <c r="AC449" s="14"/>
    </row>
    <row r="450" spans="29:29" hidden="1" x14ac:dyDescent="0.3">
      <c r="AC450" s="14"/>
    </row>
    <row r="451" spans="29:29" hidden="1" x14ac:dyDescent="0.3">
      <c r="AC451" s="14"/>
    </row>
    <row r="452" spans="29:29" hidden="1" x14ac:dyDescent="0.3">
      <c r="AC452" s="14"/>
    </row>
    <row r="453" spans="29:29" hidden="1" x14ac:dyDescent="0.3">
      <c r="AC453" s="14"/>
    </row>
    <row r="454" spans="29:29" hidden="1" x14ac:dyDescent="0.3">
      <c r="AC454" s="14"/>
    </row>
    <row r="455" spans="29:29" hidden="1" x14ac:dyDescent="0.3">
      <c r="AC455" s="14"/>
    </row>
    <row r="456" spans="29:29" hidden="1" x14ac:dyDescent="0.3">
      <c r="AC456" s="14"/>
    </row>
    <row r="457" spans="29:29" hidden="1" x14ac:dyDescent="0.3">
      <c r="AC457" s="14"/>
    </row>
    <row r="458" spans="29:29" hidden="1" x14ac:dyDescent="0.3">
      <c r="AC458" s="14"/>
    </row>
    <row r="459" spans="29:29" hidden="1" x14ac:dyDescent="0.3">
      <c r="AC459" s="14"/>
    </row>
    <row r="460" spans="29:29" hidden="1" x14ac:dyDescent="0.3">
      <c r="AC460" s="14"/>
    </row>
    <row r="461" spans="29:29" hidden="1" x14ac:dyDescent="0.3">
      <c r="AC461" s="14"/>
    </row>
    <row r="462" spans="29:29" hidden="1" x14ac:dyDescent="0.3">
      <c r="AC462" s="14"/>
    </row>
    <row r="463" spans="29:29" hidden="1" x14ac:dyDescent="0.3">
      <c r="AC463" s="14"/>
    </row>
    <row r="464" spans="29:29" hidden="1" x14ac:dyDescent="0.3">
      <c r="AC464" s="14"/>
    </row>
    <row r="465" spans="29:29" hidden="1" x14ac:dyDescent="0.3">
      <c r="AC465" s="14"/>
    </row>
    <row r="466" spans="29:29" hidden="1" x14ac:dyDescent="0.3">
      <c r="AC466" s="14"/>
    </row>
    <row r="467" spans="29:29" hidden="1" x14ac:dyDescent="0.3">
      <c r="AC467" s="14"/>
    </row>
    <row r="468" spans="29:29" hidden="1" x14ac:dyDescent="0.3">
      <c r="AC468" s="14"/>
    </row>
    <row r="469" spans="29:29" hidden="1" x14ac:dyDescent="0.3">
      <c r="AC469" s="14"/>
    </row>
    <row r="470" spans="29:29" hidden="1" x14ac:dyDescent="0.3">
      <c r="AC470" s="14"/>
    </row>
    <row r="471" spans="29:29" hidden="1" x14ac:dyDescent="0.3">
      <c r="AC471" s="14"/>
    </row>
    <row r="472" spans="29:29" hidden="1" x14ac:dyDescent="0.3">
      <c r="AC472" s="14"/>
    </row>
    <row r="473" spans="29:29" hidden="1" x14ac:dyDescent="0.3">
      <c r="AC473" s="14"/>
    </row>
    <row r="474" spans="29:29" hidden="1" x14ac:dyDescent="0.3">
      <c r="AC474" s="14"/>
    </row>
    <row r="475" spans="29:29" hidden="1" x14ac:dyDescent="0.3">
      <c r="AC475" s="14"/>
    </row>
    <row r="476" spans="29:29" hidden="1" x14ac:dyDescent="0.3">
      <c r="AC476" s="14"/>
    </row>
    <row r="477" spans="29:29" hidden="1" x14ac:dyDescent="0.3">
      <c r="AC477" s="14"/>
    </row>
    <row r="478" spans="29:29" hidden="1" x14ac:dyDescent="0.3">
      <c r="AC478" s="14"/>
    </row>
    <row r="479" spans="29:29" hidden="1" x14ac:dyDescent="0.3">
      <c r="AC479" s="14"/>
    </row>
    <row r="480" spans="29:29" hidden="1" x14ac:dyDescent="0.3">
      <c r="AC480" s="14"/>
    </row>
    <row r="481" spans="29:29" hidden="1" x14ac:dyDescent="0.3">
      <c r="AC481" s="14"/>
    </row>
    <row r="482" spans="29:29" hidden="1" x14ac:dyDescent="0.3">
      <c r="AC482" s="14"/>
    </row>
    <row r="483" spans="29:29" hidden="1" x14ac:dyDescent="0.3">
      <c r="AC483" s="14"/>
    </row>
    <row r="484" spans="29:29" hidden="1" x14ac:dyDescent="0.3">
      <c r="AC484" s="14"/>
    </row>
    <row r="485" spans="29:29" hidden="1" x14ac:dyDescent="0.3">
      <c r="AC485" s="14"/>
    </row>
    <row r="486" spans="29:29" hidden="1" x14ac:dyDescent="0.3">
      <c r="AC486" s="14"/>
    </row>
    <row r="487" spans="29:29" hidden="1" x14ac:dyDescent="0.3">
      <c r="AC487" s="14"/>
    </row>
    <row r="488" spans="29:29" hidden="1" x14ac:dyDescent="0.3">
      <c r="AC488" s="14"/>
    </row>
    <row r="489" spans="29:29" hidden="1" x14ac:dyDescent="0.3">
      <c r="AC489" s="14"/>
    </row>
    <row r="490" spans="29:29" hidden="1" x14ac:dyDescent="0.3">
      <c r="AC490" s="14"/>
    </row>
    <row r="491" spans="29:29" hidden="1" x14ac:dyDescent="0.3">
      <c r="AC491" s="14"/>
    </row>
    <row r="492" spans="29:29" hidden="1" x14ac:dyDescent="0.3">
      <c r="AC492" s="14"/>
    </row>
    <row r="493" spans="29:29" hidden="1" x14ac:dyDescent="0.3">
      <c r="AC493" s="14"/>
    </row>
    <row r="494" spans="29:29" hidden="1" x14ac:dyDescent="0.3">
      <c r="AC494" s="14"/>
    </row>
    <row r="495" spans="29:29" hidden="1" x14ac:dyDescent="0.3">
      <c r="AC495" s="14"/>
    </row>
    <row r="496" spans="29:29" hidden="1" x14ac:dyDescent="0.3">
      <c r="AC496" s="14"/>
    </row>
    <row r="497" spans="29:29" hidden="1" x14ac:dyDescent="0.3">
      <c r="AC497" s="14"/>
    </row>
    <row r="498" spans="29:29" hidden="1" x14ac:dyDescent="0.3">
      <c r="AC498" s="14"/>
    </row>
    <row r="499" spans="29:29" hidden="1" x14ac:dyDescent="0.3">
      <c r="AC499" s="14"/>
    </row>
    <row r="500" spans="29:29" hidden="1" x14ac:dyDescent="0.3">
      <c r="AC500" s="14"/>
    </row>
    <row r="501" spans="29:29" hidden="1" x14ac:dyDescent="0.3">
      <c r="AC501" s="14"/>
    </row>
    <row r="502" spans="29:29" hidden="1" x14ac:dyDescent="0.3">
      <c r="AC502" s="14"/>
    </row>
    <row r="503" spans="29:29" hidden="1" x14ac:dyDescent="0.3">
      <c r="AC503" s="14"/>
    </row>
    <row r="504" spans="29:29" hidden="1" x14ac:dyDescent="0.3">
      <c r="AC504" s="14"/>
    </row>
    <row r="505" spans="29:29" hidden="1" x14ac:dyDescent="0.3">
      <c r="AC505" s="14"/>
    </row>
    <row r="506" spans="29:29" hidden="1" x14ac:dyDescent="0.3">
      <c r="AC506" s="14"/>
    </row>
    <row r="507" spans="29:29" hidden="1" x14ac:dyDescent="0.3">
      <c r="AC507" s="14"/>
    </row>
    <row r="508" spans="29:29" hidden="1" x14ac:dyDescent="0.3">
      <c r="AC508" s="14"/>
    </row>
    <row r="509" spans="29:29" hidden="1" x14ac:dyDescent="0.3">
      <c r="AC509" s="14"/>
    </row>
    <row r="510" spans="29:29" hidden="1" x14ac:dyDescent="0.3">
      <c r="AC510" s="14"/>
    </row>
    <row r="511" spans="29:29" hidden="1" x14ac:dyDescent="0.3">
      <c r="AC511" s="14"/>
    </row>
    <row r="512" spans="29:29" hidden="1" x14ac:dyDescent="0.3">
      <c r="AC512" s="14"/>
    </row>
    <row r="513" spans="29:29" hidden="1" x14ac:dyDescent="0.3">
      <c r="AC513" s="14"/>
    </row>
    <row r="514" spans="29:29" hidden="1" x14ac:dyDescent="0.3">
      <c r="AC514" s="14"/>
    </row>
    <row r="515" spans="29:29" hidden="1" x14ac:dyDescent="0.3">
      <c r="AC515" s="14"/>
    </row>
    <row r="516" spans="29:29" hidden="1" x14ac:dyDescent="0.3">
      <c r="AC516" s="14"/>
    </row>
    <row r="517" spans="29:29" hidden="1" x14ac:dyDescent="0.3">
      <c r="AC517" s="14"/>
    </row>
    <row r="518" spans="29:29" hidden="1" x14ac:dyDescent="0.3">
      <c r="AC518" s="14"/>
    </row>
    <row r="519" spans="29:29" hidden="1" x14ac:dyDescent="0.3">
      <c r="AC519" s="14"/>
    </row>
    <row r="520" spans="29:29" hidden="1" x14ac:dyDescent="0.3">
      <c r="AC520" s="14"/>
    </row>
    <row r="521" spans="29:29" hidden="1" x14ac:dyDescent="0.3">
      <c r="AC521" s="14"/>
    </row>
    <row r="522" spans="29:29" hidden="1" x14ac:dyDescent="0.3">
      <c r="AC522" s="14"/>
    </row>
    <row r="523" spans="29:29" hidden="1" x14ac:dyDescent="0.3">
      <c r="AC523" s="14"/>
    </row>
    <row r="524" spans="29:29" hidden="1" x14ac:dyDescent="0.3">
      <c r="AC524" s="14"/>
    </row>
    <row r="525" spans="29:29" hidden="1" x14ac:dyDescent="0.3">
      <c r="AC525" s="14"/>
    </row>
    <row r="526" spans="29:29" hidden="1" x14ac:dyDescent="0.3">
      <c r="AC526" s="14"/>
    </row>
    <row r="527" spans="29:29" hidden="1" x14ac:dyDescent="0.3">
      <c r="AC527" s="14"/>
    </row>
    <row r="528" spans="29:29" hidden="1" x14ac:dyDescent="0.3">
      <c r="AC528" s="14"/>
    </row>
    <row r="529" spans="29:29" hidden="1" x14ac:dyDescent="0.3">
      <c r="AC529" s="14"/>
    </row>
    <row r="530" spans="29:29" hidden="1" x14ac:dyDescent="0.3">
      <c r="AC530" s="14"/>
    </row>
    <row r="531" spans="29:29" hidden="1" x14ac:dyDescent="0.3">
      <c r="AC531" s="14"/>
    </row>
    <row r="532" spans="29:29" hidden="1" x14ac:dyDescent="0.3">
      <c r="AC532" s="14"/>
    </row>
    <row r="533" spans="29:29" hidden="1" x14ac:dyDescent="0.3">
      <c r="AC533" s="14"/>
    </row>
    <row r="534" spans="29:29" hidden="1" x14ac:dyDescent="0.3">
      <c r="AC534" s="14"/>
    </row>
    <row r="535" spans="29:29" hidden="1" x14ac:dyDescent="0.3">
      <c r="AC535" s="14"/>
    </row>
    <row r="536" spans="29:29" hidden="1" x14ac:dyDescent="0.3">
      <c r="AC536" s="14"/>
    </row>
    <row r="537" spans="29:29" hidden="1" x14ac:dyDescent="0.3">
      <c r="AC537" s="14"/>
    </row>
    <row r="538" spans="29:29" hidden="1" x14ac:dyDescent="0.3">
      <c r="AC538" s="14"/>
    </row>
    <row r="539" spans="29:29" hidden="1" x14ac:dyDescent="0.3">
      <c r="AC539" s="14"/>
    </row>
    <row r="540" spans="29:29" hidden="1" x14ac:dyDescent="0.3">
      <c r="AC540" s="14"/>
    </row>
    <row r="541" spans="29:29" hidden="1" x14ac:dyDescent="0.3">
      <c r="AC541" s="14"/>
    </row>
    <row r="542" spans="29:29" hidden="1" x14ac:dyDescent="0.3">
      <c r="AC542" s="14"/>
    </row>
    <row r="543" spans="29:29" hidden="1" x14ac:dyDescent="0.3">
      <c r="AC543" s="14"/>
    </row>
    <row r="544" spans="29:29" hidden="1" x14ac:dyDescent="0.3">
      <c r="AC544" s="14"/>
    </row>
    <row r="545" spans="29:29" hidden="1" x14ac:dyDescent="0.3">
      <c r="AC545" s="14"/>
    </row>
    <row r="546" spans="29:29" hidden="1" x14ac:dyDescent="0.3">
      <c r="AC546" s="14"/>
    </row>
    <row r="547" spans="29:29" hidden="1" x14ac:dyDescent="0.3">
      <c r="AC547" s="14"/>
    </row>
    <row r="548" spans="29:29" hidden="1" x14ac:dyDescent="0.3">
      <c r="AC548" s="14"/>
    </row>
    <row r="549" spans="29:29" hidden="1" x14ac:dyDescent="0.3">
      <c r="AC549" s="14"/>
    </row>
    <row r="550" spans="29:29" hidden="1" x14ac:dyDescent="0.3">
      <c r="AC550" s="14"/>
    </row>
    <row r="551" spans="29:29" hidden="1" x14ac:dyDescent="0.3">
      <c r="AC551" s="14"/>
    </row>
    <row r="552" spans="29:29" hidden="1" x14ac:dyDescent="0.3">
      <c r="AC552" s="14"/>
    </row>
    <row r="553" spans="29:29" hidden="1" x14ac:dyDescent="0.3">
      <c r="AC553" s="14"/>
    </row>
    <row r="554" spans="29:29" hidden="1" x14ac:dyDescent="0.3">
      <c r="AC554" s="14"/>
    </row>
    <row r="555" spans="29:29" hidden="1" x14ac:dyDescent="0.3">
      <c r="AC555" s="14"/>
    </row>
    <row r="556" spans="29:29" hidden="1" x14ac:dyDescent="0.3">
      <c r="AC556" s="14"/>
    </row>
    <row r="557" spans="29:29" hidden="1" x14ac:dyDescent="0.3">
      <c r="AC557" s="14"/>
    </row>
    <row r="558" spans="29:29" hidden="1" x14ac:dyDescent="0.3">
      <c r="AC558" s="14"/>
    </row>
    <row r="559" spans="29:29" hidden="1" x14ac:dyDescent="0.3">
      <c r="AC559" s="14"/>
    </row>
    <row r="560" spans="29:29" hidden="1" x14ac:dyDescent="0.3">
      <c r="AC560" s="14"/>
    </row>
    <row r="561" spans="29:29" hidden="1" x14ac:dyDescent="0.3">
      <c r="AC561" s="14"/>
    </row>
    <row r="562" spans="29:29" hidden="1" x14ac:dyDescent="0.3">
      <c r="AC562" s="14"/>
    </row>
    <row r="563" spans="29:29" hidden="1" x14ac:dyDescent="0.3">
      <c r="AC563" s="14"/>
    </row>
    <row r="564" spans="29:29" hidden="1" x14ac:dyDescent="0.3">
      <c r="AC564" s="14"/>
    </row>
    <row r="565" spans="29:29" hidden="1" x14ac:dyDescent="0.3">
      <c r="AC565" s="14"/>
    </row>
    <row r="566" spans="29:29" hidden="1" x14ac:dyDescent="0.3">
      <c r="AC566" s="14"/>
    </row>
    <row r="567" spans="29:29" hidden="1" x14ac:dyDescent="0.3">
      <c r="AC567" s="14"/>
    </row>
    <row r="568" spans="29:29" hidden="1" x14ac:dyDescent="0.3">
      <c r="AC568" s="14"/>
    </row>
    <row r="569" spans="29:29" hidden="1" x14ac:dyDescent="0.3">
      <c r="AC569" s="14"/>
    </row>
    <row r="570" spans="29:29" hidden="1" x14ac:dyDescent="0.3">
      <c r="AC570" s="14"/>
    </row>
  </sheetData>
  <sheetProtection algorithmName="SHA-512" hashValue="ELfO7x0t/HjQ5H7EvMBdzmBvmTpV2uaJ+clX3eKGjHRRjv77+05NBqftIx9eaIqa8Ngu3OyCV234ZopEoE7nFg==" saltValue="tbgc5B9poWmRAAQ9V7Wisg==" spinCount="100000" sheet="1" selectLockedCells="1"/>
  <mergeCells count="152">
    <mergeCell ref="Q114:V114"/>
    <mergeCell ref="Q115:V115"/>
    <mergeCell ref="B9:B13"/>
    <mergeCell ref="C9:C13"/>
    <mergeCell ref="Q109:V109"/>
    <mergeCell ref="Q110:V110"/>
    <mergeCell ref="Q111:V111"/>
    <mergeCell ref="Q112:V112"/>
    <mergeCell ref="Q113:V113"/>
    <mergeCell ref="Q104:V104"/>
    <mergeCell ref="Q105:V105"/>
    <mergeCell ref="Q106:V106"/>
    <mergeCell ref="Q107:V107"/>
    <mergeCell ref="Q108:V108"/>
    <mergeCell ref="Q99:V99"/>
    <mergeCell ref="Q100:V100"/>
    <mergeCell ref="Q89:V89"/>
    <mergeCell ref="Q90:V90"/>
    <mergeCell ref="Q91:V91"/>
    <mergeCell ref="Q92:V92"/>
    <mergeCell ref="Q93:V93"/>
    <mergeCell ref="Q101:V101"/>
    <mergeCell ref="Q102:V102"/>
    <mergeCell ref="Q103:V103"/>
    <mergeCell ref="Q94:V94"/>
    <mergeCell ref="Q95:V95"/>
    <mergeCell ref="Q96:V96"/>
    <mergeCell ref="Q97:V97"/>
    <mergeCell ref="Q98:V98"/>
    <mergeCell ref="Q85:V85"/>
    <mergeCell ref="Q86:V86"/>
    <mergeCell ref="Q87:V87"/>
    <mergeCell ref="Q88:V88"/>
    <mergeCell ref="Q32:V32"/>
    <mergeCell ref="Q33:V33"/>
    <mergeCell ref="Q14:V14"/>
    <mergeCell ref="Q15:V15"/>
    <mergeCell ref="Q16:V16"/>
    <mergeCell ref="Q17:V17"/>
    <mergeCell ref="Q18:V18"/>
    <mergeCell ref="Q19:V19"/>
    <mergeCell ref="Q20:V20"/>
    <mergeCell ref="Q21:V21"/>
    <mergeCell ref="Q22:V22"/>
    <mergeCell ref="Q23:V23"/>
    <mergeCell ref="Q24:V24"/>
    <mergeCell ref="Q26:V26"/>
    <mergeCell ref="Q27:V27"/>
    <mergeCell ref="Q25:V25"/>
    <mergeCell ref="Q28:V28"/>
    <mergeCell ref="Q29:V29"/>
    <mergeCell ref="Q30:V30"/>
    <mergeCell ref="Q31:V31"/>
    <mergeCell ref="H7:J7"/>
    <mergeCell ref="K7:L7"/>
    <mergeCell ref="N7:O7"/>
    <mergeCell ref="S7:T7"/>
    <mergeCell ref="U7:V7"/>
    <mergeCell ref="N8:O8"/>
    <mergeCell ref="S8:T8"/>
    <mergeCell ref="U8:V8"/>
    <mergeCell ref="A9:A13"/>
    <mergeCell ref="D9:D13"/>
    <mergeCell ref="E9:E13"/>
    <mergeCell ref="F9:F13"/>
    <mergeCell ref="H9:H13"/>
    <mergeCell ref="I9:I13"/>
    <mergeCell ref="J9:J11"/>
    <mergeCell ref="K9:K11"/>
    <mergeCell ref="L9:L11"/>
    <mergeCell ref="N10:N13"/>
    <mergeCell ref="O10:O13"/>
    <mergeCell ref="P10:P13"/>
    <mergeCell ref="Q10:V13"/>
    <mergeCell ref="J12:J13"/>
    <mergeCell ref="K12:K13"/>
    <mergeCell ref="A5:D5"/>
    <mergeCell ref="K5:L5"/>
    <mergeCell ref="N5:O5"/>
    <mergeCell ref="S5:T5"/>
    <mergeCell ref="U5:V5"/>
    <mergeCell ref="H5:J5"/>
    <mergeCell ref="A6:D6"/>
    <mergeCell ref="H6:J6"/>
    <mergeCell ref="K6:L6"/>
    <mergeCell ref="N6:O6"/>
    <mergeCell ref="S6:T6"/>
    <mergeCell ref="H3:J3"/>
    <mergeCell ref="K3:L3"/>
    <mergeCell ref="S3:T3"/>
    <mergeCell ref="U6:V6"/>
    <mergeCell ref="N1:V1"/>
    <mergeCell ref="P2:P3"/>
    <mergeCell ref="Q2:Q3"/>
    <mergeCell ref="R2:T2"/>
    <mergeCell ref="U2:V3"/>
    <mergeCell ref="H4:J4"/>
    <mergeCell ref="K4:L4"/>
    <mergeCell ref="N4:O4"/>
    <mergeCell ref="S4:T4"/>
    <mergeCell ref="U4:V4"/>
    <mergeCell ref="Q39:V39"/>
    <mergeCell ref="Q40:V40"/>
    <mergeCell ref="Q41:V41"/>
    <mergeCell ref="Q42:V42"/>
    <mergeCell ref="Q43:V43"/>
    <mergeCell ref="Q34:V34"/>
    <mergeCell ref="Q35:V35"/>
    <mergeCell ref="Q36:V36"/>
    <mergeCell ref="Q37:V37"/>
    <mergeCell ref="Q38:V38"/>
    <mergeCell ref="Q49:V49"/>
    <mergeCell ref="Q50:V50"/>
    <mergeCell ref="Q51:V51"/>
    <mergeCell ref="Q52:V52"/>
    <mergeCell ref="Q53:V53"/>
    <mergeCell ref="Q44:V44"/>
    <mergeCell ref="Q45:V45"/>
    <mergeCell ref="Q46:V46"/>
    <mergeCell ref="Q47:V47"/>
    <mergeCell ref="Q48:V48"/>
    <mergeCell ref="Q59:V59"/>
    <mergeCell ref="Q60:V60"/>
    <mergeCell ref="Q61:V61"/>
    <mergeCell ref="Q62:V62"/>
    <mergeCell ref="Q63:V63"/>
    <mergeCell ref="Q54:V54"/>
    <mergeCell ref="Q55:V55"/>
    <mergeCell ref="Q56:V56"/>
    <mergeCell ref="Q57:V57"/>
    <mergeCell ref="Q58:V58"/>
    <mergeCell ref="Q69:V69"/>
    <mergeCell ref="Q70:V70"/>
    <mergeCell ref="Q71:V71"/>
    <mergeCell ref="Q72:V72"/>
    <mergeCell ref="Q73:V73"/>
    <mergeCell ref="Q64:V64"/>
    <mergeCell ref="Q65:V65"/>
    <mergeCell ref="Q66:V66"/>
    <mergeCell ref="Q67:V67"/>
    <mergeCell ref="Q68:V68"/>
    <mergeCell ref="Q84:V84"/>
    <mergeCell ref="Q79:V79"/>
    <mergeCell ref="Q80:V80"/>
    <mergeCell ref="Q81:V81"/>
    <mergeCell ref="Q82:V82"/>
    <mergeCell ref="Q83:V83"/>
    <mergeCell ref="Q74:V74"/>
    <mergeCell ref="Q75:V75"/>
    <mergeCell ref="Q76:V76"/>
    <mergeCell ref="Q77:V77"/>
    <mergeCell ref="Q78:V78"/>
  </mergeCells>
  <phoneticPr fontId="12" type="noConversion"/>
  <conditionalFormatting sqref="K14:K115">
    <cfRule type="expression" dxfId="14" priority="22">
      <formula>#REF!&lt;$K14</formula>
    </cfRule>
  </conditionalFormatting>
  <dataValidations count="6">
    <dataValidation type="decimal" errorStyle="warning" allowBlank="1" showInputMessage="1" errorTitle="Ineligible Date " error="be aware that the date you have entered is not covered by the eligibility period." sqref="J14:J115">
      <formula1>0</formula1>
      <formula2>10000</formula2>
    </dataValidation>
    <dataValidation type="decimal" allowBlank="1" showInputMessage="1" showErrorMessage="1" sqref="I14:I115">
      <formula1>0</formula1>
      <formula2>10000</formula2>
    </dataValidation>
    <dataValidation type="list" allowBlank="1" showInputMessage="1" showErrorMessage="1" sqref="G14:G115">
      <formula1>$G$10:$G$13</formula1>
    </dataValidation>
    <dataValidation type="list" allowBlank="1" showInputMessage="1" showErrorMessage="1" sqref="H14:H115">
      <formula1>Currency</formula1>
    </dataValidation>
    <dataValidation type="list" allowBlank="1" showInputMessage="1" showErrorMessage="1" sqref="B14:B115">
      <formula1>partners</formula1>
    </dataValidation>
    <dataValidation type="list" allowBlank="1" showInputMessage="1" showErrorMessage="1" sqref="C14:C115">
      <formula1>Affiliated</formula1>
    </dataValidation>
  </dataValidations>
  <printOptions horizontalCentered="1"/>
  <pageMargins left="0.23622047244094491" right="0.23622047244094491" top="0.74803149606299213" bottom="0.74803149606299213" header="0.31496062992125984" footer="0.31496062992125984"/>
  <pageSetup paperSize="9" scale="8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1556"/>
  <sheetViews>
    <sheetView topLeftCell="H1" zoomScale="93" zoomScaleNormal="93" workbookViewId="0">
      <selection activeCell="H7" sqref="H7"/>
    </sheetView>
  </sheetViews>
  <sheetFormatPr defaultColWidth="0" defaultRowHeight="13" zeroHeight="1" x14ac:dyDescent="0.3"/>
  <cols>
    <col min="1" max="1" width="4.7265625" style="8" bestFit="1" customWidth="1"/>
    <col min="2" max="2" width="4.7265625" style="8" customWidth="1"/>
    <col min="3" max="3" width="7.1796875" style="8" hidden="1" customWidth="1"/>
    <col min="4" max="4" width="11.453125" style="8" customWidth="1"/>
    <col min="5" max="5" width="21" style="125" customWidth="1"/>
    <col min="6" max="6" width="24.54296875" style="125" customWidth="1"/>
    <col min="7" max="7" width="12.26953125" style="125" customWidth="1"/>
    <col min="8" max="8" width="11.26953125" style="125" customWidth="1"/>
    <col min="9" max="9" width="14.453125" style="125" bestFit="1" customWidth="1"/>
    <col min="10" max="10" width="6.26953125" style="125" customWidth="1"/>
    <col min="11" max="11" width="16.7265625" style="125" customWidth="1"/>
    <col min="12" max="12" width="3.7265625" style="125" bestFit="1" customWidth="1"/>
    <col min="13" max="13" width="13.54296875" style="8" customWidth="1"/>
    <col min="14" max="14" width="3.453125" style="8" bestFit="1" customWidth="1"/>
    <col min="15" max="15" width="12.26953125" style="8" customWidth="1"/>
    <col min="16" max="16" width="12.453125" style="8" customWidth="1"/>
    <col min="17" max="17" width="18.453125" style="8" customWidth="1"/>
    <col min="18" max="18" width="8.7265625" style="8" bestFit="1" customWidth="1"/>
    <col min="19" max="19" width="12.1796875" style="8" customWidth="1"/>
    <col min="20" max="20" width="11.26953125" style="8" customWidth="1"/>
    <col min="21" max="21" width="12.54296875" style="8" customWidth="1"/>
    <col min="22" max="22" width="12.1796875" style="8" customWidth="1"/>
    <col min="23" max="23" width="11.453125" style="8" customWidth="1"/>
    <col min="24" max="24" width="3" style="8" customWidth="1"/>
    <col min="25" max="25" width="7.81640625" style="8" customWidth="1"/>
    <col min="26" max="26" width="25" style="8" hidden="1" customWidth="1"/>
    <col min="27" max="27" width="26" style="8" hidden="1" customWidth="1"/>
    <col min="28" max="29" width="13.453125" style="8" hidden="1" customWidth="1"/>
    <col min="30" max="30" width="14.81640625" style="8" hidden="1" customWidth="1"/>
    <col min="31" max="31" width="10.453125" style="8" hidden="1" customWidth="1"/>
    <col min="32" max="32" width="13.453125" style="8" hidden="1" customWidth="1"/>
    <col min="33" max="37" width="10.453125" style="8" hidden="1" customWidth="1"/>
    <col min="38" max="38" width="19.54296875" style="8" hidden="1" customWidth="1"/>
    <col min="39" max="39" width="0" style="8" hidden="1" customWidth="1"/>
    <col min="40" max="16384" width="9.1796875" style="8" hidden="1"/>
  </cols>
  <sheetData>
    <row r="1" spans="1:38" ht="15.5" x14ac:dyDescent="0.35">
      <c r="A1" s="13" t="s">
        <v>1024</v>
      </c>
      <c r="B1" s="13"/>
      <c r="C1" s="13"/>
      <c r="G1" s="8"/>
      <c r="H1" s="8"/>
      <c r="I1" s="8"/>
      <c r="J1" s="8"/>
      <c r="Z1" s="906" t="s">
        <v>122</v>
      </c>
      <c r="AA1" s="906"/>
      <c r="AB1" s="906"/>
      <c r="AC1" s="906"/>
      <c r="AD1" s="906"/>
      <c r="AE1" s="906"/>
      <c r="AF1" s="906"/>
      <c r="AG1" s="906"/>
      <c r="AH1" s="906"/>
      <c r="AI1" s="906"/>
      <c r="AJ1" s="906"/>
      <c r="AK1" s="906"/>
      <c r="AL1" s="906"/>
    </row>
    <row r="2" spans="1:38" ht="16" thickBot="1" x14ac:dyDescent="0.4">
      <c r="A2" s="13"/>
      <c r="B2" s="13"/>
      <c r="C2" s="13"/>
      <c r="G2" s="966" t="s">
        <v>144</v>
      </c>
      <c r="H2" s="966"/>
      <c r="I2" s="966"/>
      <c r="J2" s="966"/>
      <c r="Z2" s="126"/>
      <c r="AA2" s="126"/>
      <c r="AB2" s="126"/>
      <c r="AC2" s="126"/>
      <c r="AD2" s="126"/>
      <c r="AE2" s="126"/>
      <c r="AF2" s="126"/>
      <c r="AG2" s="126"/>
      <c r="AH2" s="126"/>
      <c r="AI2" s="126"/>
      <c r="AJ2" s="126"/>
      <c r="AK2" s="126"/>
      <c r="AL2" s="126"/>
    </row>
    <row r="3" spans="1:38" ht="16" thickBot="1" x14ac:dyDescent="0.35">
      <c r="G3" s="967" t="s">
        <v>145</v>
      </c>
      <c r="H3" s="968"/>
      <c r="I3" s="968"/>
      <c r="J3" s="969"/>
      <c r="K3" s="970" t="s">
        <v>146</v>
      </c>
      <c r="L3" s="971"/>
      <c r="M3" s="971"/>
      <c r="N3" s="971"/>
      <c r="O3" s="971"/>
      <c r="P3" s="971"/>
      <c r="Q3" s="972"/>
      <c r="Z3" s="127" t="s">
        <v>35</v>
      </c>
      <c r="AA3" s="128">
        <f>+W6-AE3</f>
        <v>0</v>
      </c>
      <c r="AB3" s="992" t="s">
        <v>36</v>
      </c>
      <c r="AC3" s="993"/>
      <c r="AD3" s="994"/>
      <c r="AE3" s="973">
        <f>SUM(AF7:AF257)</f>
        <v>0</v>
      </c>
      <c r="AF3" s="974"/>
      <c r="AG3" s="8" t="s">
        <v>147</v>
      </c>
      <c r="AH3" s="130">
        <f>+Start_Date</f>
        <v>44136</v>
      </c>
      <c r="AI3" s="8" t="s">
        <v>148</v>
      </c>
      <c r="AJ3" s="130">
        <f>+' Summary Statement'!N13</f>
        <v>45596</v>
      </c>
    </row>
    <row r="4" spans="1:38" s="125" customFormat="1" ht="13.5" customHeight="1" thickBot="1" x14ac:dyDescent="0.35">
      <c r="E4" s="983" t="s">
        <v>149</v>
      </c>
      <c r="F4" s="986" t="s">
        <v>150</v>
      </c>
      <c r="G4" s="989" t="s">
        <v>51</v>
      </c>
      <c r="H4" s="1016" t="s">
        <v>52</v>
      </c>
      <c r="I4" s="1019" t="s">
        <v>151</v>
      </c>
      <c r="J4" s="1020"/>
      <c r="K4" s="1025" t="s">
        <v>45</v>
      </c>
      <c r="L4" s="1026"/>
      <c r="M4" s="1031" t="s">
        <v>39</v>
      </c>
      <c r="N4" s="1026"/>
      <c r="O4" s="1034" t="s">
        <v>51</v>
      </c>
      <c r="P4" s="1007" t="s">
        <v>52</v>
      </c>
      <c r="Q4" s="1010" t="s">
        <v>152</v>
      </c>
      <c r="R4" s="1013" t="s">
        <v>133</v>
      </c>
      <c r="S4" s="977" t="s">
        <v>153</v>
      </c>
      <c r="T4" s="977" t="s">
        <v>154</v>
      </c>
      <c r="U4" s="977" t="s">
        <v>155</v>
      </c>
      <c r="V4" s="980" t="s">
        <v>156</v>
      </c>
      <c r="W4" s="975" t="s">
        <v>11</v>
      </c>
      <c r="AB4" s="16"/>
      <c r="AC4" s="16"/>
      <c r="AD4" s="16"/>
      <c r="AE4" s="14"/>
      <c r="AF4" s="14"/>
      <c r="AG4" s="14"/>
      <c r="AH4" s="14"/>
      <c r="AI4" s="14"/>
      <c r="AJ4" s="14"/>
      <c r="AK4" s="14"/>
      <c r="AL4" s="14"/>
    </row>
    <row r="5" spans="1:38" s="131" customFormat="1" ht="51.75" customHeight="1" thickBot="1" x14ac:dyDescent="0.35">
      <c r="A5" s="944" t="s">
        <v>38</v>
      </c>
      <c r="B5" s="938" t="s">
        <v>118</v>
      </c>
      <c r="C5" s="938" t="s">
        <v>337</v>
      </c>
      <c r="D5" s="996" t="s">
        <v>80</v>
      </c>
      <c r="E5" s="984"/>
      <c r="F5" s="987"/>
      <c r="G5" s="990"/>
      <c r="H5" s="1017"/>
      <c r="I5" s="1021"/>
      <c r="J5" s="1022"/>
      <c r="K5" s="1027"/>
      <c r="L5" s="1028"/>
      <c r="M5" s="1032"/>
      <c r="N5" s="1028"/>
      <c r="O5" s="1035"/>
      <c r="P5" s="1008"/>
      <c r="Q5" s="1011"/>
      <c r="R5" s="1014"/>
      <c r="S5" s="978"/>
      <c r="T5" s="978"/>
      <c r="U5" s="978"/>
      <c r="V5" s="981"/>
      <c r="W5" s="976"/>
      <c r="Z5" s="132" t="s">
        <v>157</v>
      </c>
      <c r="AA5" s="132" t="s">
        <v>158</v>
      </c>
      <c r="AB5" s="132" t="s">
        <v>159</v>
      </c>
      <c r="AC5" s="132" t="s">
        <v>160</v>
      </c>
      <c r="AD5" s="132" t="s">
        <v>161</v>
      </c>
      <c r="AE5" s="132" t="s">
        <v>162</v>
      </c>
      <c r="AF5" s="133" t="s">
        <v>138</v>
      </c>
      <c r="AG5" s="998" t="s">
        <v>163</v>
      </c>
      <c r="AH5" s="999"/>
      <c r="AI5" s="1000"/>
    </row>
    <row r="6" spans="1:38" s="131" customFormat="1" ht="16.5" customHeight="1" thickBot="1" x14ac:dyDescent="0.35">
      <c r="A6" s="995"/>
      <c r="B6" s="1037"/>
      <c r="C6" s="1037"/>
      <c r="D6" s="997"/>
      <c r="E6" s="985"/>
      <c r="F6" s="988"/>
      <c r="G6" s="991"/>
      <c r="H6" s="1018"/>
      <c r="I6" s="1023"/>
      <c r="J6" s="1024"/>
      <c r="K6" s="1029"/>
      <c r="L6" s="1030"/>
      <c r="M6" s="1033"/>
      <c r="N6" s="1030"/>
      <c r="O6" s="1036"/>
      <c r="P6" s="1009"/>
      <c r="Q6" s="1012"/>
      <c r="R6" s="1015"/>
      <c r="S6" s="979"/>
      <c r="T6" s="979"/>
      <c r="U6" s="979"/>
      <c r="V6" s="982"/>
      <c r="W6" s="134">
        <f>SUM(W7:W1226)</f>
        <v>0</v>
      </c>
      <c r="AE6" s="132"/>
      <c r="AF6" s="133"/>
      <c r="AG6" s="1001"/>
      <c r="AH6" s="1002"/>
      <c r="AI6" s="1003"/>
    </row>
    <row r="7" spans="1:38" s="138" customFormat="1" x14ac:dyDescent="0.3">
      <c r="A7" s="135">
        <v>1</v>
      </c>
      <c r="B7" s="341"/>
      <c r="C7" s="341"/>
      <c r="D7" s="328"/>
      <c r="E7" s="328"/>
      <c r="F7" s="328"/>
      <c r="G7" s="329"/>
      <c r="H7" s="329"/>
      <c r="I7" s="328"/>
      <c r="J7" s="328"/>
      <c r="K7" s="328"/>
      <c r="L7" s="328"/>
      <c r="M7" s="328"/>
      <c r="N7" s="328"/>
      <c r="O7" s="329"/>
      <c r="P7" s="329"/>
      <c r="Q7" s="409"/>
      <c r="R7" s="328"/>
      <c r="S7" s="330"/>
      <c r="T7" s="136" t="str">
        <f>IFERROR(S7/(VLOOKUP(R7,' Summary Statement'!$B$53:$C$77,2,FALSE))," ")</f>
        <v xml:space="preserve"> </v>
      </c>
      <c r="U7" s="330"/>
      <c r="V7" s="136" t="str">
        <f>IFERROR(U7/(VLOOKUP(R7,' Summary Statement'!$B$53:$C$77,2,FALSE))," ")</f>
        <v xml:space="preserve"> </v>
      </c>
      <c r="W7" s="137">
        <f>IF(E7="",0,(IF(OR(E7="",F7="",M7="",L7="",N7="",O7="",P7=""),"FILL ALL FIELDS",T7+V7)))</f>
        <v>0</v>
      </c>
      <c r="Z7" s="139" t="str">
        <f t="shared" ref="Z7:Z70" si="0">+IF(OR(G7=0,H7=0),"date not completed",IF(G7&lt;=H7,IF(AND($AH$3&lt;=G7),"ok","to be checked"),"start date after than end date"))</f>
        <v>date not completed</v>
      </c>
      <c r="AA7" s="139" t="str">
        <f t="shared" ref="AA7:AA70" si="1">+IF(OR(G7=0,H7=0),"date not completed",IF(H7&gt;=G7,IF(AND($AJ$3&gt;=H7),"ok","to be checked"),"end date before than end date"))</f>
        <v>date not completed</v>
      </c>
      <c r="AB7" s="139">
        <f>+H7-G7+1</f>
        <v>1</v>
      </c>
      <c r="AC7" s="140">
        <f>+P7-O7</f>
        <v>0</v>
      </c>
      <c r="AD7" s="140" t="str">
        <f>+IFERROR(V7/AB7,"")</f>
        <v/>
      </c>
      <c r="AE7" s="141">
        <v>0</v>
      </c>
      <c r="AF7" s="142">
        <f>IFERROR(ROUND(AE7*(V7/AB7),2),0)</f>
        <v>0</v>
      </c>
      <c r="AG7" s="1004"/>
      <c r="AH7" s="1005"/>
      <c r="AI7" s="1006"/>
    </row>
    <row r="8" spans="1:38" s="138" customFormat="1" x14ac:dyDescent="0.3">
      <c r="A8" s="135">
        <v>2</v>
      </c>
      <c r="B8" s="311"/>
      <c r="C8" s="311"/>
      <c r="D8" s="328"/>
      <c r="E8" s="328"/>
      <c r="F8" s="328"/>
      <c r="G8" s="329"/>
      <c r="H8" s="329"/>
      <c r="I8" s="328"/>
      <c r="J8" s="328"/>
      <c r="K8" s="328"/>
      <c r="L8" s="328"/>
      <c r="M8" s="328"/>
      <c r="N8" s="328"/>
      <c r="O8" s="376"/>
      <c r="P8" s="329"/>
      <c r="Q8" s="409"/>
      <c r="R8" s="328"/>
      <c r="S8" s="330"/>
      <c r="T8" s="136" t="str">
        <f>IFERROR(S8/(VLOOKUP(R8,' Summary Statement'!$B$53:$C$77,2,FALSE))," ")</f>
        <v xml:space="preserve"> </v>
      </c>
      <c r="U8" s="330"/>
      <c r="V8" s="136" t="str">
        <f>IFERROR(U8/(VLOOKUP(R8,' Summary Statement'!$B$53:$C$77,2,FALSE))," ")</f>
        <v xml:space="preserve"> </v>
      </c>
      <c r="W8" s="137">
        <f t="shared" ref="W8:W71" si="2">IF(E8="",0,(IF(OR(E8="",F8="",M8="",L8="",N8="",O8="",P8=""),"FILL ALL FIELDS",T8+V8)))</f>
        <v>0</v>
      </c>
      <c r="Z8" s="139" t="str">
        <f t="shared" si="0"/>
        <v>date not completed</v>
      </c>
      <c r="AA8" s="139" t="str">
        <f t="shared" si="1"/>
        <v>date not completed</v>
      </c>
      <c r="AB8" s="139">
        <f t="shared" ref="AB8:AB71" si="3">+H8-G8+1</f>
        <v>1</v>
      </c>
      <c r="AC8" s="140">
        <f t="shared" ref="AC8:AC71" si="4">+P8-O8</f>
        <v>0</v>
      </c>
      <c r="AD8" s="140" t="str">
        <f t="shared" ref="AD8:AD71" si="5">+IFERROR(V8/AB8,"")</f>
        <v/>
      </c>
      <c r="AE8" s="141">
        <v>0</v>
      </c>
      <c r="AF8" s="142">
        <f t="shared" ref="AF8:AF71" si="6">IFERROR(ROUND(AE8*(V8/AB8),2),0)</f>
        <v>0</v>
      </c>
      <c r="AG8" s="1004"/>
      <c r="AH8" s="1005"/>
      <c r="AI8" s="1006"/>
    </row>
    <row r="9" spans="1:38" s="138" customFormat="1" x14ac:dyDescent="0.3">
      <c r="A9" s="135">
        <v>3</v>
      </c>
      <c r="B9" s="311"/>
      <c r="C9" s="311"/>
      <c r="D9" s="328"/>
      <c r="E9" s="328"/>
      <c r="F9" s="328"/>
      <c r="G9" s="329"/>
      <c r="H9" s="329"/>
      <c r="I9" s="328"/>
      <c r="J9" s="328"/>
      <c r="K9" s="328"/>
      <c r="L9" s="328"/>
      <c r="M9" s="328"/>
      <c r="N9" s="328"/>
      <c r="O9" s="329"/>
      <c r="P9" s="329"/>
      <c r="Q9" s="409"/>
      <c r="R9" s="328"/>
      <c r="S9" s="330"/>
      <c r="T9" s="136" t="str">
        <f>IFERROR(S9/(VLOOKUP(R9,' Summary Statement'!$B$53:$C$77,2,FALSE))," ")</f>
        <v xml:space="preserve"> </v>
      </c>
      <c r="U9" s="330"/>
      <c r="V9" s="136" t="str">
        <f>IFERROR(U9/(VLOOKUP(R9,' Summary Statement'!$B$53:$C$77,2,FALSE))," ")</f>
        <v xml:space="preserve"> </v>
      </c>
      <c r="W9" s="137">
        <f t="shared" si="2"/>
        <v>0</v>
      </c>
      <c r="Z9" s="139" t="str">
        <f t="shared" si="0"/>
        <v>date not completed</v>
      </c>
      <c r="AA9" s="139" t="str">
        <f t="shared" si="1"/>
        <v>date not completed</v>
      </c>
      <c r="AB9" s="139">
        <f t="shared" si="3"/>
        <v>1</v>
      </c>
      <c r="AC9" s="140">
        <f t="shared" si="4"/>
        <v>0</v>
      </c>
      <c r="AD9" s="140" t="str">
        <f t="shared" si="5"/>
        <v/>
      </c>
      <c r="AE9" s="141">
        <v>0</v>
      </c>
      <c r="AF9" s="142">
        <f t="shared" si="6"/>
        <v>0</v>
      </c>
      <c r="AG9" s="1004"/>
      <c r="AH9" s="1005"/>
      <c r="AI9" s="1006"/>
    </row>
    <row r="10" spans="1:38" s="138" customFormat="1" x14ac:dyDescent="0.3">
      <c r="A10" s="135">
        <v>4</v>
      </c>
      <c r="B10" s="311"/>
      <c r="C10" s="311"/>
      <c r="D10" s="328"/>
      <c r="E10" s="328"/>
      <c r="F10" s="328"/>
      <c r="G10" s="329"/>
      <c r="H10" s="329"/>
      <c r="I10" s="328"/>
      <c r="J10" s="328"/>
      <c r="K10" s="328"/>
      <c r="L10" s="328"/>
      <c r="M10" s="328"/>
      <c r="N10" s="328"/>
      <c r="O10" s="329"/>
      <c r="P10" s="329"/>
      <c r="Q10" s="409"/>
      <c r="R10" s="328"/>
      <c r="S10" s="330"/>
      <c r="T10" s="136" t="str">
        <f>IFERROR(S10/(VLOOKUP(R10,' Summary Statement'!$B$53:$C$77,2,FALSE))," ")</f>
        <v xml:space="preserve"> </v>
      </c>
      <c r="U10" s="330"/>
      <c r="V10" s="136" t="str">
        <f>IFERROR(U10/(VLOOKUP(R10,' Summary Statement'!$B$53:$C$77,2,FALSE))," ")</f>
        <v xml:space="preserve"> </v>
      </c>
      <c r="W10" s="137">
        <f t="shared" si="2"/>
        <v>0</v>
      </c>
      <c r="Z10" s="139" t="str">
        <f t="shared" si="0"/>
        <v>date not completed</v>
      </c>
      <c r="AA10" s="139" t="str">
        <f t="shared" si="1"/>
        <v>date not completed</v>
      </c>
      <c r="AB10" s="139">
        <f t="shared" si="3"/>
        <v>1</v>
      </c>
      <c r="AC10" s="140">
        <f t="shared" si="4"/>
        <v>0</v>
      </c>
      <c r="AD10" s="140" t="str">
        <f t="shared" si="5"/>
        <v/>
      </c>
      <c r="AE10" s="141">
        <v>0</v>
      </c>
      <c r="AF10" s="142">
        <f t="shared" si="6"/>
        <v>0</v>
      </c>
      <c r="AG10" s="1004"/>
      <c r="AH10" s="1005"/>
      <c r="AI10" s="1006"/>
    </row>
    <row r="11" spans="1:38" s="138" customFormat="1" x14ac:dyDescent="0.3">
      <c r="A11" s="135">
        <v>5</v>
      </c>
      <c r="B11" s="311"/>
      <c r="C11" s="311"/>
      <c r="D11" s="328"/>
      <c r="E11" s="328"/>
      <c r="F11" s="328"/>
      <c r="G11" s="329"/>
      <c r="H11" s="329"/>
      <c r="I11" s="328"/>
      <c r="J11" s="328"/>
      <c r="K11" s="328"/>
      <c r="L11" s="328"/>
      <c r="M11" s="328"/>
      <c r="N11" s="328"/>
      <c r="O11" s="329"/>
      <c r="P11" s="329"/>
      <c r="Q11" s="409"/>
      <c r="R11" s="328"/>
      <c r="S11" s="330"/>
      <c r="T11" s="136" t="str">
        <f>IFERROR(S11/(VLOOKUP(R11,' Summary Statement'!$B$53:$C$77,2,FALSE))," ")</f>
        <v xml:space="preserve"> </v>
      </c>
      <c r="U11" s="330"/>
      <c r="V11" s="136" t="str">
        <f>IFERROR(U11/(VLOOKUP(R11,' Summary Statement'!$B$53:$C$77,2,FALSE))," ")</f>
        <v xml:space="preserve"> </v>
      </c>
      <c r="W11" s="137">
        <f t="shared" si="2"/>
        <v>0</v>
      </c>
      <c r="Z11" s="139" t="str">
        <f t="shared" si="0"/>
        <v>date not completed</v>
      </c>
      <c r="AA11" s="139" t="str">
        <f t="shared" si="1"/>
        <v>date not completed</v>
      </c>
      <c r="AB11" s="139">
        <f t="shared" si="3"/>
        <v>1</v>
      </c>
      <c r="AC11" s="140">
        <f t="shared" si="4"/>
        <v>0</v>
      </c>
      <c r="AD11" s="140" t="str">
        <f t="shared" si="5"/>
        <v/>
      </c>
      <c r="AE11" s="141">
        <v>0</v>
      </c>
      <c r="AF11" s="142">
        <f t="shared" si="6"/>
        <v>0</v>
      </c>
      <c r="AG11" s="1004"/>
      <c r="AH11" s="1005"/>
      <c r="AI11" s="1006"/>
    </row>
    <row r="12" spans="1:38" s="138" customFormat="1" x14ac:dyDescent="0.3">
      <c r="A12" s="135">
        <v>6</v>
      </c>
      <c r="B12" s="311"/>
      <c r="C12" s="311"/>
      <c r="D12" s="328"/>
      <c r="E12" s="328"/>
      <c r="F12" s="328"/>
      <c r="G12" s="328"/>
      <c r="H12" s="328"/>
      <c r="I12" s="328"/>
      <c r="J12" s="328"/>
      <c r="K12" s="328"/>
      <c r="L12" s="328"/>
      <c r="M12" s="328"/>
      <c r="N12" s="328"/>
      <c r="O12" s="329"/>
      <c r="P12" s="329"/>
      <c r="Q12" s="409"/>
      <c r="R12" s="328"/>
      <c r="S12" s="330"/>
      <c r="T12" s="136" t="str">
        <f>IFERROR(S12/(VLOOKUP(R12,' Summary Statement'!$B$53:$C$77,2,FALSE))," ")</f>
        <v xml:space="preserve"> </v>
      </c>
      <c r="U12" s="330"/>
      <c r="V12" s="136" t="str">
        <f>IFERROR(U12/(VLOOKUP(R12,' Summary Statement'!$B$53:$C$77,2,FALSE))," ")</f>
        <v xml:space="preserve"> </v>
      </c>
      <c r="W12" s="137">
        <f t="shared" si="2"/>
        <v>0</v>
      </c>
      <c r="Z12" s="139" t="str">
        <f t="shared" si="0"/>
        <v>date not completed</v>
      </c>
      <c r="AA12" s="139" t="str">
        <f t="shared" si="1"/>
        <v>date not completed</v>
      </c>
      <c r="AB12" s="139">
        <f t="shared" si="3"/>
        <v>1</v>
      </c>
      <c r="AC12" s="140">
        <f t="shared" si="4"/>
        <v>0</v>
      </c>
      <c r="AD12" s="140" t="str">
        <f t="shared" si="5"/>
        <v/>
      </c>
      <c r="AE12" s="141">
        <v>0</v>
      </c>
      <c r="AF12" s="142">
        <f t="shared" si="6"/>
        <v>0</v>
      </c>
      <c r="AG12" s="1004"/>
      <c r="AH12" s="1005"/>
      <c r="AI12" s="1006"/>
    </row>
    <row r="13" spans="1:38" s="138" customFormat="1" x14ac:dyDescent="0.3">
      <c r="A13" s="135">
        <v>7</v>
      </c>
      <c r="B13" s="311"/>
      <c r="C13" s="311"/>
      <c r="D13" s="328"/>
      <c r="E13" s="328"/>
      <c r="F13" s="328"/>
      <c r="G13" s="328"/>
      <c r="H13" s="328"/>
      <c r="I13" s="328"/>
      <c r="J13" s="328"/>
      <c r="K13" s="328"/>
      <c r="L13" s="328"/>
      <c r="M13" s="328"/>
      <c r="N13" s="328"/>
      <c r="O13" s="328"/>
      <c r="P13" s="328"/>
      <c r="Q13" s="409"/>
      <c r="R13" s="328"/>
      <c r="S13" s="330"/>
      <c r="T13" s="136" t="str">
        <f>IFERROR(S13/(VLOOKUP(R13,' Summary Statement'!$B$53:$C$77,2,FALSE))," ")</f>
        <v xml:space="preserve"> </v>
      </c>
      <c r="U13" s="330"/>
      <c r="V13" s="136" t="str">
        <f>IFERROR(U13/(VLOOKUP(R13,' Summary Statement'!$B$53:$C$77,2,FALSE))," ")</f>
        <v xml:space="preserve"> </v>
      </c>
      <c r="W13" s="137">
        <f t="shared" si="2"/>
        <v>0</v>
      </c>
      <c r="Z13" s="139" t="str">
        <f t="shared" si="0"/>
        <v>date not completed</v>
      </c>
      <c r="AA13" s="139" t="str">
        <f t="shared" si="1"/>
        <v>date not completed</v>
      </c>
      <c r="AB13" s="139">
        <f t="shared" si="3"/>
        <v>1</v>
      </c>
      <c r="AC13" s="140">
        <f t="shared" si="4"/>
        <v>0</v>
      </c>
      <c r="AD13" s="140" t="str">
        <f t="shared" si="5"/>
        <v/>
      </c>
      <c r="AE13" s="141">
        <v>0</v>
      </c>
      <c r="AF13" s="142">
        <f t="shared" si="6"/>
        <v>0</v>
      </c>
      <c r="AG13" s="1004"/>
      <c r="AH13" s="1005"/>
      <c r="AI13" s="1006"/>
    </row>
    <row r="14" spans="1:38" s="138" customFormat="1" x14ac:dyDescent="0.3">
      <c r="A14" s="135">
        <v>8</v>
      </c>
      <c r="B14" s="311"/>
      <c r="C14" s="311"/>
      <c r="D14" s="328"/>
      <c r="E14" s="328"/>
      <c r="F14" s="328"/>
      <c r="G14" s="328"/>
      <c r="H14" s="328"/>
      <c r="I14" s="328"/>
      <c r="J14" s="328"/>
      <c r="K14" s="328"/>
      <c r="L14" s="328"/>
      <c r="M14" s="328"/>
      <c r="N14" s="328"/>
      <c r="O14" s="328"/>
      <c r="P14" s="328"/>
      <c r="Q14" s="409"/>
      <c r="R14" s="328"/>
      <c r="S14" s="330"/>
      <c r="T14" s="136" t="str">
        <f>IFERROR(S14/(VLOOKUP(R14,' Summary Statement'!$B$53:$C$77,2,FALSE))," ")</f>
        <v xml:space="preserve"> </v>
      </c>
      <c r="U14" s="330"/>
      <c r="V14" s="136" t="str">
        <f>IFERROR(U14/(VLOOKUP(R14,' Summary Statement'!$B$53:$C$77,2,FALSE))," ")</f>
        <v xml:space="preserve"> </v>
      </c>
      <c r="W14" s="137">
        <f t="shared" si="2"/>
        <v>0</v>
      </c>
      <c r="Z14" s="139" t="str">
        <f t="shared" si="0"/>
        <v>date not completed</v>
      </c>
      <c r="AA14" s="139" t="str">
        <f t="shared" si="1"/>
        <v>date not completed</v>
      </c>
      <c r="AB14" s="139">
        <f t="shared" si="3"/>
        <v>1</v>
      </c>
      <c r="AC14" s="140">
        <f t="shared" si="4"/>
        <v>0</v>
      </c>
      <c r="AD14" s="140" t="str">
        <f t="shared" si="5"/>
        <v/>
      </c>
      <c r="AE14" s="141">
        <v>0</v>
      </c>
      <c r="AF14" s="142">
        <f t="shared" si="6"/>
        <v>0</v>
      </c>
      <c r="AG14" s="1004"/>
      <c r="AH14" s="1005"/>
      <c r="AI14" s="1006"/>
    </row>
    <row r="15" spans="1:38" s="138" customFormat="1" x14ac:dyDescent="0.3">
      <c r="A15" s="135">
        <v>9</v>
      </c>
      <c r="B15" s="311"/>
      <c r="C15" s="311"/>
      <c r="D15" s="328"/>
      <c r="E15" s="328"/>
      <c r="F15" s="328"/>
      <c r="G15" s="328"/>
      <c r="H15" s="328"/>
      <c r="I15" s="328"/>
      <c r="J15" s="328"/>
      <c r="K15" s="328"/>
      <c r="L15" s="328"/>
      <c r="M15" s="328"/>
      <c r="N15" s="328"/>
      <c r="O15" s="328"/>
      <c r="P15" s="328"/>
      <c r="Q15" s="409"/>
      <c r="R15" s="328"/>
      <c r="S15" s="330"/>
      <c r="T15" s="136" t="str">
        <f>IFERROR(S15/(VLOOKUP(R15,' Summary Statement'!$B$53:$C$77,2,FALSE))," ")</f>
        <v xml:space="preserve"> </v>
      </c>
      <c r="U15" s="330"/>
      <c r="V15" s="136" t="str">
        <f>IFERROR(U15/(VLOOKUP(R15,' Summary Statement'!$B$53:$C$77,2,FALSE))," ")</f>
        <v xml:space="preserve"> </v>
      </c>
      <c r="W15" s="137">
        <f t="shared" si="2"/>
        <v>0</v>
      </c>
      <c r="Z15" s="139" t="str">
        <f t="shared" si="0"/>
        <v>date not completed</v>
      </c>
      <c r="AA15" s="139" t="str">
        <f t="shared" si="1"/>
        <v>date not completed</v>
      </c>
      <c r="AB15" s="139">
        <f t="shared" si="3"/>
        <v>1</v>
      </c>
      <c r="AC15" s="140">
        <f t="shared" si="4"/>
        <v>0</v>
      </c>
      <c r="AD15" s="140" t="str">
        <f t="shared" si="5"/>
        <v/>
      </c>
      <c r="AE15" s="141">
        <v>0</v>
      </c>
      <c r="AF15" s="142">
        <f t="shared" si="6"/>
        <v>0</v>
      </c>
      <c r="AG15" s="1004"/>
      <c r="AH15" s="1005"/>
      <c r="AI15" s="1006"/>
    </row>
    <row r="16" spans="1:38" s="138" customFormat="1" x14ac:dyDescent="0.3">
      <c r="A16" s="135">
        <v>10</v>
      </c>
      <c r="B16" s="311"/>
      <c r="C16" s="311"/>
      <c r="D16" s="328"/>
      <c r="E16" s="328"/>
      <c r="F16" s="328"/>
      <c r="G16" s="328"/>
      <c r="H16" s="328"/>
      <c r="I16" s="328"/>
      <c r="J16" s="328"/>
      <c r="K16" s="328"/>
      <c r="L16" s="328"/>
      <c r="M16" s="328"/>
      <c r="N16" s="328"/>
      <c r="O16" s="328"/>
      <c r="P16" s="328"/>
      <c r="Q16" s="409"/>
      <c r="R16" s="328"/>
      <c r="S16" s="330"/>
      <c r="T16" s="136" t="str">
        <f>IFERROR(S16/(VLOOKUP(R16,' Summary Statement'!$B$53:$C$77,2,FALSE))," ")</f>
        <v xml:space="preserve"> </v>
      </c>
      <c r="U16" s="330"/>
      <c r="V16" s="136" t="str">
        <f>IFERROR(U16/(VLOOKUP(R16,' Summary Statement'!$B$53:$C$77,2,FALSE))," ")</f>
        <v xml:space="preserve"> </v>
      </c>
      <c r="W16" s="137">
        <f t="shared" si="2"/>
        <v>0</v>
      </c>
      <c r="Z16" s="139" t="str">
        <f t="shared" si="0"/>
        <v>date not completed</v>
      </c>
      <c r="AA16" s="139" t="str">
        <f t="shared" si="1"/>
        <v>date not completed</v>
      </c>
      <c r="AB16" s="139">
        <f t="shared" si="3"/>
        <v>1</v>
      </c>
      <c r="AC16" s="140">
        <f t="shared" si="4"/>
        <v>0</v>
      </c>
      <c r="AD16" s="140" t="str">
        <f t="shared" si="5"/>
        <v/>
      </c>
      <c r="AE16" s="141">
        <v>0</v>
      </c>
      <c r="AF16" s="142">
        <f t="shared" si="6"/>
        <v>0</v>
      </c>
      <c r="AG16" s="1004"/>
      <c r="AH16" s="1005"/>
      <c r="AI16" s="1006"/>
    </row>
    <row r="17" spans="1:35" s="138" customFormat="1" x14ac:dyDescent="0.3">
      <c r="A17" s="135">
        <v>11</v>
      </c>
      <c r="B17" s="311"/>
      <c r="C17" s="311"/>
      <c r="D17" s="328"/>
      <c r="E17" s="328"/>
      <c r="F17" s="328"/>
      <c r="G17" s="328"/>
      <c r="H17" s="328"/>
      <c r="I17" s="328"/>
      <c r="J17" s="328"/>
      <c r="K17" s="328"/>
      <c r="L17" s="328"/>
      <c r="M17" s="328"/>
      <c r="N17" s="328"/>
      <c r="O17" s="328"/>
      <c r="P17" s="328"/>
      <c r="Q17" s="409"/>
      <c r="R17" s="328"/>
      <c r="S17" s="330"/>
      <c r="T17" s="136" t="str">
        <f>IFERROR(S17/(VLOOKUP(R17,' Summary Statement'!$B$53:$C$77,2,FALSE))," ")</f>
        <v xml:space="preserve"> </v>
      </c>
      <c r="U17" s="330"/>
      <c r="V17" s="136" t="str">
        <f>IFERROR(U17/(VLOOKUP(R17,' Summary Statement'!$B$53:$C$77,2,FALSE))," ")</f>
        <v xml:space="preserve"> </v>
      </c>
      <c r="W17" s="137">
        <f t="shared" si="2"/>
        <v>0</v>
      </c>
      <c r="Z17" s="139" t="str">
        <f t="shared" si="0"/>
        <v>date not completed</v>
      </c>
      <c r="AA17" s="139" t="str">
        <f t="shared" si="1"/>
        <v>date not completed</v>
      </c>
      <c r="AB17" s="139">
        <f t="shared" si="3"/>
        <v>1</v>
      </c>
      <c r="AC17" s="140">
        <f t="shared" si="4"/>
        <v>0</v>
      </c>
      <c r="AD17" s="140" t="str">
        <f t="shared" si="5"/>
        <v/>
      </c>
      <c r="AE17" s="141">
        <v>0</v>
      </c>
      <c r="AF17" s="142">
        <f t="shared" si="6"/>
        <v>0</v>
      </c>
      <c r="AG17" s="1004"/>
      <c r="AH17" s="1005"/>
      <c r="AI17" s="1006"/>
    </row>
    <row r="18" spans="1:35" s="138" customFormat="1" x14ac:dyDescent="0.3">
      <c r="A18" s="135">
        <v>12</v>
      </c>
      <c r="B18" s="311"/>
      <c r="C18" s="311"/>
      <c r="D18" s="328"/>
      <c r="E18" s="328"/>
      <c r="F18" s="328"/>
      <c r="G18" s="328"/>
      <c r="H18" s="328"/>
      <c r="I18" s="328"/>
      <c r="J18" s="328"/>
      <c r="K18" s="328"/>
      <c r="L18" s="328"/>
      <c r="M18" s="328"/>
      <c r="N18" s="328"/>
      <c r="O18" s="328"/>
      <c r="P18" s="328"/>
      <c r="Q18" s="409"/>
      <c r="R18" s="328"/>
      <c r="S18" s="330"/>
      <c r="T18" s="136" t="str">
        <f>IFERROR(S18/(VLOOKUP(R18,' Summary Statement'!$B$53:$C$77,2,FALSE))," ")</f>
        <v xml:space="preserve"> </v>
      </c>
      <c r="U18" s="330"/>
      <c r="V18" s="136" t="str">
        <f>IFERROR(U18/(VLOOKUP(R18,' Summary Statement'!$B$53:$C$77,2,FALSE))," ")</f>
        <v xml:space="preserve"> </v>
      </c>
      <c r="W18" s="137">
        <f t="shared" si="2"/>
        <v>0</v>
      </c>
      <c r="Z18" s="139" t="str">
        <f t="shared" si="0"/>
        <v>date not completed</v>
      </c>
      <c r="AA18" s="139" t="str">
        <f t="shared" si="1"/>
        <v>date not completed</v>
      </c>
      <c r="AB18" s="139">
        <f t="shared" si="3"/>
        <v>1</v>
      </c>
      <c r="AC18" s="140">
        <f t="shared" si="4"/>
        <v>0</v>
      </c>
      <c r="AD18" s="140" t="str">
        <f t="shared" si="5"/>
        <v/>
      </c>
      <c r="AE18" s="141">
        <v>0</v>
      </c>
      <c r="AF18" s="142">
        <f t="shared" si="6"/>
        <v>0</v>
      </c>
      <c r="AG18" s="1004"/>
      <c r="AH18" s="1005"/>
      <c r="AI18" s="1006"/>
    </row>
    <row r="19" spans="1:35" s="138" customFormat="1" x14ac:dyDescent="0.3">
      <c r="A19" s="135">
        <v>13</v>
      </c>
      <c r="B19" s="311"/>
      <c r="C19" s="311"/>
      <c r="D19" s="328"/>
      <c r="E19" s="328"/>
      <c r="F19" s="328"/>
      <c r="G19" s="328"/>
      <c r="H19" s="328"/>
      <c r="I19" s="328"/>
      <c r="J19" s="328"/>
      <c r="K19" s="328"/>
      <c r="L19" s="328"/>
      <c r="M19" s="328"/>
      <c r="N19" s="328"/>
      <c r="O19" s="328"/>
      <c r="P19" s="328"/>
      <c r="Q19" s="409"/>
      <c r="R19" s="328"/>
      <c r="S19" s="330"/>
      <c r="T19" s="136" t="str">
        <f>IFERROR(S19/(VLOOKUP(R19,' Summary Statement'!$B$53:$C$77,2,FALSE))," ")</f>
        <v xml:space="preserve"> </v>
      </c>
      <c r="U19" s="330"/>
      <c r="V19" s="136" t="str">
        <f>IFERROR(U19/(VLOOKUP(R19,' Summary Statement'!$B$53:$C$77,2,FALSE))," ")</f>
        <v xml:space="preserve"> </v>
      </c>
      <c r="W19" s="137">
        <f t="shared" si="2"/>
        <v>0</v>
      </c>
      <c r="Z19" s="139" t="str">
        <f t="shared" si="0"/>
        <v>date not completed</v>
      </c>
      <c r="AA19" s="139" t="str">
        <f t="shared" si="1"/>
        <v>date not completed</v>
      </c>
      <c r="AB19" s="139">
        <f t="shared" si="3"/>
        <v>1</v>
      </c>
      <c r="AC19" s="140">
        <f t="shared" si="4"/>
        <v>0</v>
      </c>
      <c r="AD19" s="140" t="str">
        <f t="shared" si="5"/>
        <v/>
      </c>
      <c r="AE19" s="141">
        <v>0</v>
      </c>
      <c r="AF19" s="142">
        <f t="shared" si="6"/>
        <v>0</v>
      </c>
      <c r="AG19" s="1004"/>
      <c r="AH19" s="1005"/>
      <c r="AI19" s="1006"/>
    </row>
    <row r="20" spans="1:35" s="138" customFormat="1" x14ac:dyDescent="0.3">
      <c r="A20" s="135">
        <v>14</v>
      </c>
      <c r="B20" s="311"/>
      <c r="C20" s="311"/>
      <c r="D20" s="328"/>
      <c r="E20" s="328"/>
      <c r="F20" s="328"/>
      <c r="G20" s="328"/>
      <c r="H20" s="328"/>
      <c r="I20" s="328"/>
      <c r="J20" s="328"/>
      <c r="K20" s="328"/>
      <c r="L20" s="328"/>
      <c r="M20" s="328"/>
      <c r="N20" s="328"/>
      <c r="O20" s="328"/>
      <c r="P20" s="328"/>
      <c r="Q20" s="409"/>
      <c r="R20" s="328"/>
      <c r="S20" s="330"/>
      <c r="T20" s="136" t="str">
        <f>IFERROR(S20/(VLOOKUP(R20,' Summary Statement'!$B$53:$C$77,2,FALSE))," ")</f>
        <v xml:space="preserve"> </v>
      </c>
      <c r="U20" s="330"/>
      <c r="V20" s="136" t="str">
        <f>IFERROR(U20/(VLOOKUP(R20,' Summary Statement'!$B$53:$C$77,2,FALSE))," ")</f>
        <v xml:space="preserve"> </v>
      </c>
      <c r="W20" s="137">
        <f t="shared" si="2"/>
        <v>0</v>
      </c>
      <c r="Z20" s="139" t="str">
        <f t="shared" si="0"/>
        <v>date not completed</v>
      </c>
      <c r="AA20" s="139" t="str">
        <f t="shared" si="1"/>
        <v>date not completed</v>
      </c>
      <c r="AB20" s="139">
        <f t="shared" si="3"/>
        <v>1</v>
      </c>
      <c r="AC20" s="140">
        <f t="shared" si="4"/>
        <v>0</v>
      </c>
      <c r="AD20" s="140" t="str">
        <f t="shared" si="5"/>
        <v/>
      </c>
      <c r="AE20" s="141">
        <v>0</v>
      </c>
      <c r="AF20" s="142">
        <f t="shared" si="6"/>
        <v>0</v>
      </c>
      <c r="AG20" s="1004"/>
      <c r="AH20" s="1005"/>
      <c r="AI20" s="1006"/>
    </row>
    <row r="21" spans="1:35" s="138" customFormat="1" x14ac:dyDescent="0.3">
      <c r="A21" s="135">
        <v>15</v>
      </c>
      <c r="B21" s="311"/>
      <c r="C21" s="311"/>
      <c r="D21" s="328"/>
      <c r="E21" s="328"/>
      <c r="F21" s="328"/>
      <c r="G21" s="328"/>
      <c r="H21" s="328"/>
      <c r="I21" s="328"/>
      <c r="J21" s="328"/>
      <c r="K21" s="328"/>
      <c r="L21" s="328"/>
      <c r="M21" s="328"/>
      <c r="N21" s="328"/>
      <c r="O21" s="328"/>
      <c r="P21" s="328"/>
      <c r="Q21" s="409"/>
      <c r="R21" s="328"/>
      <c r="S21" s="330"/>
      <c r="T21" s="136" t="str">
        <f>IFERROR(S21/(VLOOKUP(R21,' Summary Statement'!$B$53:$C$77,2,FALSE))," ")</f>
        <v xml:space="preserve"> </v>
      </c>
      <c r="U21" s="330"/>
      <c r="V21" s="136" t="str">
        <f>IFERROR(U21/(VLOOKUP(R21,' Summary Statement'!$B$53:$C$77,2,FALSE))," ")</f>
        <v xml:space="preserve"> </v>
      </c>
      <c r="W21" s="137">
        <f t="shared" si="2"/>
        <v>0</v>
      </c>
      <c r="Z21" s="139" t="str">
        <f t="shared" si="0"/>
        <v>date not completed</v>
      </c>
      <c r="AA21" s="139" t="str">
        <f t="shared" si="1"/>
        <v>date not completed</v>
      </c>
      <c r="AB21" s="139">
        <f t="shared" si="3"/>
        <v>1</v>
      </c>
      <c r="AC21" s="140">
        <f t="shared" si="4"/>
        <v>0</v>
      </c>
      <c r="AD21" s="140" t="str">
        <f t="shared" si="5"/>
        <v/>
      </c>
      <c r="AE21" s="141">
        <v>0</v>
      </c>
      <c r="AF21" s="142">
        <f t="shared" si="6"/>
        <v>0</v>
      </c>
      <c r="AG21" s="1004"/>
      <c r="AH21" s="1005"/>
      <c r="AI21" s="1006"/>
    </row>
    <row r="22" spans="1:35" s="138" customFormat="1" x14ac:dyDescent="0.3">
      <c r="A22" s="135">
        <v>16</v>
      </c>
      <c r="B22" s="311"/>
      <c r="C22" s="311"/>
      <c r="D22" s="328"/>
      <c r="E22" s="328"/>
      <c r="F22" s="328"/>
      <c r="G22" s="328"/>
      <c r="H22" s="328"/>
      <c r="I22" s="328"/>
      <c r="J22" s="328"/>
      <c r="K22" s="328"/>
      <c r="L22" s="328"/>
      <c r="M22" s="328"/>
      <c r="N22" s="328"/>
      <c r="O22" s="328"/>
      <c r="P22" s="328"/>
      <c r="Q22" s="409"/>
      <c r="R22" s="328"/>
      <c r="S22" s="330"/>
      <c r="T22" s="136" t="str">
        <f>IFERROR(S22/(VLOOKUP(R22,' Summary Statement'!$B$53:$C$77,2,FALSE))," ")</f>
        <v xml:space="preserve"> </v>
      </c>
      <c r="U22" s="330"/>
      <c r="V22" s="136" t="str">
        <f>IFERROR(U22/(VLOOKUP(R22,' Summary Statement'!$B$53:$C$77,2,FALSE))," ")</f>
        <v xml:space="preserve"> </v>
      </c>
      <c r="W22" s="137">
        <f t="shared" si="2"/>
        <v>0</v>
      </c>
      <c r="Z22" s="139" t="str">
        <f t="shared" si="0"/>
        <v>date not completed</v>
      </c>
      <c r="AA22" s="139" t="str">
        <f t="shared" si="1"/>
        <v>date not completed</v>
      </c>
      <c r="AB22" s="139">
        <f t="shared" si="3"/>
        <v>1</v>
      </c>
      <c r="AC22" s="140">
        <f t="shared" si="4"/>
        <v>0</v>
      </c>
      <c r="AD22" s="140" t="str">
        <f t="shared" si="5"/>
        <v/>
      </c>
      <c r="AE22" s="141">
        <v>0</v>
      </c>
      <c r="AF22" s="142">
        <f t="shared" si="6"/>
        <v>0</v>
      </c>
      <c r="AG22" s="1004"/>
      <c r="AH22" s="1005"/>
      <c r="AI22" s="1006"/>
    </row>
    <row r="23" spans="1:35" s="138" customFormat="1" x14ac:dyDescent="0.3">
      <c r="A23" s="135">
        <v>17</v>
      </c>
      <c r="B23" s="311"/>
      <c r="C23" s="311"/>
      <c r="D23" s="328"/>
      <c r="E23" s="328"/>
      <c r="F23" s="328"/>
      <c r="G23" s="328"/>
      <c r="H23" s="328"/>
      <c r="I23" s="328"/>
      <c r="J23" s="328"/>
      <c r="K23" s="328"/>
      <c r="L23" s="328"/>
      <c r="M23" s="328"/>
      <c r="N23" s="328"/>
      <c r="O23" s="328"/>
      <c r="P23" s="328"/>
      <c r="Q23" s="409"/>
      <c r="R23" s="328"/>
      <c r="S23" s="330"/>
      <c r="T23" s="136" t="str">
        <f>IFERROR(S23/(VLOOKUP(R23,' Summary Statement'!$B$53:$C$77,2,FALSE))," ")</f>
        <v xml:space="preserve"> </v>
      </c>
      <c r="U23" s="330"/>
      <c r="V23" s="136" t="str">
        <f>IFERROR(U23/(VLOOKUP(R23,' Summary Statement'!$B$53:$C$77,2,FALSE))," ")</f>
        <v xml:space="preserve"> </v>
      </c>
      <c r="W23" s="137">
        <f t="shared" si="2"/>
        <v>0</v>
      </c>
      <c r="Z23" s="139" t="str">
        <f t="shared" si="0"/>
        <v>date not completed</v>
      </c>
      <c r="AA23" s="139" t="str">
        <f t="shared" si="1"/>
        <v>date not completed</v>
      </c>
      <c r="AB23" s="139">
        <f t="shared" si="3"/>
        <v>1</v>
      </c>
      <c r="AC23" s="140">
        <f t="shared" si="4"/>
        <v>0</v>
      </c>
      <c r="AD23" s="140" t="str">
        <f t="shared" si="5"/>
        <v/>
      </c>
      <c r="AE23" s="141">
        <v>0</v>
      </c>
      <c r="AF23" s="142">
        <f t="shared" si="6"/>
        <v>0</v>
      </c>
      <c r="AG23" s="1004"/>
      <c r="AH23" s="1005"/>
      <c r="AI23" s="1006"/>
    </row>
    <row r="24" spans="1:35" s="138" customFormat="1" x14ac:dyDescent="0.3">
      <c r="A24" s="135">
        <v>18</v>
      </c>
      <c r="B24" s="311"/>
      <c r="C24" s="311"/>
      <c r="D24" s="328"/>
      <c r="E24" s="328"/>
      <c r="F24" s="328"/>
      <c r="G24" s="328"/>
      <c r="H24" s="328"/>
      <c r="I24" s="328"/>
      <c r="J24" s="328"/>
      <c r="K24" s="328"/>
      <c r="L24" s="328"/>
      <c r="M24" s="328"/>
      <c r="N24" s="328"/>
      <c r="O24" s="328"/>
      <c r="P24" s="328"/>
      <c r="Q24" s="409"/>
      <c r="R24" s="328"/>
      <c r="S24" s="330"/>
      <c r="T24" s="136" t="str">
        <f>IFERROR(S24/(VLOOKUP(R24,' Summary Statement'!$B$53:$C$77,2,FALSE))," ")</f>
        <v xml:space="preserve"> </v>
      </c>
      <c r="U24" s="330"/>
      <c r="V24" s="136" t="str">
        <f>IFERROR(U24/(VLOOKUP(R24,' Summary Statement'!$B$53:$C$77,2,FALSE))," ")</f>
        <v xml:space="preserve"> </v>
      </c>
      <c r="W24" s="137">
        <f t="shared" si="2"/>
        <v>0</v>
      </c>
      <c r="Z24" s="139" t="str">
        <f t="shared" si="0"/>
        <v>date not completed</v>
      </c>
      <c r="AA24" s="139" t="str">
        <f t="shared" si="1"/>
        <v>date not completed</v>
      </c>
      <c r="AB24" s="139">
        <f t="shared" si="3"/>
        <v>1</v>
      </c>
      <c r="AC24" s="140">
        <f t="shared" si="4"/>
        <v>0</v>
      </c>
      <c r="AD24" s="140" t="str">
        <f t="shared" si="5"/>
        <v/>
      </c>
      <c r="AE24" s="141">
        <v>0</v>
      </c>
      <c r="AF24" s="142">
        <f t="shared" si="6"/>
        <v>0</v>
      </c>
      <c r="AG24" s="1004"/>
      <c r="AH24" s="1005"/>
      <c r="AI24" s="1006"/>
    </row>
    <row r="25" spans="1:35" s="138" customFormat="1" x14ac:dyDescent="0.3">
      <c r="A25" s="135">
        <v>19</v>
      </c>
      <c r="B25" s="311"/>
      <c r="C25" s="311"/>
      <c r="D25" s="328"/>
      <c r="E25" s="328"/>
      <c r="F25" s="328"/>
      <c r="G25" s="328"/>
      <c r="H25" s="328"/>
      <c r="I25" s="328"/>
      <c r="J25" s="328"/>
      <c r="K25" s="328"/>
      <c r="L25" s="328"/>
      <c r="M25" s="328"/>
      <c r="N25" s="328"/>
      <c r="O25" s="328"/>
      <c r="P25" s="328"/>
      <c r="Q25" s="409"/>
      <c r="R25" s="328"/>
      <c r="S25" s="330"/>
      <c r="T25" s="136" t="str">
        <f>IFERROR(S25/(VLOOKUP(R25,' Summary Statement'!$B$53:$C$77,2,FALSE))," ")</f>
        <v xml:space="preserve"> </v>
      </c>
      <c r="U25" s="330"/>
      <c r="V25" s="136" t="str">
        <f>IFERROR(U25/(VLOOKUP(R25,' Summary Statement'!$B$53:$C$77,2,FALSE))," ")</f>
        <v xml:space="preserve"> </v>
      </c>
      <c r="W25" s="137">
        <f t="shared" si="2"/>
        <v>0</v>
      </c>
      <c r="Z25" s="139" t="str">
        <f t="shared" si="0"/>
        <v>date not completed</v>
      </c>
      <c r="AA25" s="139" t="str">
        <f t="shared" si="1"/>
        <v>date not completed</v>
      </c>
      <c r="AB25" s="139">
        <f t="shared" si="3"/>
        <v>1</v>
      </c>
      <c r="AC25" s="140">
        <f t="shared" si="4"/>
        <v>0</v>
      </c>
      <c r="AD25" s="140" t="str">
        <f t="shared" si="5"/>
        <v/>
      </c>
      <c r="AE25" s="141">
        <v>0</v>
      </c>
      <c r="AF25" s="142">
        <f t="shared" si="6"/>
        <v>0</v>
      </c>
      <c r="AG25" s="1004"/>
      <c r="AH25" s="1005"/>
      <c r="AI25" s="1006"/>
    </row>
    <row r="26" spans="1:35" s="138" customFormat="1" x14ac:dyDescent="0.3">
      <c r="A26" s="135">
        <v>20</v>
      </c>
      <c r="B26" s="311"/>
      <c r="C26" s="311"/>
      <c r="D26" s="328"/>
      <c r="E26" s="328"/>
      <c r="F26" s="328"/>
      <c r="G26" s="328"/>
      <c r="H26" s="328"/>
      <c r="I26" s="328"/>
      <c r="J26" s="328"/>
      <c r="K26" s="328"/>
      <c r="L26" s="328"/>
      <c r="M26" s="328"/>
      <c r="N26" s="328"/>
      <c r="O26" s="328"/>
      <c r="P26" s="328"/>
      <c r="Q26" s="409"/>
      <c r="R26" s="328"/>
      <c r="S26" s="330"/>
      <c r="T26" s="136" t="str">
        <f>IFERROR(S26/(VLOOKUP(R26,' Summary Statement'!$B$53:$C$77,2,FALSE))," ")</f>
        <v xml:space="preserve"> </v>
      </c>
      <c r="U26" s="330"/>
      <c r="V26" s="136" t="str">
        <f>IFERROR(U26/(VLOOKUP(R26,' Summary Statement'!$B$53:$C$77,2,FALSE))," ")</f>
        <v xml:space="preserve"> </v>
      </c>
      <c r="W26" s="137">
        <f t="shared" si="2"/>
        <v>0</v>
      </c>
      <c r="Z26" s="139" t="str">
        <f t="shared" si="0"/>
        <v>date not completed</v>
      </c>
      <c r="AA26" s="139" t="str">
        <f t="shared" si="1"/>
        <v>date not completed</v>
      </c>
      <c r="AB26" s="139">
        <f t="shared" si="3"/>
        <v>1</v>
      </c>
      <c r="AC26" s="140">
        <f t="shared" si="4"/>
        <v>0</v>
      </c>
      <c r="AD26" s="140" t="str">
        <f t="shared" si="5"/>
        <v/>
      </c>
      <c r="AE26" s="141">
        <v>0</v>
      </c>
      <c r="AF26" s="142">
        <f t="shared" si="6"/>
        <v>0</v>
      </c>
      <c r="AG26" s="1004"/>
      <c r="AH26" s="1005"/>
      <c r="AI26" s="1006"/>
    </row>
    <row r="27" spans="1:35" s="138" customFormat="1" x14ac:dyDescent="0.3">
      <c r="A27" s="135">
        <v>21</v>
      </c>
      <c r="B27" s="311"/>
      <c r="C27" s="311"/>
      <c r="D27" s="328"/>
      <c r="E27" s="328"/>
      <c r="F27" s="328"/>
      <c r="G27" s="328"/>
      <c r="H27" s="328"/>
      <c r="I27" s="328"/>
      <c r="J27" s="328"/>
      <c r="K27" s="328"/>
      <c r="L27" s="328"/>
      <c r="M27" s="328"/>
      <c r="N27" s="328"/>
      <c r="O27" s="328"/>
      <c r="P27" s="328"/>
      <c r="Q27" s="409"/>
      <c r="R27" s="328"/>
      <c r="S27" s="330"/>
      <c r="T27" s="136" t="str">
        <f>IFERROR(S27/(VLOOKUP(R27,' Summary Statement'!$B$53:$C$77,2,FALSE))," ")</f>
        <v xml:space="preserve"> </v>
      </c>
      <c r="U27" s="330"/>
      <c r="V27" s="136" t="str">
        <f>IFERROR(U27/(VLOOKUP(R27,' Summary Statement'!$B$53:$C$77,2,FALSE))," ")</f>
        <v xml:space="preserve"> </v>
      </c>
      <c r="W27" s="137">
        <f t="shared" si="2"/>
        <v>0</v>
      </c>
      <c r="Z27" s="139" t="str">
        <f t="shared" si="0"/>
        <v>date not completed</v>
      </c>
      <c r="AA27" s="139" t="str">
        <f t="shared" si="1"/>
        <v>date not completed</v>
      </c>
      <c r="AB27" s="139">
        <f t="shared" si="3"/>
        <v>1</v>
      </c>
      <c r="AC27" s="140">
        <f t="shared" si="4"/>
        <v>0</v>
      </c>
      <c r="AD27" s="140" t="str">
        <f t="shared" si="5"/>
        <v/>
      </c>
      <c r="AE27" s="141">
        <v>0</v>
      </c>
      <c r="AF27" s="142">
        <f t="shared" si="6"/>
        <v>0</v>
      </c>
      <c r="AG27" s="1004"/>
      <c r="AH27" s="1005"/>
      <c r="AI27" s="1006"/>
    </row>
    <row r="28" spans="1:35" s="138" customFormat="1" x14ac:dyDescent="0.3">
      <c r="A28" s="135">
        <v>22</v>
      </c>
      <c r="B28" s="311"/>
      <c r="C28" s="311"/>
      <c r="D28" s="328"/>
      <c r="E28" s="328"/>
      <c r="F28" s="328"/>
      <c r="G28" s="328"/>
      <c r="H28" s="328"/>
      <c r="I28" s="328"/>
      <c r="J28" s="328"/>
      <c r="K28" s="328"/>
      <c r="L28" s="328"/>
      <c r="M28" s="328"/>
      <c r="N28" s="328"/>
      <c r="O28" s="328"/>
      <c r="P28" s="328"/>
      <c r="Q28" s="409"/>
      <c r="R28" s="328"/>
      <c r="S28" s="330"/>
      <c r="T28" s="136" t="str">
        <f>IFERROR(S28/(VLOOKUP(R28,' Summary Statement'!$B$53:$C$77,2,FALSE))," ")</f>
        <v xml:space="preserve"> </v>
      </c>
      <c r="U28" s="330"/>
      <c r="V28" s="136" t="str">
        <f>IFERROR(U28/(VLOOKUP(R28,' Summary Statement'!$B$53:$C$77,2,FALSE))," ")</f>
        <v xml:space="preserve"> </v>
      </c>
      <c r="W28" s="137">
        <f t="shared" si="2"/>
        <v>0</v>
      </c>
      <c r="Z28" s="139" t="str">
        <f t="shared" si="0"/>
        <v>date not completed</v>
      </c>
      <c r="AA28" s="139" t="str">
        <f t="shared" si="1"/>
        <v>date not completed</v>
      </c>
      <c r="AB28" s="139">
        <f t="shared" si="3"/>
        <v>1</v>
      </c>
      <c r="AC28" s="140">
        <f t="shared" si="4"/>
        <v>0</v>
      </c>
      <c r="AD28" s="140" t="str">
        <f t="shared" si="5"/>
        <v/>
      </c>
      <c r="AE28" s="141">
        <v>0</v>
      </c>
      <c r="AF28" s="142">
        <f t="shared" si="6"/>
        <v>0</v>
      </c>
      <c r="AG28" s="1004"/>
      <c r="AH28" s="1005"/>
      <c r="AI28" s="1006"/>
    </row>
    <row r="29" spans="1:35" s="138" customFormat="1" x14ac:dyDescent="0.3">
      <c r="A29" s="135">
        <v>23</v>
      </c>
      <c r="B29" s="311"/>
      <c r="C29" s="311"/>
      <c r="D29" s="328"/>
      <c r="E29" s="328"/>
      <c r="F29" s="328"/>
      <c r="G29" s="328"/>
      <c r="H29" s="328"/>
      <c r="I29" s="328"/>
      <c r="J29" s="328"/>
      <c r="K29" s="328"/>
      <c r="L29" s="328"/>
      <c r="M29" s="328"/>
      <c r="N29" s="328"/>
      <c r="O29" s="328"/>
      <c r="P29" s="328"/>
      <c r="Q29" s="409"/>
      <c r="R29" s="328"/>
      <c r="S29" s="330"/>
      <c r="T29" s="136" t="str">
        <f>IFERROR(S29/(VLOOKUP(R29,' Summary Statement'!$B$53:$C$77,2,FALSE))," ")</f>
        <v xml:space="preserve"> </v>
      </c>
      <c r="U29" s="330"/>
      <c r="V29" s="136" t="str">
        <f>IFERROR(U29/(VLOOKUP(R29,' Summary Statement'!$B$53:$C$77,2,FALSE))," ")</f>
        <v xml:space="preserve"> </v>
      </c>
      <c r="W29" s="137">
        <f t="shared" si="2"/>
        <v>0</v>
      </c>
      <c r="Z29" s="139" t="str">
        <f t="shared" si="0"/>
        <v>date not completed</v>
      </c>
      <c r="AA29" s="139" t="str">
        <f t="shared" si="1"/>
        <v>date not completed</v>
      </c>
      <c r="AB29" s="139">
        <f t="shared" si="3"/>
        <v>1</v>
      </c>
      <c r="AC29" s="140">
        <f t="shared" si="4"/>
        <v>0</v>
      </c>
      <c r="AD29" s="140" t="str">
        <f t="shared" si="5"/>
        <v/>
      </c>
      <c r="AE29" s="141">
        <v>0</v>
      </c>
      <c r="AF29" s="142">
        <f t="shared" si="6"/>
        <v>0</v>
      </c>
      <c r="AG29" s="1004"/>
      <c r="AH29" s="1005"/>
      <c r="AI29" s="1006"/>
    </row>
    <row r="30" spans="1:35" s="138" customFormat="1" x14ac:dyDescent="0.3">
      <c r="A30" s="135">
        <v>24</v>
      </c>
      <c r="B30" s="311"/>
      <c r="C30" s="311"/>
      <c r="D30" s="328"/>
      <c r="E30" s="328"/>
      <c r="F30" s="328"/>
      <c r="G30" s="328"/>
      <c r="H30" s="328"/>
      <c r="I30" s="328"/>
      <c r="J30" s="328"/>
      <c r="K30" s="328"/>
      <c r="L30" s="328"/>
      <c r="M30" s="328"/>
      <c r="N30" s="328"/>
      <c r="O30" s="328"/>
      <c r="P30" s="328"/>
      <c r="Q30" s="409"/>
      <c r="R30" s="328"/>
      <c r="S30" s="330"/>
      <c r="T30" s="136" t="str">
        <f>IFERROR(S30/(VLOOKUP(R30,' Summary Statement'!$B$53:$C$77,2,FALSE))," ")</f>
        <v xml:space="preserve"> </v>
      </c>
      <c r="U30" s="330"/>
      <c r="V30" s="136" t="str">
        <f>IFERROR(U30/(VLOOKUP(R30,' Summary Statement'!$B$53:$C$77,2,FALSE))," ")</f>
        <v xml:space="preserve"> </v>
      </c>
      <c r="W30" s="137">
        <f t="shared" si="2"/>
        <v>0</v>
      </c>
      <c r="Z30" s="139" t="str">
        <f t="shared" si="0"/>
        <v>date not completed</v>
      </c>
      <c r="AA30" s="139" t="str">
        <f t="shared" si="1"/>
        <v>date not completed</v>
      </c>
      <c r="AB30" s="139">
        <f t="shared" si="3"/>
        <v>1</v>
      </c>
      <c r="AC30" s="140">
        <f t="shared" si="4"/>
        <v>0</v>
      </c>
      <c r="AD30" s="140" t="str">
        <f t="shared" si="5"/>
        <v/>
      </c>
      <c r="AE30" s="141">
        <v>0</v>
      </c>
      <c r="AF30" s="142">
        <f t="shared" si="6"/>
        <v>0</v>
      </c>
      <c r="AG30" s="1004"/>
      <c r="AH30" s="1005"/>
      <c r="AI30" s="1006"/>
    </row>
    <row r="31" spans="1:35" s="138" customFormat="1" x14ac:dyDescent="0.3">
      <c r="A31" s="135">
        <v>25</v>
      </c>
      <c r="B31" s="311"/>
      <c r="C31" s="311"/>
      <c r="D31" s="328"/>
      <c r="E31" s="328"/>
      <c r="F31" s="328"/>
      <c r="G31" s="328"/>
      <c r="H31" s="328"/>
      <c r="I31" s="328"/>
      <c r="J31" s="328"/>
      <c r="K31" s="328"/>
      <c r="L31" s="328"/>
      <c r="M31" s="328"/>
      <c r="N31" s="328"/>
      <c r="O31" s="328"/>
      <c r="P31" s="328"/>
      <c r="Q31" s="409"/>
      <c r="R31" s="328"/>
      <c r="S31" s="330"/>
      <c r="T31" s="136" t="str">
        <f>IFERROR(S31/(VLOOKUP(R31,' Summary Statement'!$B$53:$C$77,2,FALSE))," ")</f>
        <v xml:space="preserve"> </v>
      </c>
      <c r="U31" s="330"/>
      <c r="V31" s="136" t="str">
        <f>IFERROR(U31/(VLOOKUP(R31,' Summary Statement'!$B$53:$C$77,2,FALSE))," ")</f>
        <v xml:space="preserve"> </v>
      </c>
      <c r="W31" s="137">
        <f t="shared" si="2"/>
        <v>0</v>
      </c>
      <c r="Z31" s="139" t="str">
        <f t="shared" si="0"/>
        <v>date not completed</v>
      </c>
      <c r="AA31" s="139" t="str">
        <f t="shared" si="1"/>
        <v>date not completed</v>
      </c>
      <c r="AB31" s="139">
        <f t="shared" si="3"/>
        <v>1</v>
      </c>
      <c r="AC31" s="140">
        <f t="shared" si="4"/>
        <v>0</v>
      </c>
      <c r="AD31" s="140" t="str">
        <f t="shared" si="5"/>
        <v/>
      </c>
      <c r="AE31" s="141">
        <v>0</v>
      </c>
      <c r="AF31" s="142">
        <f t="shared" si="6"/>
        <v>0</v>
      </c>
      <c r="AG31" s="1004"/>
      <c r="AH31" s="1005"/>
      <c r="AI31" s="1006"/>
    </row>
    <row r="32" spans="1:35" s="138" customFormat="1" x14ac:dyDescent="0.3">
      <c r="A32" s="135">
        <v>26</v>
      </c>
      <c r="B32" s="311"/>
      <c r="C32" s="311"/>
      <c r="D32" s="328"/>
      <c r="E32" s="328"/>
      <c r="F32" s="328"/>
      <c r="G32" s="328"/>
      <c r="H32" s="328"/>
      <c r="I32" s="328"/>
      <c r="J32" s="328"/>
      <c r="K32" s="328"/>
      <c r="L32" s="328"/>
      <c r="M32" s="328"/>
      <c r="N32" s="328"/>
      <c r="O32" s="328"/>
      <c r="P32" s="328"/>
      <c r="Q32" s="409"/>
      <c r="R32" s="328"/>
      <c r="S32" s="330"/>
      <c r="T32" s="136" t="str">
        <f>IFERROR(S32/(VLOOKUP(R32,' Summary Statement'!$B$53:$C$77,2,FALSE))," ")</f>
        <v xml:space="preserve"> </v>
      </c>
      <c r="U32" s="330"/>
      <c r="V32" s="136" t="str">
        <f>IFERROR(U32/(VLOOKUP(R32,' Summary Statement'!$B$53:$C$77,2,FALSE))," ")</f>
        <v xml:space="preserve"> </v>
      </c>
      <c r="W32" s="137">
        <f t="shared" si="2"/>
        <v>0</v>
      </c>
      <c r="Z32" s="139" t="str">
        <f t="shared" si="0"/>
        <v>date not completed</v>
      </c>
      <c r="AA32" s="139" t="str">
        <f t="shared" si="1"/>
        <v>date not completed</v>
      </c>
      <c r="AB32" s="139">
        <f t="shared" si="3"/>
        <v>1</v>
      </c>
      <c r="AC32" s="140">
        <f t="shared" si="4"/>
        <v>0</v>
      </c>
      <c r="AD32" s="140" t="str">
        <f t="shared" si="5"/>
        <v/>
      </c>
      <c r="AE32" s="141">
        <v>0</v>
      </c>
      <c r="AF32" s="142">
        <f t="shared" si="6"/>
        <v>0</v>
      </c>
      <c r="AG32" s="1004"/>
      <c r="AH32" s="1005"/>
      <c r="AI32" s="1006"/>
    </row>
    <row r="33" spans="1:35" s="138" customFormat="1" x14ac:dyDescent="0.3">
      <c r="A33" s="135">
        <v>27</v>
      </c>
      <c r="B33" s="311"/>
      <c r="C33" s="311"/>
      <c r="D33" s="328"/>
      <c r="E33" s="328"/>
      <c r="F33" s="328"/>
      <c r="G33" s="328"/>
      <c r="H33" s="328"/>
      <c r="I33" s="328"/>
      <c r="J33" s="328"/>
      <c r="K33" s="328"/>
      <c r="L33" s="328"/>
      <c r="M33" s="328"/>
      <c r="N33" s="328"/>
      <c r="O33" s="328"/>
      <c r="P33" s="328"/>
      <c r="Q33" s="409"/>
      <c r="R33" s="328"/>
      <c r="S33" s="330"/>
      <c r="T33" s="136" t="str">
        <f>IFERROR(S33/(VLOOKUP(R33,' Summary Statement'!$B$53:$C$77,2,FALSE))," ")</f>
        <v xml:space="preserve"> </v>
      </c>
      <c r="U33" s="330"/>
      <c r="V33" s="136" t="str">
        <f>IFERROR(U33/(VLOOKUP(R33,' Summary Statement'!$B$53:$C$77,2,FALSE))," ")</f>
        <v xml:space="preserve"> </v>
      </c>
      <c r="W33" s="137">
        <f t="shared" si="2"/>
        <v>0</v>
      </c>
      <c r="Z33" s="139" t="str">
        <f t="shared" si="0"/>
        <v>date not completed</v>
      </c>
      <c r="AA33" s="139" t="str">
        <f t="shared" si="1"/>
        <v>date not completed</v>
      </c>
      <c r="AB33" s="139">
        <f t="shared" si="3"/>
        <v>1</v>
      </c>
      <c r="AC33" s="140">
        <f t="shared" si="4"/>
        <v>0</v>
      </c>
      <c r="AD33" s="140" t="str">
        <f t="shared" si="5"/>
        <v/>
      </c>
      <c r="AE33" s="141">
        <v>0</v>
      </c>
      <c r="AF33" s="142">
        <f t="shared" si="6"/>
        <v>0</v>
      </c>
      <c r="AG33" s="1004"/>
      <c r="AH33" s="1005"/>
      <c r="AI33" s="1006"/>
    </row>
    <row r="34" spans="1:35" s="138" customFormat="1" x14ac:dyDescent="0.3">
      <c r="A34" s="135">
        <v>28</v>
      </c>
      <c r="B34" s="311"/>
      <c r="C34" s="311"/>
      <c r="D34" s="328"/>
      <c r="E34" s="328"/>
      <c r="F34" s="328"/>
      <c r="G34" s="328"/>
      <c r="H34" s="328"/>
      <c r="I34" s="328"/>
      <c r="J34" s="328"/>
      <c r="K34" s="328"/>
      <c r="L34" s="328"/>
      <c r="M34" s="328"/>
      <c r="N34" s="328"/>
      <c r="O34" s="328"/>
      <c r="P34" s="328"/>
      <c r="Q34" s="409"/>
      <c r="R34" s="328"/>
      <c r="S34" s="330"/>
      <c r="T34" s="136" t="str">
        <f>IFERROR(S34/(VLOOKUP(R34,' Summary Statement'!$B$53:$C$77,2,FALSE))," ")</f>
        <v xml:space="preserve"> </v>
      </c>
      <c r="U34" s="330"/>
      <c r="V34" s="136" t="str">
        <f>IFERROR(U34/(VLOOKUP(R34,' Summary Statement'!$B$53:$C$77,2,FALSE))," ")</f>
        <v xml:space="preserve"> </v>
      </c>
      <c r="W34" s="137">
        <f t="shared" si="2"/>
        <v>0</v>
      </c>
      <c r="Z34" s="139" t="str">
        <f t="shared" si="0"/>
        <v>date not completed</v>
      </c>
      <c r="AA34" s="139" t="str">
        <f t="shared" si="1"/>
        <v>date not completed</v>
      </c>
      <c r="AB34" s="139">
        <f t="shared" si="3"/>
        <v>1</v>
      </c>
      <c r="AC34" s="140">
        <f t="shared" si="4"/>
        <v>0</v>
      </c>
      <c r="AD34" s="140" t="str">
        <f t="shared" si="5"/>
        <v/>
      </c>
      <c r="AE34" s="141">
        <v>0</v>
      </c>
      <c r="AF34" s="142">
        <f t="shared" si="6"/>
        <v>0</v>
      </c>
      <c r="AG34" s="1004"/>
      <c r="AH34" s="1005"/>
      <c r="AI34" s="1006"/>
    </row>
    <row r="35" spans="1:35" s="138" customFormat="1" x14ac:dyDescent="0.3">
      <c r="A35" s="135">
        <v>29</v>
      </c>
      <c r="B35" s="311"/>
      <c r="C35" s="311"/>
      <c r="D35" s="328"/>
      <c r="E35" s="328"/>
      <c r="F35" s="328"/>
      <c r="G35" s="328"/>
      <c r="H35" s="328"/>
      <c r="I35" s="328"/>
      <c r="J35" s="328"/>
      <c r="K35" s="328"/>
      <c r="L35" s="328"/>
      <c r="M35" s="328"/>
      <c r="N35" s="328"/>
      <c r="O35" s="328"/>
      <c r="P35" s="328"/>
      <c r="Q35" s="409"/>
      <c r="R35" s="328"/>
      <c r="S35" s="330"/>
      <c r="T35" s="136" t="str">
        <f>IFERROR(S35/(VLOOKUP(R35,' Summary Statement'!$B$53:$C$77,2,FALSE))," ")</f>
        <v xml:space="preserve"> </v>
      </c>
      <c r="U35" s="330"/>
      <c r="V35" s="136" t="str">
        <f>IFERROR(U35/(VLOOKUP(R35,' Summary Statement'!$B$53:$C$77,2,FALSE))," ")</f>
        <v xml:space="preserve"> </v>
      </c>
      <c r="W35" s="137">
        <f t="shared" si="2"/>
        <v>0</v>
      </c>
      <c r="Z35" s="139" t="str">
        <f t="shared" si="0"/>
        <v>date not completed</v>
      </c>
      <c r="AA35" s="139" t="str">
        <f t="shared" si="1"/>
        <v>date not completed</v>
      </c>
      <c r="AB35" s="139">
        <f t="shared" si="3"/>
        <v>1</v>
      </c>
      <c r="AC35" s="140">
        <f t="shared" si="4"/>
        <v>0</v>
      </c>
      <c r="AD35" s="140" t="str">
        <f t="shared" si="5"/>
        <v/>
      </c>
      <c r="AE35" s="141">
        <v>0</v>
      </c>
      <c r="AF35" s="142">
        <f t="shared" si="6"/>
        <v>0</v>
      </c>
      <c r="AG35" s="1004"/>
      <c r="AH35" s="1005"/>
      <c r="AI35" s="1006"/>
    </row>
    <row r="36" spans="1:35" s="138" customFormat="1" x14ac:dyDescent="0.3">
      <c r="A36" s="135">
        <v>30</v>
      </c>
      <c r="B36" s="311"/>
      <c r="C36" s="311"/>
      <c r="D36" s="328"/>
      <c r="E36" s="328"/>
      <c r="F36" s="328"/>
      <c r="G36" s="328"/>
      <c r="H36" s="328"/>
      <c r="I36" s="328"/>
      <c r="J36" s="328"/>
      <c r="K36" s="328"/>
      <c r="L36" s="328"/>
      <c r="M36" s="328"/>
      <c r="N36" s="328"/>
      <c r="O36" s="328"/>
      <c r="P36" s="328"/>
      <c r="Q36" s="409"/>
      <c r="R36" s="328"/>
      <c r="S36" s="330"/>
      <c r="T36" s="136" t="str">
        <f>IFERROR(S36/(VLOOKUP(R36,' Summary Statement'!$B$53:$C$77,2,FALSE))," ")</f>
        <v xml:space="preserve"> </v>
      </c>
      <c r="U36" s="330"/>
      <c r="V36" s="136" t="str">
        <f>IFERROR(U36/(VLOOKUP(R36,' Summary Statement'!$B$53:$C$77,2,FALSE))," ")</f>
        <v xml:space="preserve"> </v>
      </c>
      <c r="W36" s="137">
        <f t="shared" si="2"/>
        <v>0</v>
      </c>
      <c r="Z36" s="139" t="str">
        <f t="shared" si="0"/>
        <v>date not completed</v>
      </c>
      <c r="AA36" s="139" t="str">
        <f t="shared" si="1"/>
        <v>date not completed</v>
      </c>
      <c r="AB36" s="139">
        <f t="shared" si="3"/>
        <v>1</v>
      </c>
      <c r="AC36" s="140">
        <f t="shared" si="4"/>
        <v>0</v>
      </c>
      <c r="AD36" s="140" t="str">
        <f t="shared" si="5"/>
        <v/>
      </c>
      <c r="AE36" s="141">
        <v>0</v>
      </c>
      <c r="AF36" s="142">
        <f t="shared" si="6"/>
        <v>0</v>
      </c>
      <c r="AG36" s="1004"/>
      <c r="AH36" s="1005"/>
      <c r="AI36" s="1006"/>
    </row>
    <row r="37" spans="1:35" s="138" customFormat="1" x14ac:dyDescent="0.3">
      <c r="A37" s="135">
        <v>31</v>
      </c>
      <c r="B37" s="311"/>
      <c r="C37" s="311"/>
      <c r="D37" s="328"/>
      <c r="E37" s="328"/>
      <c r="F37" s="328"/>
      <c r="G37" s="328"/>
      <c r="H37" s="328"/>
      <c r="I37" s="328"/>
      <c r="J37" s="328"/>
      <c r="K37" s="328"/>
      <c r="L37" s="328"/>
      <c r="M37" s="328"/>
      <c r="N37" s="328"/>
      <c r="O37" s="328"/>
      <c r="P37" s="328"/>
      <c r="Q37" s="409"/>
      <c r="R37" s="328"/>
      <c r="S37" s="330"/>
      <c r="T37" s="136" t="str">
        <f>IFERROR(S37/(VLOOKUP(R37,' Summary Statement'!$B$53:$C$77,2,FALSE))," ")</f>
        <v xml:space="preserve"> </v>
      </c>
      <c r="U37" s="330"/>
      <c r="V37" s="136" t="str">
        <f>IFERROR(U37/(VLOOKUP(R37,' Summary Statement'!$B$53:$C$77,2,FALSE))," ")</f>
        <v xml:space="preserve"> </v>
      </c>
      <c r="W37" s="137">
        <f t="shared" si="2"/>
        <v>0</v>
      </c>
      <c r="Z37" s="139" t="str">
        <f t="shared" si="0"/>
        <v>date not completed</v>
      </c>
      <c r="AA37" s="139" t="str">
        <f t="shared" si="1"/>
        <v>date not completed</v>
      </c>
      <c r="AB37" s="139">
        <f t="shared" si="3"/>
        <v>1</v>
      </c>
      <c r="AC37" s="140">
        <f t="shared" si="4"/>
        <v>0</v>
      </c>
      <c r="AD37" s="140" t="str">
        <f t="shared" si="5"/>
        <v/>
      </c>
      <c r="AE37" s="141">
        <v>0</v>
      </c>
      <c r="AF37" s="142">
        <f t="shared" si="6"/>
        <v>0</v>
      </c>
      <c r="AG37" s="1004"/>
      <c r="AH37" s="1005"/>
      <c r="AI37" s="1006"/>
    </row>
    <row r="38" spans="1:35" s="138" customFormat="1" x14ac:dyDescent="0.3">
      <c r="A38" s="135">
        <v>32</v>
      </c>
      <c r="B38" s="311"/>
      <c r="C38" s="311"/>
      <c r="D38" s="328"/>
      <c r="E38" s="328"/>
      <c r="F38" s="328"/>
      <c r="G38" s="328"/>
      <c r="H38" s="328"/>
      <c r="I38" s="328"/>
      <c r="J38" s="328"/>
      <c r="K38" s="328"/>
      <c r="L38" s="328"/>
      <c r="M38" s="328"/>
      <c r="N38" s="328"/>
      <c r="O38" s="328"/>
      <c r="P38" s="328"/>
      <c r="Q38" s="409"/>
      <c r="R38" s="328"/>
      <c r="S38" s="330"/>
      <c r="T38" s="136" t="str">
        <f>IFERROR(S38/(VLOOKUP(R38,' Summary Statement'!$B$53:$C$77,2,FALSE))," ")</f>
        <v xml:space="preserve"> </v>
      </c>
      <c r="U38" s="330"/>
      <c r="V38" s="136" t="str">
        <f>IFERROR(U38/(VLOOKUP(R38,' Summary Statement'!$B$53:$C$77,2,FALSE))," ")</f>
        <v xml:space="preserve"> </v>
      </c>
      <c r="W38" s="137">
        <f t="shared" si="2"/>
        <v>0</v>
      </c>
      <c r="Z38" s="139" t="str">
        <f t="shared" si="0"/>
        <v>date not completed</v>
      </c>
      <c r="AA38" s="139" t="str">
        <f t="shared" si="1"/>
        <v>date not completed</v>
      </c>
      <c r="AB38" s="139">
        <f t="shared" si="3"/>
        <v>1</v>
      </c>
      <c r="AC38" s="140">
        <f t="shared" si="4"/>
        <v>0</v>
      </c>
      <c r="AD38" s="140" t="str">
        <f t="shared" si="5"/>
        <v/>
      </c>
      <c r="AE38" s="141">
        <v>0</v>
      </c>
      <c r="AF38" s="142">
        <f t="shared" si="6"/>
        <v>0</v>
      </c>
      <c r="AG38" s="1004"/>
      <c r="AH38" s="1005"/>
      <c r="AI38" s="1006"/>
    </row>
    <row r="39" spans="1:35" s="138" customFormat="1" x14ac:dyDescent="0.3">
      <c r="A39" s="135">
        <v>33</v>
      </c>
      <c r="B39" s="311"/>
      <c r="C39" s="311"/>
      <c r="D39" s="328"/>
      <c r="E39" s="328"/>
      <c r="F39" s="328"/>
      <c r="G39" s="328"/>
      <c r="H39" s="328"/>
      <c r="I39" s="328"/>
      <c r="J39" s="328"/>
      <c r="K39" s="328"/>
      <c r="L39" s="328"/>
      <c r="M39" s="328"/>
      <c r="N39" s="328"/>
      <c r="O39" s="328"/>
      <c r="P39" s="328"/>
      <c r="Q39" s="409"/>
      <c r="R39" s="328"/>
      <c r="S39" s="330"/>
      <c r="T39" s="136" t="str">
        <f>IFERROR(S39/(VLOOKUP(R39,' Summary Statement'!$B$53:$C$77,2,FALSE))," ")</f>
        <v xml:space="preserve"> </v>
      </c>
      <c r="U39" s="330"/>
      <c r="V39" s="136" t="str">
        <f>IFERROR(U39/(VLOOKUP(R39,' Summary Statement'!$B$53:$C$77,2,FALSE))," ")</f>
        <v xml:space="preserve"> </v>
      </c>
      <c r="W39" s="137">
        <f t="shared" si="2"/>
        <v>0</v>
      </c>
      <c r="Z39" s="139" t="str">
        <f t="shared" si="0"/>
        <v>date not completed</v>
      </c>
      <c r="AA39" s="139" t="str">
        <f t="shared" si="1"/>
        <v>date not completed</v>
      </c>
      <c r="AB39" s="139">
        <f t="shared" si="3"/>
        <v>1</v>
      </c>
      <c r="AC39" s="140">
        <f t="shared" si="4"/>
        <v>0</v>
      </c>
      <c r="AD39" s="140" t="str">
        <f t="shared" si="5"/>
        <v/>
      </c>
      <c r="AE39" s="141">
        <v>0</v>
      </c>
      <c r="AF39" s="142">
        <f t="shared" si="6"/>
        <v>0</v>
      </c>
      <c r="AG39" s="1004"/>
      <c r="AH39" s="1005"/>
      <c r="AI39" s="1006"/>
    </row>
    <row r="40" spans="1:35" s="138" customFormat="1" x14ac:dyDescent="0.3">
      <c r="A40" s="135">
        <v>34</v>
      </c>
      <c r="B40" s="311"/>
      <c r="C40" s="311"/>
      <c r="D40" s="328"/>
      <c r="E40" s="328"/>
      <c r="F40" s="328"/>
      <c r="G40" s="328"/>
      <c r="H40" s="328"/>
      <c r="I40" s="328"/>
      <c r="J40" s="328"/>
      <c r="K40" s="328"/>
      <c r="L40" s="328"/>
      <c r="M40" s="328"/>
      <c r="N40" s="328"/>
      <c r="O40" s="328"/>
      <c r="P40" s="328"/>
      <c r="Q40" s="409"/>
      <c r="R40" s="328"/>
      <c r="S40" s="330"/>
      <c r="T40" s="136" t="str">
        <f>IFERROR(S40/(VLOOKUP(R40,' Summary Statement'!$B$53:$C$77,2,FALSE))," ")</f>
        <v xml:space="preserve"> </v>
      </c>
      <c r="U40" s="330"/>
      <c r="V40" s="136" t="str">
        <f>IFERROR(U40/(VLOOKUP(R40,' Summary Statement'!$B$53:$C$77,2,FALSE))," ")</f>
        <v xml:space="preserve"> </v>
      </c>
      <c r="W40" s="137">
        <f t="shared" si="2"/>
        <v>0</v>
      </c>
      <c r="Z40" s="139" t="str">
        <f t="shared" si="0"/>
        <v>date not completed</v>
      </c>
      <c r="AA40" s="139" t="str">
        <f t="shared" si="1"/>
        <v>date not completed</v>
      </c>
      <c r="AB40" s="139">
        <f t="shared" si="3"/>
        <v>1</v>
      </c>
      <c r="AC40" s="140">
        <f t="shared" si="4"/>
        <v>0</v>
      </c>
      <c r="AD40" s="140" t="str">
        <f t="shared" si="5"/>
        <v/>
      </c>
      <c r="AE40" s="141">
        <v>0</v>
      </c>
      <c r="AF40" s="142">
        <f t="shared" si="6"/>
        <v>0</v>
      </c>
      <c r="AG40" s="1004"/>
      <c r="AH40" s="1005"/>
      <c r="AI40" s="1006"/>
    </row>
    <row r="41" spans="1:35" s="138" customFormat="1" x14ac:dyDescent="0.3">
      <c r="A41" s="135">
        <v>35</v>
      </c>
      <c r="B41" s="311"/>
      <c r="C41" s="311"/>
      <c r="D41" s="328"/>
      <c r="E41" s="328"/>
      <c r="F41" s="328"/>
      <c r="G41" s="328"/>
      <c r="H41" s="328"/>
      <c r="I41" s="328"/>
      <c r="J41" s="328"/>
      <c r="K41" s="328"/>
      <c r="L41" s="328"/>
      <c r="M41" s="328"/>
      <c r="N41" s="328"/>
      <c r="O41" s="328"/>
      <c r="P41" s="328"/>
      <c r="Q41" s="409"/>
      <c r="R41" s="328"/>
      <c r="S41" s="330"/>
      <c r="T41" s="136" t="str">
        <f>IFERROR(S41/(VLOOKUP(R41,' Summary Statement'!$B$53:$C$77,2,FALSE))," ")</f>
        <v xml:space="preserve"> </v>
      </c>
      <c r="U41" s="330"/>
      <c r="V41" s="136" t="str">
        <f>IFERROR(U41/(VLOOKUP(R41,' Summary Statement'!$B$53:$C$77,2,FALSE))," ")</f>
        <v xml:space="preserve"> </v>
      </c>
      <c r="W41" s="137">
        <f t="shared" si="2"/>
        <v>0</v>
      </c>
      <c r="Z41" s="139" t="str">
        <f t="shared" si="0"/>
        <v>date not completed</v>
      </c>
      <c r="AA41" s="139" t="str">
        <f t="shared" si="1"/>
        <v>date not completed</v>
      </c>
      <c r="AB41" s="139">
        <f t="shared" si="3"/>
        <v>1</v>
      </c>
      <c r="AC41" s="140">
        <f t="shared" si="4"/>
        <v>0</v>
      </c>
      <c r="AD41" s="140" t="str">
        <f t="shared" si="5"/>
        <v/>
      </c>
      <c r="AE41" s="141">
        <v>0</v>
      </c>
      <c r="AF41" s="142">
        <f t="shared" si="6"/>
        <v>0</v>
      </c>
      <c r="AG41" s="1004"/>
      <c r="AH41" s="1005"/>
      <c r="AI41" s="1006"/>
    </row>
    <row r="42" spans="1:35" s="138" customFormat="1" x14ac:dyDescent="0.3">
      <c r="A42" s="135">
        <v>36</v>
      </c>
      <c r="B42" s="311"/>
      <c r="C42" s="311"/>
      <c r="D42" s="328"/>
      <c r="E42" s="328"/>
      <c r="F42" s="328"/>
      <c r="G42" s="328"/>
      <c r="H42" s="328"/>
      <c r="I42" s="328"/>
      <c r="J42" s="328"/>
      <c r="K42" s="328"/>
      <c r="L42" s="328"/>
      <c r="M42" s="328"/>
      <c r="N42" s="328"/>
      <c r="O42" s="328"/>
      <c r="P42" s="328"/>
      <c r="Q42" s="409"/>
      <c r="R42" s="328"/>
      <c r="S42" s="330"/>
      <c r="T42" s="136" t="str">
        <f>IFERROR(S42/(VLOOKUP(R42,' Summary Statement'!$B$53:$C$77,2,FALSE))," ")</f>
        <v xml:space="preserve"> </v>
      </c>
      <c r="U42" s="330"/>
      <c r="V42" s="136" t="str">
        <f>IFERROR(U42/(VLOOKUP(R42,' Summary Statement'!$B$53:$C$77,2,FALSE))," ")</f>
        <v xml:space="preserve"> </v>
      </c>
      <c r="W42" s="137">
        <f t="shared" si="2"/>
        <v>0</v>
      </c>
      <c r="Z42" s="139" t="str">
        <f t="shared" si="0"/>
        <v>date not completed</v>
      </c>
      <c r="AA42" s="139" t="str">
        <f t="shared" si="1"/>
        <v>date not completed</v>
      </c>
      <c r="AB42" s="139">
        <f t="shared" si="3"/>
        <v>1</v>
      </c>
      <c r="AC42" s="140">
        <f t="shared" si="4"/>
        <v>0</v>
      </c>
      <c r="AD42" s="140" t="str">
        <f t="shared" si="5"/>
        <v/>
      </c>
      <c r="AE42" s="141">
        <v>0</v>
      </c>
      <c r="AF42" s="142">
        <f t="shared" si="6"/>
        <v>0</v>
      </c>
      <c r="AG42" s="1004"/>
      <c r="AH42" s="1005"/>
      <c r="AI42" s="1006"/>
    </row>
    <row r="43" spans="1:35" s="138" customFormat="1" x14ac:dyDescent="0.3">
      <c r="A43" s="135">
        <v>37</v>
      </c>
      <c r="B43" s="311"/>
      <c r="C43" s="311"/>
      <c r="D43" s="328"/>
      <c r="E43" s="328"/>
      <c r="F43" s="328"/>
      <c r="G43" s="328"/>
      <c r="H43" s="328"/>
      <c r="I43" s="328"/>
      <c r="J43" s="328"/>
      <c r="K43" s="328"/>
      <c r="L43" s="328"/>
      <c r="M43" s="328"/>
      <c r="N43" s="328"/>
      <c r="O43" s="328"/>
      <c r="P43" s="328"/>
      <c r="Q43" s="409"/>
      <c r="R43" s="328"/>
      <c r="S43" s="330"/>
      <c r="T43" s="136" t="str">
        <f>IFERROR(S43/(VLOOKUP(R43,' Summary Statement'!$B$53:$C$77,2,FALSE))," ")</f>
        <v xml:space="preserve"> </v>
      </c>
      <c r="U43" s="330"/>
      <c r="V43" s="136" t="str">
        <f>IFERROR(U43/(VLOOKUP(R43,' Summary Statement'!$B$53:$C$77,2,FALSE))," ")</f>
        <v xml:space="preserve"> </v>
      </c>
      <c r="W43" s="137">
        <f t="shared" si="2"/>
        <v>0</v>
      </c>
      <c r="Z43" s="139" t="str">
        <f t="shared" si="0"/>
        <v>date not completed</v>
      </c>
      <c r="AA43" s="139" t="str">
        <f t="shared" si="1"/>
        <v>date not completed</v>
      </c>
      <c r="AB43" s="139">
        <f t="shared" si="3"/>
        <v>1</v>
      </c>
      <c r="AC43" s="140">
        <f t="shared" si="4"/>
        <v>0</v>
      </c>
      <c r="AD43" s="140" t="str">
        <f t="shared" si="5"/>
        <v/>
      </c>
      <c r="AE43" s="141">
        <v>0</v>
      </c>
      <c r="AF43" s="142">
        <f t="shared" si="6"/>
        <v>0</v>
      </c>
      <c r="AG43" s="1004"/>
      <c r="AH43" s="1005"/>
      <c r="AI43" s="1006"/>
    </row>
    <row r="44" spans="1:35" s="138" customFormat="1" x14ac:dyDescent="0.3">
      <c r="A44" s="135">
        <v>38</v>
      </c>
      <c r="B44" s="311"/>
      <c r="C44" s="311"/>
      <c r="D44" s="328"/>
      <c r="E44" s="328"/>
      <c r="F44" s="328"/>
      <c r="G44" s="328"/>
      <c r="H44" s="328"/>
      <c r="I44" s="328"/>
      <c r="J44" s="328"/>
      <c r="K44" s="328"/>
      <c r="L44" s="328"/>
      <c r="M44" s="328"/>
      <c r="N44" s="328"/>
      <c r="O44" s="328"/>
      <c r="P44" s="328"/>
      <c r="Q44" s="409"/>
      <c r="R44" s="328"/>
      <c r="S44" s="330"/>
      <c r="T44" s="136" t="str">
        <f>IFERROR(S44/(VLOOKUP(R44,' Summary Statement'!$B$53:$C$77,2,FALSE))," ")</f>
        <v xml:space="preserve"> </v>
      </c>
      <c r="U44" s="330"/>
      <c r="V44" s="136" t="str">
        <f>IFERROR(U44/(VLOOKUP(R44,' Summary Statement'!$B$53:$C$77,2,FALSE))," ")</f>
        <v xml:space="preserve"> </v>
      </c>
      <c r="W44" s="137">
        <f t="shared" si="2"/>
        <v>0</v>
      </c>
      <c r="Z44" s="139" t="str">
        <f t="shared" si="0"/>
        <v>date not completed</v>
      </c>
      <c r="AA44" s="139" t="str">
        <f t="shared" si="1"/>
        <v>date not completed</v>
      </c>
      <c r="AB44" s="139">
        <f t="shared" si="3"/>
        <v>1</v>
      </c>
      <c r="AC44" s="140">
        <f t="shared" si="4"/>
        <v>0</v>
      </c>
      <c r="AD44" s="140" t="str">
        <f t="shared" si="5"/>
        <v/>
      </c>
      <c r="AE44" s="141">
        <v>0</v>
      </c>
      <c r="AF44" s="142">
        <f t="shared" si="6"/>
        <v>0</v>
      </c>
      <c r="AG44" s="1004"/>
      <c r="AH44" s="1005"/>
      <c r="AI44" s="1006"/>
    </row>
    <row r="45" spans="1:35" s="138" customFormat="1" x14ac:dyDescent="0.3">
      <c r="A45" s="135">
        <v>39</v>
      </c>
      <c r="B45" s="311"/>
      <c r="C45" s="311"/>
      <c r="D45" s="328"/>
      <c r="E45" s="328"/>
      <c r="F45" s="328"/>
      <c r="G45" s="328"/>
      <c r="H45" s="328"/>
      <c r="I45" s="328"/>
      <c r="J45" s="328"/>
      <c r="K45" s="328"/>
      <c r="L45" s="328"/>
      <c r="M45" s="328"/>
      <c r="N45" s="328"/>
      <c r="O45" s="328"/>
      <c r="P45" s="328"/>
      <c r="Q45" s="409"/>
      <c r="R45" s="328"/>
      <c r="S45" s="330"/>
      <c r="T45" s="136" t="str">
        <f>IFERROR(S45/(VLOOKUP(R45,' Summary Statement'!$B$53:$C$77,2,FALSE))," ")</f>
        <v xml:space="preserve"> </v>
      </c>
      <c r="U45" s="330"/>
      <c r="V45" s="136" t="str">
        <f>IFERROR(U45/(VLOOKUP(R45,' Summary Statement'!$B$53:$C$77,2,FALSE))," ")</f>
        <v xml:space="preserve"> </v>
      </c>
      <c r="W45" s="137">
        <f t="shared" si="2"/>
        <v>0</v>
      </c>
      <c r="Z45" s="139" t="str">
        <f t="shared" si="0"/>
        <v>date not completed</v>
      </c>
      <c r="AA45" s="139" t="str">
        <f t="shared" si="1"/>
        <v>date not completed</v>
      </c>
      <c r="AB45" s="139">
        <f t="shared" si="3"/>
        <v>1</v>
      </c>
      <c r="AC45" s="140">
        <f t="shared" si="4"/>
        <v>0</v>
      </c>
      <c r="AD45" s="140" t="str">
        <f t="shared" si="5"/>
        <v/>
      </c>
      <c r="AE45" s="141">
        <v>0</v>
      </c>
      <c r="AF45" s="142">
        <f t="shared" si="6"/>
        <v>0</v>
      </c>
      <c r="AG45" s="1004"/>
      <c r="AH45" s="1005"/>
      <c r="AI45" s="1006"/>
    </row>
    <row r="46" spans="1:35" s="138" customFormat="1" x14ac:dyDescent="0.3">
      <c r="A46" s="135">
        <v>40</v>
      </c>
      <c r="B46" s="311"/>
      <c r="C46" s="311"/>
      <c r="D46" s="328"/>
      <c r="E46" s="328"/>
      <c r="F46" s="328"/>
      <c r="G46" s="328"/>
      <c r="H46" s="328"/>
      <c r="I46" s="328"/>
      <c r="J46" s="328"/>
      <c r="K46" s="328"/>
      <c r="L46" s="328"/>
      <c r="M46" s="328"/>
      <c r="N46" s="328"/>
      <c r="O46" s="328"/>
      <c r="P46" s="328"/>
      <c r="Q46" s="409"/>
      <c r="R46" s="328"/>
      <c r="S46" s="330"/>
      <c r="T46" s="136" t="str">
        <f>IFERROR(S46/(VLOOKUP(R46,' Summary Statement'!$B$53:$C$77,2,FALSE))," ")</f>
        <v xml:space="preserve"> </v>
      </c>
      <c r="U46" s="330"/>
      <c r="V46" s="136" t="str">
        <f>IFERROR(U46/(VLOOKUP(R46,' Summary Statement'!$B$53:$C$77,2,FALSE))," ")</f>
        <v xml:space="preserve"> </v>
      </c>
      <c r="W46" s="137">
        <f t="shared" si="2"/>
        <v>0</v>
      </c>
      <c r="Z46" s="139" t="str">
        <f t="shared" si="0"/>
        <v>date not completed</v>
      </c>
      <c r="AA46" s="139" t="str">
        <f t="shared" si="1"/>
        <v>date not completed</v>
      </c>
      <c r="AB46" s="139">
        <f t="shared" si="3"/>
        <v>1</v>
      </c>
      <c r="AC46" s="140">
        <f t="shared" si="4"/>
        <v>0</v>
      </c>
      <c r="AD46" s="140" t="str">
        <f t="shared" si="5"/>
        <v/>
      </c>
      <c r="AE46" s="141">
        <v>0</v>
      </c>
      <c r="AF46" s="142">
        <f t="shared" si="6"/>
        <v>0</v>
      </c>
      <c r="AG46" s="1004"/>
      <c r="AH46" s="1005"/>
      <c r="AI46" s="1006"/>
    </row>
    <row r="47" spans="1:35" s="138" customFormat="1" x14ac:dyDescent="0.3">
      <c r="A47" s="135">
        <v>41</v>
      </c>
      <c r="B47" s="311"/>
      <c r="C47" s="311"/>
      <c r="D47" s="328"/>
      <c r="E47" s="328"/>
      <c r="F47" s="328"/>
      <c r="G47" s="328"/>
      <c r="H47" s="328"/>
      <c r="I47" s="328"/>
      <c r="J47" s="328"/>
      <c r="K47" s="328"/>
      <c r="L47" s="328"/>
      <c r="M47" s="328"/>
      <c r="N47" s="328"/>
      <c r="O47" s="328"/>
      <c r="P47" s="328"/>
      <c r="Q47" s="409"/>
      <c r="R47" s="328"/>
      <c r="S47" s="330"/>
      <c r="T47" s="136" t="str">
        <f>IFERROR(S47/(VLOOKUP(R47,' Summary Statement'!$B$53:$C$77,2,FALSE))," ")</f>
        <v xml:space="preserve"> </v>
      </c>
      <c r="U47" s="330"/>
      <c r="V47" s="136" t="str">
        <f>IFERROR(U47/(VLOOKUP(R47,' Summary Statement'!$B$53:$C$77,2,FALSE))," ")</f>
        <v xml:space="preserve"> </v>
      </c>
      <c r="W47" s="137">
        <f t="shared" si="2"/>
        <v>0</v>
      </c>
      <c r="Z47" s="139" t="str">
        <f t="shared" si="0"/>
        <v>date not completed</v>
      </c>
      <c r="AA47" s="139" t="str">
        <f t="shared" si="1"/>
        <v>date not completed</v>
      </c>
      <c r="AB47" s="139">
        <f t="shared" si="3"/>
        <v>1</v>
      </c>
      <c r="AC47" s="140">
        <f t="shared" si="4"/>
        <v>0</v>
      </c>
      <c r="AD47" s="140" t="str">
        <f t="shared" si="5"/>
        <v/>
      </c>
      <c r="AE47" s="141">
        <v>0</v>
      </c>
      <c r="AF47" s="142">
        <f t="shared" si="6"/>
        <v>0</v>
      </c>
      <c r="AG47" s="1004"/>
      <c r="AH47" s="1005"/>
      <c r="AI47" s="1006"/>
    </row>
    <row r="48" spans="1:35" s="138" customFormat="1" x14ac:dyDescent="0.3">
      <c r="A48" s="135">
        <v>42</v>
      </c>
      <c r="B48" s="311"/>
      <c r="C48" s="311"/>
      <c r="D48" s="328"/>
      <c r="E48" s="328"/>
      <c r="F48" s="328"/>
      <c r="G48" s="328"/>
      <c r="H48" s="328"/>
      <c r="I48" s="328"/>
      <c r="J48" s="328"/>
      <c r="K48" s="328"/>
      <c r="L48" s="328"/>
      <c r="M48" s="328"/>
      <c r="N48" s="328"/>
      <c r="O48" s="328"/>
      <c r="P48" s="328"/>
      <c r="Q48" s="409"/>
      <c r="R48" s="328"/>
      <c r="S48" s="330"/>
      <c r="T48" s="136" t="str">
        <f>IFERROR(S48/(VLOOKUP(R48,' Summary Statement'!$B$53:$C$77,2,FALSE))," ")</f>
        <v xml:space="preserve"> </v>
      </c>
      <c r="U48" s="330"/>
      <c r="V48" s="136" t="str">
        <f>IFERROR(U48/(VLOOKUP(R48,' Summary Statement'!$B$53:$C$77,2,FALSE))," ")</f>
        <v xml:space="preserve"> </v>
      </c>
      <c r="W48" s="137">
        <f t="shared" si="2"/>
        <v>0</v>
      </c>
      <c r="Z48" s="139" t="str">
        <f t="shared" si="0"/>
        <v>date not completed</v>
      </c>
      <c r="AA48" s="139" t="str">
        <f t="shared" si="1"/>
        <v>date not completed</v>
      </c>
      <c r="AB48" s="139">
        <f t="shared" si="3"/>
        <v>1</v>
      </c>
      <c r="AC48" s="140">
        <f t="shared" si="4"/>
        <v>0</v>
      </c>
      <c r="AD48" s="140" t="str">
        <f t="shared" si="5"/>
        <v/>
      </c>
      <c r="AE48" s="141">
        <v>0</v>
      </c>
      <c r="AF48" s="142">
        <f t="shared" si="6"/>
        <v>0</v>
      </c>
      <c r="AG48" s="1004"/>
      <c r="AH48" s="1005"/>
      <c r="AI48" s="1006"/>
    </row>
    <row r="49" spans="1:35" s="138" customFormat="1" x14ac:dyDescent="0.3">
      <c r="A49" s="135">
        <v>43</v>
      </c>
      <c r="B49" s="311"/>
      <c r="C49" s="311"/>
      <c r="D49" s="328"/>
      <c r="E49" s="328"/>
      <c r="F49" s="328"/>
      <c r="G49" s="328"/>
      <c r="H49" s="328"/>
      <c r="I49" s="328"/>
      <c r="J49" s="328"/>
      <c r="K49" s="328"/>
      <c r="L49" s="328"/>
      <c r="M49" s="328"/>
      <c r="N49" s="328"/>
      <c r="O49" s="328"/>
      <c r="P49" s="328"/>
      <c r="Q49" s="409"/>
      <c r="R49" s="328"/>
      <c r="S49" s="330"/>
      <c r="T49" s="136" t="str">
        <f>IFERROR(S49/(VLOOKUP(R49,' Summary Statement'!$B$53:$C$77,2,FALSE))," ")</f>
        <v xml:space="preserve"> </v>
      </c>
      <c r="U49" s="330"/>
      <c r="V49" s="136" t="str">
        <f>IFERROR(U49/(VLOOKUP(R49,' Summary Statement'!$B$53:$C$77,2,FALSE))," ")</f>
        <v xml:space="preserve"> </v>
      </c>
      <c r="W49" s="137">
        <f t="shared" si="2"/>
        <v>0</v>
      </c>
      <c r="Z49" s="139" t="str">
        <f t="shared" si="0"/>
        <v>date not completed</v>
      </c>
      <c r="AA49" s="139" t="str">
        <f t="shared" si="1"/>
        <v>date not completed</v>
      </c>
      <c r="AB49" s="139">
        <f t="shared" si="3"/>
        <v>1</v>
      </c>
      <c r="AC49" s="140">
        <f t="shared" si="4"/>
        <v>0</v>
      </c>
      <c r="AD49" s="140" t="str">
        <f t="shared" si="5"/>
        <v/>
      </c>
      <c r="AE49" s="141">
        <v>0</v>
      </c>
      <c r="AF49" s="142">
        <f t="shared" si="6"/>
        <v>0</v>
      </c>
      <c r="AG49" s="1004"/>
      <c r="AH49" s="1005"/>
      <c r="AI49" s="1006"/>
    </row>
    <row r="50" spans="1:35" s="138" customFormat="1" x14ac:dyDescent="0.3">
      <c r="A50" s="135">
        <v>44</v>
      </c>
      <c r="B50" s="311"/>
      <c r="C50" s="311"/>
      <c r="D50" s="328"/>
      <c r="E50" s="328"/>
      <c r="F50" s="328"/>
      <c r="G50" s="328"/>
      <c r="H50" s="328"/>
      <c r="I50" s="328"/>
      <c r="J50" s="328"/>
      <c r="K50" s="328"/>
      <c r="L50" s="328"/>
      <c r="M50" s="328"/>
      <c r="N50" s="328"/>
      <c r="O50" s="328"/>
      <c r="P50" s="328"/>
      <c r="Q50" s="409"/>
      <c r="R50" s="328"/>
      <c r="S50" s="330"/>
      <c r="T50" s="136" t="str">
        <f>IFERROR(S50/(VLOOKUP(R50,' Summary Statement'!$B$53:$C$77,2,FALSE))," ")</f>
        <v xml:space="preserve"> </v>
      </c>
      <c r="U50" s="330"/>
      <c r="V50" s="136" t="str">
        <f>IFERROR(U50/(VLOOKUP(R50,' Summary Statement'!$B$53:$C$77,2,FALSE))," ")</f>
        <v xml:space="preserve"> </v>
      </c>
      <c r="W50" s="137">
        <f t="shared" si="2"/>
        <v>0</v>
      </c>
      <c r="Z50" s="139" t="str">
        <f t="shared" si="0"/>
        <v>date not completed</v>
      </c>
      <c r="AA50" s="139" t="str">
        <f t="shared" si="1"/>
        <v>date not completed</v>
      </c>
      <c r="AB50" s="139">
        <f t="shared" si="3"/>
        <v>1</v>
      </c>
      <c r="AC50" s="140">
        <f t="shared" si="4"/>
        <v>0</v>
      </c>
      <c r="AD50" s="140" t="str">
        <f t="shared" si="5"/>
        <v/>
      </c>
      <c r="AE50" s="141">
        <v>0</v>
      </c>
      <c r="AF50" s="142">
        <f t="shared" si="6"/>
        <v>0</v>
      </c>
      <c r="AG50" s="1004"/>
      <c r="AH50" s="1005"/>
      <c r="AI50" s="1006"/>
    </row>
    <row r="51" spans="1:35" s="138" customFormat="1" x14ac:dyDescent="0.3">
      <c r="A51" s="135">
        <v>45</v>
      </c>
      <c r="B51" s="311"/>
      <c r="C51" s="311"/>
      <c r="D51" s="328"/>
      <c r="E51" s="328"/>
      <c r="F51" s="328"/>
      <c r="G51" s="328"/>
      <c r="H51" s="328"/>
      <c r="I51" s="328"/>
      <c r="J51" s="328"/>
      <c r="K51" s="328"/>
      <c r="L51" s="328"/>
      <c r="M51" s="328"/>
      <c r="N51" s="328"/>
      <c r="O51" s="328"/>
      <c r="P51" s="328"/>
      <c r="Q51" s="409"/>
      <c r="R51" s="328"/>
      <c r="S51" s="330"/>
      <c r="T51" s="136" t="str">
        <f>IFERROR(S51/(VLOOKUP(R51,' Summary Statement'!$B$53:$C$77,2,FALSE))," ")</f>
        <v xml:space="preserve"> </v>
      </c>
      <c r="U51" s="330"/>
      <c r="V51" s="136" t="str">
        <f>IFERROR(U51/(VLOOKUP(R51,' Summary Statement'!$B$53:$C$77,2,FALSE))," ")</f>
        <v xml:space="preserve"> </v>
      </c>
      <c r="W51" s="137">
        <f t="shared" si="2"/>
        <v>0</v>
      </c>
      <c r="Z51" s="139" t="str">
        <f t="shared" si="0"/>
        <v>date not completed</v>
      </c>
      <c r="AA51" s="139" t="str">
        <f t="shared" si="1"/>
        <v>date not completed</v>
      </c>
      <c r="AB51" s="139">
        <f t="shared" si="3"/>
        <v>1</v>
      </c>
      <c r="AC51" s="140">
        <f t="shared" si="4"/>
        <v>0</v>
      </c>
      <c r="AD51" s="140" t="str">
        <f t="shared" si="5"/>
        <v/>
      </c>
      <c r="AE51" s="141">
        <v>0</v>
      </c>
      <c r="AF51" s="142">
        <f t="shared" si="6"/>
        <v>0</v>
      </c>
      <c r="AG51" s="1004"/>
      <c r="AH51" s="1005"/>
      <c r="AI51" s="1006"/>
    </row>
    <row r="52" spans="1:35" s="138" customFormat="1" x14ac:dyDescent="0.3">
      <c r="A52" s="135">
        <v>46</v>
      </c>
      <c r="B52" s="311"/>
      <c r="C52" s="311"/>
      <c r="D52" s="328"/>
      <c r="E52" s="328"/>
      <c r="F52" s="328"/>
      <c r="G52" s="328"/>
      <c r="H52" s="328"/>
      <c r="I52" s="328"/>
      <c r="J52" s="328"/>
      <c r="K52" s="328"/>
      <c r="L52" s="328"/>
      <c r="M52" s="328"/>
      <c r="N52" s="328"/>
      <c r="O52" s="328"/>
      <c r="P52" s="328"/>
      <c r="Q52" s="409"/>
      <c r="R52" s="328"/>
      <c r="S52" s="330"/>
      <c r="T52" s="136" t="str">
        <f>IFERROR(S52/(VLOOKUP(R52,' Summary Statement'!$B$53:$C$77,2,FALSE))," ")</f>
        <v xml:space="preserve"> </v>
      </c>
      <c r="U52" s="330"/>
      <c r="V52" s="136" t="str">
        <f>IFERROR(U52/(VLOOKUP(R52,' Summary Statement'!$B$53:$C$77,2,FALSE))," ")</f>
        <v xml:space="preserve"> </v>
      </c>
      <c r="W52" s="137">
        <f t="shared" si="2"/>
        <v>0</v>
      </c>
      <c r="Z52" s="139" t="str">
        <f t="shared" si="0"/>
        <v>date not completed</v>
      </c>
      <c r="AA52" s="139" t="str">
        <f t="shared" si="1"/>
        <v>date not completed</v>
      </c>
      <c r="AB52" s="139">
        <f t="shared" si="3"/>
        <v>1</v>
      </c>
      <c r="AC52" s="140">
        <f t="shared" si="4"/>
        <v>0</v>
      </c>
      <c r="AD52" s="140" t="str">
        <f t="shared" si="5"/>
        <v/>
      </c>
      <c r="AE52" s="141">
        <v>0</v>
      </c>
      <c r="AF52" s="142">
        <f t="shared" si="6"/>
        <v>0</v>
      </c>
      <c r="AG52" s="1004"/>
      <c r="AH52" s="1005"/>
      <c r="AI52" s="1006"/>
    </row>
    <row r="53" spans="1:35" s="138" customFormat="1" x14ac:dyDescent="0.3">
      <c r="A53" s="135">
        <v>47</v>
      </c>
      <c r="B53" s="311"/>
      <c r="C53" s="311"/>
      <c r="D53" s="328"/>
      <c r="E53" s="328"/>
      <c r="F53" s="328"/>
      <c r="G53" s="328"/>
      <c r="H53" s="328"/>
      <c r="I53" s="328"/>
      <c r="J53" s="328"/>
      <c r="K53" s="328"/>
      <c r="L53" s="328"/>
      <c r="M53" s="328"/>
      <c r="N53" s="328"/>
      <c r="O53" s="328"/>
      <c r="P53" s="328"/>
      <c r="Q53" s="409"/>
      <c r="R53" s="328"/>
      <c r="S53" s="330"/>
      <c r="T53" s="136" t="str">
        <f>IFERROR(S53/(VLOOKUP(R53,' Summary Statement'!$B$53:$C$77,2,FALSE))," ")</f>
        <v xml:space="preserve"> </v>
      </c>
      <c r="U53" s="330"/>
      <c r="V53" s="136" t="str">
        <f>IFERROR(U53/(VLOOKUP(R53,' Summary Statement'!$B$53:$C$77,2,FALSE))," ")</f>
        <v xml:space="preserve"> </v>
      </c>
      <c r="W53" s="137">
        <f t="shared" si="2"/>
        <v>0</v>
      </c>
      <c r="Z53" s="139" t="str">
        <f t="shared" si="0"/>
        <v>date not completed</v>
      </c>
      <c r="AA53" s="139" t="str">
        <f t="shared" si="1"/>
        <v>date not completed</v>
      </c>
      <c r="AB53" s="139">
        <f t="shared" si="3"/>
        <v>1</v>
      </c>
      <c r="AC53" s="140">
        <f t="shared" si="4"/>
        <v>0</v>
      </c>
      <c r="AD53" s="140" t="str">
        <f t="shared" si="5"/>
        <v/>
      </c>
      <c r="AE53" s="141">
        <v>0</v>
      </c>
      <c r="AF53" s="142">
        <f t="shared" si="6"/>
        <v>0</v>
      </c>
      <c r="AG53" s="1004"/>
      <c r="AH53" s="1005"/>
      <c r="AI53" s="1006"/>
    </row>
    <row r="54" spans="1:35" s="138" customFormat="1" x14ac:dyDescent="0.3">
      <c r="A54" s="135">
        <v>48</v>
      </c>
      <c r="B54" s="311"/>
      <c r="C54" s="311"/>
      <c r="D54" s="328"/>
      <c r="E54" s="328"/>
      <c r="F54" s="328"/>
      <c r="G54" s="328"/>
      <c r="H54" s="328"/>
      <c r="I54" s="328"/>
      <c r="J54" s="328"/>
      <c r="K54" s="328"/>
      <c r="L54" s="328"/>
      <c r="M54" s="328"/>
      <c r="N54" s="328"/>
      <c r="O54" s="328"/>
      <c r="P54" s="328"/>
      <c r="Q54" s="409"/>
      <c r="R54" s="328"/>
      <c r="S54" s="330"/>
      <c r="T54" s="136" t="str">
        <f>IFERROR(S54/(VLOOKUP(R54,' Summary Statement'!$B$53:$C$77,2,FALSE))," ")</f>
        <v xml:space="preserve"> </v>
      </c>
      <c r="U54" s="330"/>
      <c r="V54" s="136" t="str">
        <f>IFERROR(U54/(VLOOKUP(R54,' Summary Statement'!$B$53:$C$77,2,FALSE))," ")</f>
        <v xml:space="preserve"> </v>
      </c>
      <c r="W54" s="137">
        <f t="shared" si="2"/>
        <v>0</v>
      </c>
      <c r="Z54" s="139" t="str">
        <f t="shared" si="0"/>
        <v>date not completed</v>
      </c>
      <c r="AA54" s="139" t="str">
        <f t="shared" si="1"/>
        <v>date not completed</v>
      </c>
      <c r="AB54" s="139">
        <f t="shared" si="3"/>
        <v>1</v>
      </c>
      <c r="AC54" s="140">
        <f t="shared" si="4"/>
        <v>0</v>
      </c>
      <c r="AD54" s="140" t="str">
        <f t="shared" si="5"/>
        <v/>
      </c>
      <c r="AE54" s="141">
        <v>0</v>
      </c>
      <c r="AF54" s="142">
        <f t="shared" si="6"/>
        <v>0</v>
      </c>
      <c r="AG54" s="1004"/>
      <c r="AH54" s="1005"/>
      <c r="AI54" s="1006"/>
    </row>
    <row r="55" spans="1:35" s="138" customFormat="1" x14ac:dyDescent="0.3">
      <c r="A55" s="135">
        <v>49</v>
      </c>
      <c r="B55" s="311"/>
      <c r="C55" s="311"/>
      <c r="D55" s="328"/>
      <c r="E55" s="328"/>
      <c r="F55" s="328"/>
      <c r="G55" s="328"/>
      <c r="H55" s="328"/>
      <c r="I55" s="328"/>
      <c r="J55" s="328"/>
      <c r="K55" s="328"/>
      <c r="L55" s="328"/>
      <c r="M55" s="328"/>
      <c r="N55" s="328"/>
      <c r="O55" s="328"/>
      <c r="P55" s="328"/>
      <c r="Q55" s="409"/>
      <c r="R55" s="328"/>
      <c r="S55" s="330"/>
      <c r="T55" s="136" t="str">
        <f>IFERROR(S55/(VLOOKUP(R55,' Summary Statement'!$B$53:$C$77,2,FALSE))," ")</f>
        <v xml:space="preserve"> </v>
      </c>
      <c r="U55" s="330"/>
      <c r="V55" s="136" t="str">
        <f>IFERROR(U55/(VLOOKUP(R55,' Summary Statement'!$B$53:$C$77,2,FALSE))," ")</f>
        <v xml:space="preserve"> </v>
      </c>
      <c r="W55" s="137">
        <f t="shared" si="2"/>
        <v>0</v>
      </c>
      <c r="Z55" s="139" t="str">
        <f t="shared" si="0"/>
        <v>date not completed</v>
      </c>
      <c r="AA55" s="139" t="str">
        <f t="shared" si="1"/>
        <v>date not completed</v>
      </c>
      <c r="AB55" s="139">
        <f t="shared" si="3"/>
        <v>1</v>
      </c>
      <c r="AC55" s="140">
        <f t="shared" si="4"/>
        <v>0</v>
      </c>
      <c r="AD55" s="140" t="str">
        <f t="shared" si="5"/>
        <v/>
      </c>
      <c r="AE55" s="141">
        <v>0</v>
      </c>
      <c r="AF55" s="142">
        <f t="shared" si="6"/>
        <v>0</v>
      </c>
      <c r="AG55" s="1004"/>
      <c r="AH55" s="1005"/>
      <c r="AI55" s="1006"/>
    </row>
    <row r="56" spans="1:35" s="138" customFormat="1" x14ac:dyDescent="0.3">
      <c r="A56" s="135">
        <v>50</v>
      </c>
      <c r="B56" s="311"/>
      <c r="C56" s="311"/>
      <c r="D56" s="328"/>
      <c r="E56" s="328"/>
      <c r="F56" s="328"/>
      <c r="G56" s="328"/>
      <c r="H56" s="328"/>
      <c r="I56" s="328"/>
      <c r="J56" s="328"/>
      <c r="K56" s="328"/>
      <c r="L56" s="328"/>
      <c r="M56" s="328"/>
      <c r="N56" s="328"/>
      <c r="O56" s="328"/>
      <c r="P56" s="328"/>
      <c r="Q56" s="409"/>
      <c r="R56" s="328"/>
      <c r="S56" s="330"/>
      <c r="T56" s="136" t="str">
        <f>IFERROR(S56/(VLOOKUP(R56,' Summary Statement'!$B$53:$C$77,2,FALSE))," ")</f>
        <v xml:space="preserve"> </v>
      </c>
      <c r="U56" s="330"/>
      <c r="V56" s="136" t="str">
        <f>IFERROR(U56/(VLOOKUP(R56,' Summary Statement'!$B$53:$C$77,2,FALSE))," ")</f>
        <v xml:space="preserve"> </v>
      </c>
      <c r="W56" s="137">
        <f t="shared" si="2"/>
        <v>0</v>
      </c>
      <c r="Z56" s="139" t="str">
        <f t="shared" si="0"/>
        <v>date not completed</v>
      </c>
      <c r="AA56" s="139" t="str">
        <f t="shared" si="1"/>
        <v>date not completed</v>
      </c>
      <c r="AB56" s="139">
        <f t="shared" si="3"/>
        <v>1</v>
      </c>
      <c r="AC56" s="140">
        <f t="shared" si="4"/>
        <v>0</v>
      </c>
      <c r="AD56" s="140" t="str">
        <f t="shared" si="5"/>
        <v/>
      </c>
      <c r="AE56" s="141">
        <v>0</v>
      </c>
      <c r="AF56" s="142">
        <f t="shared" si="6"/>
        <v>0</v>
      </c>
      <c r="AG56" s="1004"/>
      <c r="AH56" s="1005"/>
      <c r="AI56" s="1006"/>
    </row>
    <row r="57" spans="1:35" s="138" customFormat="1" x14ac:dyDescent="0.3">
      <c r="A57" s="135">
        <v>51</v>
      </c>
      <c r="B57" s="311"/>
      <c r="C57" s="311"/>
      <c r="D57" s="328"/>
      <c r="E57" s="328"/>
      <c r="F57" s="328"/>
      <c r="G57" s="328"/>
      <c r="H57" s="328"/>
      <c r="I57" s="328"/>
      <c r="J57" s="328"/>
      <c r="K57" s="328"/>
      <c r="L57" s="328"/>
      <c r="M57" s="328"/>
      <c r="N57" s="328"/>
      <c r="O57" s="328"/>
      <c r="P57" s="328"/>
      <c r="Q57" s="409"/>
      <c r="R57" s="328"/>
      <c r="S57" s="330"/>
      <c r="T57" s="136" t="str">
        <f>IFERROR(S57/(VLOOKUP(R57,' Summary Statement'!$B$53:$C$77,2,FALSE))," ")</f>
        <v xml:space="preserve"> </v>
      </c>
      <c r="U57" s="330"/>
      <c r="V57" s="136" t="str">
        <f>IFERROR(U57/(VLOOKUP(R57,' Summary Statement'!$B$53:$C$77,2,FALSE))," ")</f>
        <v xml:space="preserve"> </v>
      </c>
      <c r="W57" s="137">
        <f t="shared" si="2"/>
        <v>0</v>
      </c>
      <c r="Z57" s="139" t="str">
        <f t="shared" si="0"/>
        <v>date not completed</v>
      </c>
      <c r="AA57" s="139" t="str">
        <f t="shared" si="1"/>
        <v>date not completed</v>
      </c>
      <c r="AB57" s="139">
        <f t="shared" si="3"/>
        <v>1</v>
      </c>
      <c r="AC57" s="140">
        <f t="shared" si="4"/>
        <v>0</v>
      </c>
      <c r="AD57" s="140" t="str">
        <f t="shared" si="5"/>
        <v/>
      </c>
      <c r="AE57" s="141">
        <v>0</v>
      </c>
      <c r="AF57" s="142">
        <f t="shared" si="6"/>
        <v>0</v>
      </c>
      <c r="AG57" s="1004"/>
      <c r="AH57" s="1005"/>
      <c r="AI57" s="1006"/>
    </row>
    <row r="58" spans="1:35" s="138" customFormat="1" x14ac:dyDescent="0.3">
      <c r="A58" s="135">
        <v>52</v>
      </c>
      <c r="B58" s="311"/>
      <c r="C58" s="311"/>
      <c r="D58" s="328"/>
      <c r="E58" s="328"/>
      <c r="F58" s="328"/>
      <c r="G58" s="328"/>
      <c r="H58" s="328"/>
      <c r="I58" s="328"/>
      <c r="J58" s="328"/>
      <c r="K58" s="328"/>
      <c r="L58" s="328"/>
      <c r="M58" s="328"/>
      <c r="N58" s="328"/>
      <c r="O58" s="328"/>
      <c r="P58" s="328"/>
      <c r="Q58" s="409"/>
      <c r="R58" s="328"/>
      <c r="S58" s="330"/>
      <c r="T58" s="136" t="str">
        <f>IFERROR(S58/(VLOOKUP(R58,' Summary Statement'!$B$53:$C$77,2,FALSE))," ")</f>
        <v xml:space="preserve"> </v>
      </c>
      <c r="U58" s="330"/>
      <c r="V58" s="136" t="str">
        <f>IFERROR(U58/(VLOOKUP(R58,' Summary Statement'!$B$53:$C$77,2,FALSE))," ")</f>
        <v xml:space="preserve"> </v>
      </c>
      <c r="W58" s="137">
        <f t="shared" si="2"/>
        <v>0</v>
      </c>
      <c r="Z58" s="139" t="str">
        <f t="shared" si="0"/>
        <v>date not completed</v>
      </c>
      <c r="AA58" s="139" t="str">
        <f t="shared" si="1"/>
        <v>date not completed</v>
      </c>
      <c r="AB58" s="139">
        <f t="shared" si="3"/>
        <v>1</v>
      </c>
      <c r="AC58" s="140">
        <f t="shared" si="4"/>
        <v>0</v>
      </c>
      <c r="AD58" s="140" t="str">
        <f t="shared" si="5"/>
        <v/>
      </c>
      <c r="AE58" s="141">
        <v>0</v>
      </c>
      <c r="AF58" s="142">
        <f t="shared" si="6"/>
        <v>0</v>
      </c>
      <c r="AG58" s="1004"/>
      <c r="AH58" s="1005"/>
      <c r="AI58" s="1006"/>
    </row>
    <row r="59" spans="1:35" s="138" customFormat="1" x14ac:dyDescent="0.3">
      <c r="A59" s="135">
        <v>53</v>
      </c>
      <c r="B59" s="311"/>
      <c r="C59" s="311"/>
      <c r="D59" s="328"/>
      <c r="E59" s="328"/>
      <c r="F59" s="328"/>
      <c r="G59" s="328"/>
      <c r="H59" s="328"/>
      <c r="I59" s="328"/>
      <c r="J59" s="328"/>
      <c r="K59" s="328"/>
      <c r="L59" s="328"/>
      <c r="M59" s="328"/>
      <c r="N59" s="328"/>
      <c r="O59" s="328"/>
      <c r="P59" s="328"/>
      <c r="Q59" s="409"/>
      <c r="R59" s="328"/>
      <c r="S59" s="330"/>
      <c r="T59" s="136" t="str">
        <f>IFERROR(S59/(VLOOKUP(R59,' Summary Statement'!$B$53:$C$77,2,FALSE))," ")</f>
        <v xml:space="preserve"> </v>
      </c>
      <c r="U59" s="330"/>
      <c r="V59" s="136" t="str">
        <f>IFERROR(U59/(VLOOKUP(R59,' Summary Statement'!$B$53:$C$77,2,FALSE))," ")</f>
        <v xml:space="preserve"> </v>
      </c>
      <c r="W59" s="137">
        <f t="shared" si="2"/>
        <v>0</v>
      </c>
      <c r="Z59" s="139" t="str">
        <f t="shared" si="0"/>
        <v>date not completed</v>
      </c>
      <c r="AA59" s="139" t="str">
        <f t="shared" si="1"/>
        <v>date not completed</v>
      </c>
      <c r="AB59" s="139">
        <f t="shared" si="3"/>
        <v>1</v>
      </c>
      <c r="AC59" s="140">
        <f t="shared" si="4"/>
        <v>0</v>
      </c>
      <c r="AD59" s="140" t="str">
        <f t="shared" si="5"/>
        <v/>
      </c>
      <c r="AE59" s="141">
        <v>0</v>
      </c>
      <c r="AF59" s="142">
        <f t="shared" si="6"/>
        <v>0</v>
      </c>
      <c r="AG59" s="1004"/>
      <c r="AH59" s="1005"/>
      <c r="AI59" s="1006"/>
    </row>
    <row r="60" spans="1:35" s="138" customFormat="1" x14ac:dyDescent="0.3">
      <c r="A60" s="135">
        <v>54</v>
      </c>
      <c r="B60" s="311"/>
      <c r="C60" s="311"/>
      <c r="D60" s="328"/>
      <c r="E60" s="328"/>
      <c r="F60" s="328"/>
      <c r="G60" s="328"/>
      <c r="H60" s="328"/>
      <c r="I60" s="328"/>
      <c r="J60" s="328"/>
      <c r="K60" s="328"/>
      <c r="L60" s="328"/>
      <c r="M60" s="328"/>
      <c r="N60" s="328"/>
      <c r="O60" s="328"/>
      <c r="P60" s="328"/>
      <c r="Q60" s="409"/>
      <c r="R60" s="328"/>
      <c r="S60" s="330"/>
      <c r="T60" s="136" t="str">
        <f>IFERROR(S60/(VLOOKUP(R60,' Summary Statement'!$B$53:$C$77,2,FALSE))," ")</f>
        <v xml:space="preserve"> </v>
      </c>
      <c r="U60" s="330"/>
      <c r="V60" s="136" t="str">
        <f>IFERROR(U60/(VLOOKUP(R60,' Summary Statement'!$B$53:$C$77,2,FALSE))," ")</f>
        <v xml:space="preserve"> </v>
      </c>
      <c r="W60" s="137">
        <f t="shared" si="2"/>
        <v>0</v>
      </c>
      <c r="Z60" s="139" t="str">
        <f t="shared" si="0"/>
        <v>date not completed</v>
      </c>
      <c r="AA60" s="139" t="str">
        <f t="shared" si="1"/>
        <v>date not completed</v>
      </c>
      <c r="AB60" s="139">
        <f t="shared" si="3"/>
        <v>1</v>
      </c>
      <c r="AC60" s="140">
        <f t="shared" si="4"/>
        <v>0</v>
      </c>
      <c r="AD60" s="140" t="str">
        <f t="shared" si="5"/>
        <v/>
      </c>
      <c r="AE60" s="141">
        <v>0</v>
      </c>
      <c r="AF60" s="142">
        <f t="shared" si="6"/>
        <v>0</v>
      </c>
      <c r="AG60" s="1004"/>
      <c r="AH60" s="1005"/>
      <c r="AI60" s="1006"/>
    </row>
    <row r="61" spans="1:35" s="138" customFormat="1" x14ac:dyDescent="0.3">
      <c r="A61" s="135">
        <v>55</v>
      </c>
      <c r="B61" s="311"/>
      <c r="C61" s="311"/>
      <c r="D61" s="328"/>
      <c r="E61" s="328"/>
      <c r="F61" s="328"/>
      <c r="G61" s="328"/>
      <c r="H61" s="328"/>
      <c r="I61" s="328"/>
      <c r="J61" s="328"/>
      <c r="K61" s="328"/>
      <c r="L61" s="328"/>
      <c r="M61" s="328"/>
      <c r="N61" s="328"/>
      <c r="O61" s="328"/>
      <c r="P61" s="328"/>
      <c r="Q61" s="409"/>
      <c r="R61" s="328"/>
      <c r="S61" s="330"/>
      <c r="T61" s="136" t="str">
        <f>IFERROR(S61/(VLOOKUP(R61,' Summary Statement'!$B$53:$C$77,2,FALSE))," ")</f>
        <v xml:space="preserve"> </v>
      </c>
      <c r="U61" s="330"/>
      <c r="V61" s="136" t="str">
        <f>IFERROR(U61/(VLOOKUP(R61,' Summary Statement'!$B$53:$C$77,2,FALSE))," ")</f>
        <v xml:space="preserve"> </v>
      </c>
      <c r="W61" s="137">
        <f t="shared" si="2"/>
        <v>0</v>
      </c>
      <c r="Z61" s="139" t="str">
        <f t="shared" si="0"/>
        <v>date not completed</v>
      </c>
      <c r="AA61" s="139" t="str">
        <f t="shared" si="1"/>
        <v>date not completed</v>
      </c>
      <c r="AB61" s="139">
        <f t="shared" si="3"/>
        <v>1</v>
      </c>
      <c r="AC61" s="140">
        <f t="shared" si="4"/>
        <v>0</v>
      </c>
      <c r="AD61" s="140" t="str">
        <f t="shared" si="5"/>
        <v/>
      </c>
      <c r="AE61" s="141">
        <v>0</v>
      </c>
      <c r="AF61" s="142">
        <f t="shared" si="6"/>
        <v>0</v>
      </c>
      <c r="AG61" s="1004"/>
      <c r="AH61" s="1005"/>
      <c r="AI61" s="1006"/>
    </row>
    <row r="62" spans="1:35" s="138" customFormat="1" x14ac:dyDescent="0.3">
      <c r="A62" s="135">
        <v>56</v>
      </c>
      <c r="B62" s="311"/>
      <c r="C62" s="311"/>
      <c r="D62" s="328"/>
      <c r="E62" s="328"/>
      <c r="F62" s="328"/>
      <c r="G62" s="328"/>
      <c r="H62" s="328"/>
      <c r="I62" s="328"/>
      <c r="J62" s="328"/>
      <c r="K62" s="328"/>
      <c r="L62" s="328"/>
      <c r="M62" s="328"/>
      <c r="N62" s="328"/>
      <c r="O62" s="328"/>
      <c r="P62" s="328"/>
      <c r="Q62" s="409"/>
      <c r="R62" s="328"/>
      <c r="S62" s="330"/>
      <c r="T62" s="136" t="str">
        <f>IFERROR(S62/(VLOOKUP(R62,' Summary Statement'!$B$53:$C$77,2,FALSE))," ")</f>
        <v xml:space="preserve"> </v>
      </c>
      <c r="U62" s="330"/>
      <c r="V62" s="136" t="str">
        <f>IFERROR(U62/(VLOOKUP(R62,' Summary Statement'!$B$53:$C$77,2,FALSE))," ")</f>
        <v xml:space="preserve"> </v>
      </c>
      <c r="W62" s="137">
        <f t="shared" si="2"/>
        <v>0</v>
      </c>
      <c r="Z62" s="139" t="str">
        <f t="shared" si="0"/>
        <v>date not completed</v>
      </c>
      <c r="AA62" s="139" t="str">
        <f t="shared" si="1"/>
        <v>date not completed</v>
      </c>
      <c r="AB62" s="139">
        <f t="shared" si="3"/>
        <v>1</v>
      </c>
      <c r="AC62" s="140">
        <f t="shared" si="4"/>
        <v>0</v>
      </c>
      <c r="AD62" s="140" t="str">
        <f t="shared" si="5"/>
        <v/>
      </c>
      <c r="AE62" s="141">
        <v>0</v>
      </c>
      <c r="AF62" s="142">
        <f t="shared" si="6"/>
        <v>0</v>
      </c>
      <c r="AG62" s="1004"/>
      <c r="AH62" s="1005"/>
      <c r="AI62" s="1006"/>
    </row>
    <row r="63" spans="1:35" s="138" customFormat="1" x14ac:dyDescent="0.3">
      <c r="A63" s="135">
        <v>57</v>
      </c>
      <c r="B63" s="311"/>
      <c r="C63" s="311"/>
      <c r="D63" s="328"/>
      <c r="E63" s="328"/>
      <c r="F63" s="328"/>
      <c r="G63" s="328"/>
      <c r="H63" s="328"/>
      <c r="I63" s="328"/>
      <c r="J63" s="328"/>
      <c r="K63" s="328"/>
      <c r="L63" s="328"/>
      <c r="M63" s="328"/>
      <c r="N63" s="328"/>
      <c r="O63" s="328"/>
      <c r="P63" s="328"/>
      <c r="Q63" s="409"/>
      <c r="R63" s="328"/>
      <c r="S63" s="330"/>
      <c r="T63" s="136" t="str">
        <f>IFERROR(S63/(VLOOKUP(R63,' Summary Statement'!$B$53:$C$77,2,FALSE))," ")</f>
        <v xml:space="preserve"> </v>
      </c>
      <c r="U63" s="330"/>
      <c r="V63" s="136" t="str">
        <f>IFERROR(U63/(VLOOKUP(R63,' Summary Statement'!$B$53:$C$77,2,FALSE))," ")</f>
        <v xml:space="preserve"> </v>
      </c>
      <c r="W63" s="137">
        <f t="shared" si="2"/>
        <v>0</v>
      </c>
      <c r="Z63" s="139" t="str">
        <f t="shared" si="0"/>
        <v>date not completed</v>
      </c>
      <c r="AA63" s="139" t="str">
        <f t="shared" si="1"/>
        <v>date not completed</v>
      </c>
      <c r="AB63" s="139">
        <f t="shared" si="3"/>
        <v>1</v>
      </c>
      <c r="AC63" s="140">
        <f t="shared" si="4"/>
        <v>0</v>
      </c>
      <c r="AD63" s="140" t="str">
        <f t="shared" si="5"/>
        <v/>
      </c>
      <c r="AE63" s="141">
        <v>0</v>
      </c>
      <c r="AF63" s="142">
        <f t="shared" si="6"/>
        <v>0</v>
      </c>
      <c r="AG63" s="1004"/>
      <c r="AH63" s="1005"/>
      <c r="AI63" s="1006"/>
    </row>
    <row r="64" spans="1:35" s="138" customFormat="1" x14ac:dyDescent="0.3">
      <c r="A64" s="135">
        <v>58</v>
      </c>
      <c r="B64" s="311"/>
      <c r="C64" s="311"/>
      <c r="D64" s="328"/>
      <c r="E64" s="328"/>
      <c r="F64" s="328"/>
      <c r="G64" s="328"/>
      <c r="H64" s="328"/>
      <c r="I64" s="328"/>
      <c r="J64" s="328"/>
      <c r="K64" s="328"/>
      <c r="L64" s="328"/>
      <c r="M64" s="328"/>
      <c r="N64" s="328"/>
      <c r="O64" s="328"/>
      <c r="P64" s="328"/>
      <c r="Q64" s="409"/>
      <c r="R64" s="328"/>
      <c r="S64" s="330"/>
      <c r="T64" s="136" t="str">
        <f>IFERROR(S64/(VLOOKUP(R64,' Summary Statement'!$B$53:$C$77,2,FALSE))," ")</f>
        <v xml:space="preserve"> </v>
      </c>
      <c r="U64" s="330"/>
      <c r="V64" s="136" t="str">
        <f>IFERROR(U64/(VLOOKUP(R64,' Summary Statement'!$B$53:$C$77,2,FALSE))," ")</f>
        <v xml:space="preserve"> </v>
      </c>
      <c r="W64" s="137">
        <f t="shared" si="2"/>
        <v>0</v>
      </c>
      <c r="Z64" s="139" t="str">
        <f t="shared" si="0"/>
        <v>date not completed</v>
      </c>
      <c r="AA64" s="139" t="str">
        <f t="shared" si="1"/>
        <v>date not completed</v>
      </c>
      <c r="AB64" s="139">
        <f t="shared" si="3"/>
        <v>1</v>
      </c>
      <c r="AC64" s="140">
        <f t="shared" si="4"/>
        <v>0</v>
      </c>
      <c r="AD64" s="140" t="str">
        <f t="shared" si="5"/>
        <v/>
      </c>
      <c r="AE64" s="141">
        <v>0</v>
      </c>
      <c r="AF64" s="142">
        <f t="shared" si="6"/>
        <v>0</v>
      </c>
      <c r="AG64" s="1004"/>
      <c r="AH64" s="1005"/>
      <c r="AI64" s="1006"/>
    </row>
    <row r="65" spans="1:35" s="138" customFormat="1" x14ac:dyDescent="0.3">
      <c r="A65" s="135">
        <v>59</v>
      </c>
      <c r="B65" s="311"/>
      <c r="C65" s="311"/>
      <c r="D65" s="328"/>
      <c r="E65" s="328"/>
      <c r="F65" s="328"/>
      <c r="G65" s="328"/>
      <c r="H65" s="328"/>
      <c r="I65" s="328"/>
      <c r="J65" s="328"/>
      <c r="K65" s="328"/>
      <c r="L65" s="328"/>
      <c r="M65" s="328"/>
      <c r="N65" s="328"/>
      <c r="O65" s="328"/>
      <c r="P65" s="328"/>
      <c r="Q65" s="409"/>
      <c r="R65" s="328"/>
      <c r="S65" s="330"/>
      <c r="T65" s="136" t="str">
        <f>IFERROR(S65/(VLOOKUP(R65,' Summary Statement'!$B$53:$C$77,2,FALSE))," ")</f>
        <v xml:space="preserve"> </v>
      </c>
      <c r="U65" s="330"/>
      <c r="V65" s="136" t="str">
        <f>IFERROR(U65/(VLOOKUP(R65,' Summary Statement'!$B$53:$C$77,2,FALSE))," ")</f>
        <v xml:space="preserve"> </v>
      </c>
      <c r="W65" s="137">
        <f t="shared" si="2"/>
        <v>0</v>
      </c>
      <c r="Z65" s="139" t="str">
        <f t="shared" si="0"/>
        <v>date not completed</v>
      </c>
      <c r="AA65" s="139" t="str">
        <f t="shared" si="1"/>
        <v>date not completed</v>
      </c>
      <c r="AB65" s="139">
        <f t="shared" si="3"/>
        <v>1</v>
      </c>
      <c r="AC65" s="140">
        <f t="shared" si="4"/>
        <v>0</v>
      </c>
      <c r="AD65" s="140" t="str">
        <f t="shared" si="5"/>
        <v/>
      </c>
      <c r="AE65" s="141">
        <v>0</v>
      </c>
      <c r="AF65" s="142">
        <f t="shared" si="6"/>
        <v>0</v>
      </c>
      <c r="AG65" s="1004"/>
      <c r="AH65" s="1005"/>
      <c r="AI65" s="1006"/>
    </row>
    <row r="66" spans="1:35" s="138" customFormat="1" x14ac:dyDescent="0.3">
      <c r="A66" s="135">
        <v>60</v>
      </c>
      <c r="B66" s="311"/>
      <c r="C66" s="311"/>
      <c r="D66" s="328"/>
      <c r="E66" s="328"/>
      <c r="F66" s="328"/>
      <c r="G66" s="328"/>
      <c r="H66" s="328"/>
      <c r="I66" s="328"/>
      <c r="J66" s="328"/>
      <c r="K66" s="328"/>
      <c r="L66" s="328"/>
      <c r="M66" s="328"/>
      <c r="N66" s="328"/>
      <c r="O66" s="328"/>
      <c r="P66" s="328"/>
      <c r="Q66" s="409"/>
      <c r="R66" s="328"/>
      <c r="S66" s="330"/>
      <c r="T66" s="136" t="str">
        <f>IFERROR(S66/(VLOOKUP(R66,' Summary Statement'!$B$53:$C$77,2,FALSE))," ")</f>
        <v xml:space="preserve"> </v>
      </c>
      <c r="U66" s="330"/>
      <c r="V66" s="136" t="str">
        <f>IFERROR(U66/(VLOOKUP(R66,' Summary Statement'!$B$53:$C$77,2,FALSE))," ")</f>
        <v xml:space="preserve"> </v>
      </c>
      <c r="W66" s="137">
        <f t="shared" si="2"/>
        <v>0</v>
      </c>
      <c r="Z66" s="139" t="str">
        <f t="shared" si="0"/>
        <v>date not completed</v>
      </c>
      <c r="AA66" s="139" t="str">
        <f t="shared" si="1"/>
        <v>date not completed</v>
      </c>
      <c r="AB66" s="139">
        <f t="shared" si="3"/>
        <v>1</v>
      </c>
      <c r="AC66" s="140">
        <f t="shared" si="4"/>
        <v>0</v>
      </c>
      <c r="AD66" s="140" t="str">
        <f t="shared" si="5"/>
        <v/>
      </c>
      <c r="AE66" s="141">
        <v>0</v>
      </c>
      <c r="AF66" s="142">
        <f t="shared" si="6"/>
        <v>0</v>
      </c>
      <c r="AG66" s="1004"/>
      <c r="AH66" s="1005"/>
      <c r="AI66" s="1006"/>
    </row>
    <row r="67" spans="1:35" s="138" customFormat="1" x14ac:dyDescent="0.3">
      <c r="A67" s="135">
        <v>61</v>
      </c>
      <c r="B67" s="311"/>
      <c r="C67" s="311"/>
      <c r="D67" s="328"/>
      <c r="E67" s="328"/>
      <c r="F67" s="328"/>
      <c r="G67" s="328"/>
      <c r="H67" s="328"/>
      <c r="I67" s="328"/>
      <c r="J67" s="328"/>
      <c r="K67" s="328"/>
      <c r="L67" s="328"/>
      <c r="M67" s="328"/>
      <c r="N67" s="328"/>
      <c r="O67" s="328"/>
      <c r="P67" s="328"/>
      <c r="Q67" s="409"/>
      <c r="R67" s="328"/>
      <c r="S67" s="330"/>
      <c r="T67" s="136" t="str">
        <f>IFERROR(S67/(VLOOKUP(R67,' Summary Statement'!$B$53:$C$77,2,FALSE))," ")</f>
        <v xml:space="preserve"> </v>
      </c>
      <c r="U67" s="330"/>
      <c r="V67" s="136" t="str">
        <f>IFERROR(U67/(VLOOKUP(R67,' Summary Statement'!$B$53:$C$77,2,FALSE))," ")</f>
        <v xml:space="preserve"> </v>
      </c>
      <c r="W67" s="137">
        <f t="shared" si="2"/>
        <v>0</v>
      </c>
      <c r="Z67" s="139" t="str">
        <f t="shared" si="0"/>
        <v>date not completed</v>
      </c>
      <c r="AA67" s="139" t="str">
        <f t="shared" si="1"/>
        <v>date not completed</v>
      </c>
      <c r="AB67" s="139">
        <f t="shared" si="3"/>
        <v>1</v>
      </c>
      <c r="AC67" s="140">
        <f t="shared" si="4"/>
        <v>0</v>
      </c>
      <c r="AD67" s="140" t="str">
        <f t="shared" si="5"/>
        <v/>
      </c>
      <c r="AE67" s="141">
        <v>0</v>
      </c>
      <c r="AF67" s="142">
        <f t="shared" si="6"/>
        <v>0</v>
      </c>
      <c r="AG67" s="1004"/>
      <c r="AH67" s="1005"/>
      <c r="AI67" s="1006"/>
    </row>
    <row r="68" spans="1:35" s="138" customFormat="1" x14ac:dyDescent="0.3">
      <c r="A68" s="135">
        <v>62</v>
      </c>
      <c r="B68" s="311"/>
      <c r="C68" s="311"/>
      <c r="D68" s="328"/>
      <c r="E68" s="328"/>
      <c r="F68" s="328"/>
      <c r="G68" s="328"/>
      <c r="H68" s="328"/>
      <c r="I68" s="328"/>
      <c r="J68" s="328"/>
      <c r="K68" s="328"/>
      <c r="L68" s="328"/>
      <c r="M68" s="328"/>
      <c r="N68" s="328"/>
      <c r="O68" s="328"/>
      <c r="P68" s="328"/>
      <c r="Q68" s="409"/>
      <c r="R68" s="328"/>
      <c r="S68" s="330"/>
      <c r="T68" s="136" t="str">
        <f>IFERROR(S68/(VLOOKUP(R68,' Summary Statement'!$B$53:$C$77,2,FALSE))," ")</f>
        <v xml:space="preserve"> </v>
      </c>
      <c r="U68" s="330"/>
      <c r="V68" s="136" t="str">
        <f>IFERROR(U68/(VLOOKUP(R68,' Summary Statement'!$B$53:$C$77,2,FALSE))," ")</f>
        <v xml:space="preserve"> </v>
      </c>
      <c r="W68" s="137">
        <f t="shared" si="2"/>
        <v>0</v>
      </c>
      <c r="Z68" s="139" t="str">
        <f t="shared" si="0"/>
        <v>date not completed</v>
      </c>
      <c r="AA68" s="139" t="str">
        <f t="shared" si="1"/>
        <v>date not completed</v>
      </c>
      <c r="AB68" s="139">
        <f t="shared" si="3"/>
        <v>1</v>
      </c>
      <c r="AC68" s="140">
        <f t="shared" si="4"/>
        <v>0</v>
      </c>
      <c r="AD68" s="140" t="str">
        <f t="shared" si="5"/>
        <v/>
      </c>
      <c r="AE68" s="141">
        <v>0</v>
      </c>
      <c r="AF68" s="142">
        <f t="shared" si="6"/>
        <v>0</v>
      </c>
      <c r="AG68" s="1004"/>
      <c r="AH68" s="1005"/>
      <c r="AI68" s="1006"/>
    </row>
    <row r="69" spans="1:35" s="138" customFormat="1" x14ac:dyDescent="0.3">
      <c r="A69" s="135">
        <v>63</v>
      </c>
      <c r="B69" s="311"/>
      <c r="C69" s="311"/>
      <c r="D69" s="328"/>
      <c r="E69" s="328"/>
      <c r="F69" s="328"/>
      <c r="G69" s="328"/>
      <c r="H69" s="328"/>
      <c r="I69" s="328"/>
      <c r="J69" s="328"/>
      <c r="K69" s="328"/>
      <c r="L69" s="328"/>
      <c r="M69" s="328"/>
      <c r="N69" s="328"/>
      <c r="O69" s="328"/>
      <c r="P69" s="328"/>
      <c r="Q69" s="409"/>
      <c r="R69" s="328"/>
      <c r="S69" s="330"/>
      <c r="T69" s="136" t="str">
        <f>IFERROR(S69/(VLOOKUP(R69,' Summary Statement'!$B$53:$C$77,2,FALSE))," ")</f>
        <v xml:space="preserve"> </v>
      </c>
      <c r="U69" s="330"/>
      <c r="V69" s="136" t="str">
        <f>IFERROR(U69/(VLOOKUP(R69,' Summary Statement'!$B$53:$C$77,2,FALSE))," ")</f>
        <v xml:space="preserve"> </v>
      </c>
      <c r="W69" s="137">
        <f t="shared" si="2"/>
        <v>0</v>
      </c>
      <c r="Z69" s="139" t="str">
        <f t="shared" si="0"/>
        <v>date not completed</v>
      </c>
      <c r="AA69" s="139" t="str">
        <f t="shared" si="1"/>
        <v>date not completed</v>
      </c>
      <c r="AB69" s="139">
        <f t="shared" si="3"/>
        <v>1</v>
      </c>
      <c r="AC69" s="140">
        <f t="shared" si="4"/>
        <v>0</v>
      </c>
      <c r="AD69" s="140" t="str">
        <f t="shared" si="5"/>
        <v/>
      </c>
      <c r="AE69" s="141">
        <v>0</v>
      </c>
      <c r="AF69" s="142">
        <f t="shared" si="6"/>
        <v>0</v>
      </c>
      <c r="AG69" s="1004"/>
      <c r="AH69" s="1005"/>
      <c r="AI69" s="1006"/>
    </row>
    <row r="70" spans="1:35" s="138" customFormat="1" x14ac:dyDescent="0.3">
      <c r="A70" s="135">
        <v>64</v>
      </c>
      <c r="B70" s="311"/>
      <c r="C70" s="311"/>
      <c r="D70" s="328"/>
      <c r="E70" s="328"/>
      <c r="F70" s="328"/>
      <c r="G70" s="328"/>
      <c r="H70" s="328"/>
      <c r="I70" s="328"/>
      <c r="J70" s="328"/>
      <c r="K70" s="328"/>
      <c r="L70" s="328"/>
      <c r="M70" s="328"/>
      <c r="N70" s="328"/>
      <c r="O70" s="328"/>
      <c r="P70" s="328"/>
      <c r="Q70" s="409"/>
      <c r="R70" s="328"/>
      <c r="S70" s="330"/>
      <c r="T70" s="136" t="str">
        <f>IFERROR(S70/(VLOOKUP(R70,' Summary Statement'!$B$53:$C$77,2,FALSE))," ")</f>
        <v xml:space="preserve"> </v>
      </c>
      <c r="U70" s="330"/>
      <c r="V70" s="136" t="str">
        <f>IFERROR(U70/(VLOOKUP(R70,' Summary Statement'!$B$53:$C$77,2,FALSE))," ")</f>
        <v xml:space="preserve"> </v>
      </c>
      <c r="W70" s="137">
        <f t="shared" si="2"/>
        <v>0</v>
      </c>
      <c r="Z70" s="139" t="str">
        <f t="shared" si="0"/>
        <v>date not completed</v>
      </c>
      <c r="AA70" s="139" t="str">
        <f t="shared" si="1"/>
        <v>date not completed</v>
      </c>
      <c r="AB70" s="139">
        <f t="shared" si="3"/>
        <v>1</v>
      </c>
      <c r="AC70" s="140">
        <f t="shared" si="4"/>
        <v>0</v>
      </c>
      <c r="AD70" s="140" t="str">
        <f t="shared" si="5"/>
        <v/>
      </c>
      <c r="AE70" s="141">
        <v>0</v>
      </c>
      <c r="AF70" s="142">
        <f t="shared" si="6"/>
        <v>0</v>
      </c>
      <c r="AG70" s="1004"/>
      <c r="AH70" s="1005"/>
      <c r="AI70" s="1006"/>
    </row>
    <row r="71" spans="1:35" s="138" customFormat="1" x14ac:dyDescent="0.3">
      <c r="A71" s="135">
        <v>65</v>
      </c>
      <c r="B71" s="311"/>
      <c r="C71" s="311"/>
      <c r="D71" s="328"/>
      <c r="E71" s="328"/>
      <c r="F71" s="328"/>
      <c r="G71" s="328"/>
      <c r="H71" s="328"/>
      <c r="I71" s="328"/>
      <c r="J71" s="328"/>
      <c r="K71" s="328"/>
      <c r="L71" s="328"/>
      <c r="M71" s="328"/>
      <c r="N71" s="328"/>
      <c r="O71" s="328"/>
      <c r="P71" s="328"/>
      <c r="Q71" s="409"/>
      <c r="R71" s="328"/>
      <c r="S71" s="330"/>
      <c r="T71" s="136" t="str">
        <f>IFERROR(S71/(VLOOKUP(R71,' Summary Statement'!$B$53:$C$77,2,FALSE))," ")</f>
        <v xml:space="preserve"> </v>
      </c>
      <c r="U71" s="330"/>
      <c r="V71" s="136" t="str">
        <f>IFERROR(U71/(VLOOKUP(R71,' Summary Statement'!$B$53:$C$77,2,FALSE))," ")</f>
        <v xml:space="preserve"> </v>
      </c>
      <c r="W71" s="137">
        <f t="shared" si="2"/>
        <v>0</v>
      </c>
      <c r="Z71" s="139" t="str">
        <f t="shared" ref="Z71:Z134" si="7">+IF(OR(G71=0,H71=0),"date not completed",IF(G71&lt;=H71,IF(AND($AH$3&lt;=G71),"ok","to be checked"),"start date after than end date"))</f>
        <v>date not completed</v>
      </c>
      <c r="AA71" s="139" t="str">
        <f t="shared" ref="AA71:AA134" si="8">+IF(OR(G71=0,H71=0),"date not completed",IF(H71&gt;=G71,IF(AND($AJ$3&gt;=H71),"ok","to be checked"),"end date before than end date"))</f>
        <v>date not completed</v>
      </c>
      <c r="AB71" s="139">
        <f t="shared" si="3"/>
        <v>1</v>
      </c>
      <c r="AC71" s="140">
        <f t="shared" si="4"/>
        <v>0</v>
      </c>
      <c r="AD71" s="140" t="str">
        <f t="shared" si="5"/>
        <v/>
      </c>
      <c r="AE71" s="141">
        <v>0</v>
      </c>
      <c r="AF71" s="142">
        <f t="shared" si="6"/>
        <v>0</v>
      </c>
      <c r="AG71" s="1004"/>
      <c r="AH71" s="1005"/>
      <c r="AI71" s="1006"/>
    </row>
    <row r="72" spans="1:35" s="138" customFormat="1" x14ac:dyDescent="0.3">
      <c r="A72" s="135">
        <v>66</v>
      </c>
      <c r="B72" s="311"/>
      <c r="C72" s="311"/>
      <c r="D72" s="328"/>
      <c r="E72" s="328"/>
      <c r="F72" s="328"/>
      <c r="G72" s="328"/>
      <c r="H72" s="328"/>
      <c r="I72" s="328"/>
      <c r="J72" s="328"/>
      <c r="K72" s="328"/>
      <c r="L72" s="328"/>
      <c r="M72" s="328"/>
      <c r="N72" s="328"/>
      <c r="O72" s="328"/>
      <c r="P72" s="328"/>
      <c r="Q72" s="409"/>
      <c r="R72" s="328"/>
      <c r="S72" s="330"/>
      <c r="T72" s="136" t="str">
        <f>IFERROR(S72/(VLOOKUP(R72,' Summary Statement'!$B$53:$C$77,2,FALSE))," ")</f>
        <v xml:space="preserve"> </v>
      </c>
      <c r="U72" s="330"/>
      <c r="V72" s="136" t="str">
        <f>IFERROR(U72/(VLOOKUP(R72,' Summary Statement'!$B$53:$C$77,2,FALSE))," ")</f>
        <v xml:space="preserve"> </v>
      </c>
      <c r="W72" s="137">
        <f t="shared" ref="W72:W135" si="9">IF(E72="",0,(IF(OR(E72="",F72="",M72="",L72="",N72="",O72="",P72=""),"FILL ALL FIELDS",T72+V72)))</f>
        <v>0</v>
      </c>
      <c r="Z72" s="139" t="str">
        <f t="shared" si="7"/>
        <v>date not completed</v>
      </c>
      <c r="AA72" s="139" t="str">
        <f t="shared" si="8"/>
        <v>date not completed</v>
      </c>
      <c r="AB72" s="139">
        <f t="shared" ref="AB72:AB135" si="10">+H72-G72+1</f>
        <v>1</v>
      </c>
      <c r="AC72" s="140">
        <f t="shared" ref="AC72:AC135" si="11">+P72-O72</f>
        <v>0</v>
      </c>
      <c r="AD72" s="140" t="str">
        <f t="shared" ref="AD72:AD135" si="12">+IFERROR(V72/AB72,"")</f>
        <v/>
      </c>
      <c r="AE72" s="141">
        <v>0</v>
      </c>
      <c r="AF72" s="142">
        <f t="shared" ref="AF72:AF135" si="13">IFERROR(ROUND(AE72*(V72/AB72),2),0)</f>
        <v>0</v>
      </c>
      <c r="AG72" s="1004"/>
      <c r="AH72" s="1005"/>
      <c r="AI72" s="1006"/>
    </row>
    <row r="73" spans="1:35" s="138" customFormat="1" x14ac:dyDescent="0.3">
      <c r="A73" s="135">
        <v>67</v>
      </c>
      <c r="B73" s="311"/>
      <c r="C73" s="311"/>
      <c r="D73" s="328"/>
      <c r="E73" s="328"/>
      <c r="F73" s="328"/>
      <c r="G73" s="328"/>
      <c r="H73" s="328"/>
      <c r="I73" s="328"/>
      <c r="J73" s="328"/>
      <c r="K73" s="328"/>
      <c r="L73" s="328"/>
      <c r="M73" s="328"/>
      <c r="N73" s="328"/>
      <c r="O73" s="328"/>
      <c r="P73" s="328"/>
      <c r="Q73" s="409"/>
      <c r="R73" s="328"/>
      <c r="S73" s="330"/>
      <c r="T73" s="136" t="str">
        <f>IFERROR(S73/(VLOOKUP(R73,' Summary Statement'!$B$53:$C$77,2,FALSE))," ")</f>
        <v xml:space="preserve"> </v>
      </c>
      <c r="U73" s="330"/>
      <c r="V73" s="136" t="str">
        <f>IFERROR(U73/(VLOOKUP(R73,' Summary Statement'!$B$53:$C$77,2,FALSE))," ")</f>
        <v xml:space="preserve"> </v>
      </c>
      <c r="W73" s="137">
        <f t="shared" si="9"/>
        <v>0</v>
      </c>
      <c r="Z73" s="139" t="str">
        <f t="shared" si="7"/>
        <v>date not completed</v>
      </c>
      <c r="AA73" s="139" t="str">
        <f t="shared" si="8"/>
        <v>date not completed</v>
      </c>
      <c r="AB73" s="139">
        <f t="shared" si="10"/>
        <v>1</v>
      </c>
      <c r="AC73" s="140">
        <f t="shared" si="11"/>
        <v>0</v>
      </c>
      <c r="AD73" s="140" t="str">
        <f t="shared" si="12"/>
        <v/>
      </c>
      <c r="AE73" s="141">
        <v>0</v>
      </c>
      <c r="AF73" s="142">
        <f t="shared" si="13"/>
        <v>0</v>
      </c>
      <c r="AG73" s="1004"/>
      <c r="AH73" s="1005"/>
      <c r="AI73" s="1006"/>
    </row>
    <row r="74" spans="1:35" s="138" customFormat="1" x14ac:dyDescent="0.3">
      <c r="A74" s="135">
        <v>68</v>
      </c>
      <c r="B74" s="311"/>
      <c r="C74" s="311"/>
      <c r="D74" s="328"/>
      <c r="E74" s="328"/>
      <c r="F74" s="328"/>
      <c r="G74" s="328"/>
      <c r="H74" s="328"/>
      <c r="I74" s="328"/>
      <c r="J74" s="328"/>
      <c r="K74" s="328"/>
      <c r="L74" s="328"/>
      <c r="M74" s="328"/>
      <c r="N74" s="328"/>
      <c r="O74" s="328"/>
      <c r="P74" s="328"/>
      <c r="Q74" s="409"/>
      <c r="R74" s="328"/>
      <c r="S74" s="330"/>
      <c r="T74" s="136" t="str">
        <f>IFERROR(S74/(VLOOKUP(R74,' Summary Statement'!$B$53:$C$77,2,FALSE))," ")</f>
        <v xml:space="preserve"> </v>
      </c>
      <c r="U74" s="330"/>
      <c r="V74" s="136" t="str">
        <f>IFERROR(U74/(VLOOKUP(R74,' Summary Statement'!$B$53:$C$77,2,FALSE))," ")</f>
        <v xml:space="preserve"> </v>
      </c>
      <c r="W74" s="137">
        <f t="shared" si="9"/>
        <v>0</v>
      </c>
      <c r="Z74" s="139" t="str">
        <f t="shared" si="7"/>
        <v>date not completed</v>
      </c>
      <c r="AA74" s="139" t="str">
        <f t="shared" si="8"/>
        <v>date not completed</v>
      </c>
      <c r="AB74" s="139">
        <f t="shared" si="10"/>
        <v>1</v>
      </c>
      <c r="AC74" s="140">
        <f t="shared" si="11"/>
        <v>0</v>
      </c>
      <c r="AD74" s="140" t="str">
        <f t="shared" si="12"/>
        <v/>
      </c>
      <c r="AE74" s="141">
        <v>0</v>
      </c>
      <c r="AF74" s="142">
        <f t="shared" si="13"/>
        <v>0</v>
      </c>
      <c r="AG74" s="1004"/>
      <c r="AH74" s="1005"/>
      <c r="AI74" s="1006"/>
    </row>
    <row r="75" spans="1:35" s="138" customFormat="1" x14ac:dyDescent="0.3">
      <c r="A75" s="135">
        <v>69</v>
      </c>
      <c r="B75" s="311"/>
      <c r="C75" s="311"/>
      <c r="D75" s="328"/>
      <c r="E75" s="328"/>
      <c r="F75" s="328"/>
      <c r="G75" s="328"/>
      <c r="H75" s="328"/>
      <c r="I75" s="328"/>
      <c r="J75" s="328"/>
      <c r="K75" s="328"/>
      <c r="L75" s="328"/>
      <c r="M75" s="328"/>
      <c r="N75" s="328"/>
      <c r="O75" s="328"/>
      <c r="P75" s="328"/>
      <c r="Q75" s="409"/>
      <c r="R75" s="328"/>
      <c r="S75" s="330"/>
      <c r="T75" s="136" t="str">
        <f>IFERROR(S75/(VLOOKUP(R75,' Summary Statement'!$B$53:$C$77,2,FALSE))," ")</f>
        <v xml:space="preserve"> </v>
      </c>
      <c r="U75" s="330"/>
      <c r="V75" s="136" t="str">
        <f>IFERROR(U75/(VLOOKUP(R75,' Summary Statement'!$B$53:$C$77,2,FALSE))," ")</f>
        <v xml:space="preserve"> </v>
      </c>
      <c r="W75" s="137">
        <f t="shared" si="9"/>
        <v>0</v>
      </c>
      <c r="Z75" s="139" t="str">
        <f t="shared" si="7"/>
        <v>date not completed</v>
      </c>
      <c r="AA75" s="139" t="str">
        <f t="shared" si="8"/>
        <v>date not completed</v>
      </c>
      <c r="AB75" s="139">
        <f t="shared" si="10"/>
        <v>1</v>
      </c>
      <c r="AC75" s="140">
        <f t="shared" si="11"/>
        <v>0</v>
      </c>
      <c r="AD75" s="140" t="str">
        <f t="shared" si="12"/>
        <v/>
      </c>
      <c r="AE75" s="141">
        <v>0</v>
      </c>
      <c r="AF75" s="142">
        <f t="shared" si="13"/>
        <v>0</v>
      </c>
      <c r="AG75" s="1004"/>
      <c r="AH75" s="1005"/>
      <c r="AI75" s="1006"/>
    </row>
    <row r="76" spans="1:35" s="138" customFormat="1" x14ac:dyDescent="0.3">
      <c r="A76" s="135">
        <v>70</v>
      </c>
      <c r="B76" s="311"/>
      <c r="C76" s="311"/>
      <c r="D76" s="328"/>
      <c r="E76" s="328"/>
      <c r="F76" s="328"/>
      <c r="G76" s="328"/>
      <c r="H76" s="328"/>
      <c r="I76" s="328"/>
      <c r="J76" s="328"/>
      <c r="K76" s="328"/>
      <c r="L76" s="328"/>
      <c r="M76" s="328"/>
      <c r="N76" s="328"/>
      <c r="O76" s="328"/>
      <c r="P76" s="328"/>
      <c r="Q76" s="409"/>
      <c r="R76" s="328"/>
      <c r="S76" s="330"/>
      <c r="T76" s="136" t="str">
        <f>IFERROR(S76/(VLOOKUP(R76,' Summary Statement'!$B$53:$C$77,2,FALSE))," ")</f>
        <v xml:space="preserve"> </v>
      </c>
      <c r="U76" s="330"/>
      <c r="V76" s="136" t="str">
        <f>IFERROR(U76/(VLOOKUP(R76,' Summary Statement'!$B$53:$C$77,2,FALSE))," ")</f>
        <v xml:space="preserve"> </v>
      </c>
      <c r="W76" s="137">
        <f t="shared" si="9"/>
        <v>0</v>
      </c>
      <c r="Z76" s="139" t="str">
        <f t="shared" si="7"/>
        <v>date not completed</v>
      </c>
      <c r="AA76" s="139" t="str">
        <f t="shared" si="8"/>
        <v>date not completed</v>
      </c>
      <c r="AB76" s="139">
        <f t="shared" si="10"/>
        <v>1</v>
      </c>
      <c r="AC76" s="140">
        <f t="shared" si="11"/>
        <v>0</v>
      </c>
      <c r="AD76" s="140" t="str">
        <f t="shared" si="12"/>
        <v/>
      </c>
      <c r="AE76" s="141">
        <v>0</v>
      </c>
      <c r="AF76" s="142">
        <f t="shared" si="13"/>
        <v>0</v>
      </c>
      <c r="AG76" s="1004"/>
      <c r="AH76" s="1005"/>
      <c r="AI76" s="1006"/>
    </row>
    <row r="77" spans="1:35" s="138" customFormat="1" x14ac:dyDescent="0.3">
      <c r="A77" s="135">
        <v>71</v>
      </c>
      <c r="B77" s="311"/>
      <c r="C77" s="311"/>
      <c r="D77" s="328"/>
      <c r="E77" s="328"/>
      <c r="F77" s="328"/>
      <c r="G77" s="328"/>
      <c r="H77" s="328"/>
      <c r="I77" s="328"/>
      <c r="J77" s="328"/>
      <c r="K77" s="328"/>
      <c r="L77" s="328"/>
      <c r="M77" s="328"/>
      <c r="N77" s="328"/>
      <c r="O77" s="328"/>
      <c r="P77" s="328"/>
      <c r="Q77" s="409"/>
      <c r="R77" s="328"/>
      <c r="S77" s="330"/>
      <c r="T77" s="136" t="str">
        <f>IFERROR(S77/(VLOOKUP(R77,' Summary Statement'!$B$53:$C$77,2,FALSE))," ")</f>
        <v xml:space="preserve"> </v>
      </c>
      <c r="U77" s="330"/>
      <c r="V77" s="136" t="str">
        <f>IFERROR(U77/(VLOOKUP(R77,' Summary Statement'!$B$53:$C$77,2,FALSE))," ")</f>
        <v xml:space="preserve"> </v>
      </c>
      <c r="W77" s="137">
        <f t="shared" si="9"/>
        <v>0</v>
      </c>
      <c r="Z77" s="139" t="str">
        <f t="shared" si="7"/>
        <v>date not completed</v>
      </c>
      <c r="AA77" s="139" t="str">
        <f t="shared" si="8"/>
        <v>date not completed</v>
      </c>
      <c r="AB77" s="139">
        <f t="shared" si="10"/>
        <v>1</v>
      </c>
      <c r="AC77" s="140">
        <f t="shared" si="11"/>
        <v>0</v>
      </c>
      <c r="AD77" s="140" t="str">
        <f t="shared" si="12"/>
        <v/>
      </c>
      <c r="AE77" s="141">
        <v>0</v>
      </c>
      <c r="AF77" s="142">
        <f t="shared" si="13"/>
        <v>0</v>
      </c>
      <c r="AG77" s="1004"/>
      <c r="AH77" s="1005"/>
      <c r="AI77" s="1006"/>
    </row>
    <row r="78" spans="1:35" s="138" customFormat="1" x14ac:dyDescent="0.3">
      <c r="A78" s="135">
        <v>72</v>
      </c>
      <c r="B78" s="311"/>
      <c r="C78" s="311"/>
      <c r="D78" s="328"/>
      <c r="E78" s="328"/>
      <c r="F78" s="328"/>
      <c r="G78" s="328"/>
      <c r="H78" s="328"/>
      <c r="I78" s="328"/>
      <c r="J78" s="328"/>
      <c r="K78" s="328"/>
      <c r="L78" s="328"/>
      <c r="M78" s="328"/>
      <c r="N78" s="328"/>
      <c r="O78" s="328"/>
      <c r="P78" s="328"/>
      <c r="Q78" s="409"/>
      <c r="R78" s="328"/>
      <c r="S78" s="330"/>
      <c r="T78" s="136" t="str">
        <f>IFERROR(S78/(VLOOKUP(R78,' Summary Statement'!$B$53:$C$77,2,FALSE))," ")</f>
        <v xml:space="preserve"> </v>
      </c>
      <c r="U78" s="330"/>
      <c r="V78" s="136" t="str">
        <f>IFERROR(U78/(VLOOKUP(R78,' Summary Statement'!$B$53:$C$77,2,FALSE))," ")</f>
        <v xml:space="preserve"> </v>
      </c>
      <c r="W78" s="137">
        <f t="shared" si="9"/>
        <v>0</v>
      </c>
      <c r="Z78" s="139" t="str">
        <f t="shared" si="7"/>
        <v>date not completed</v>
      </c>
      <c r="AA78" s="139" t="str">
        <f t="shared" si="8"/>
        <v>date not completed</v>
      </c>
      <c r="AB78" s="139">
        <f t="shared" si="10"/>
        <v>1</v>
      </c>
      <c r="AC78" s="140">
        <f t="shared" si="11"/>
        <v>0</v>
      </c>
      <c r="AD78" s="140" t="str">
        <f t="shared" si="12"/>
        <v/>
      </c>
      <c r="AE78" s="141">
        <v>0</v>
      </c>
      <c r="AF78" s="142">
        <f t="shared" si="13"/>
        <v>0</v>
      </c>
      <c r="AG78" s="1004"/>
      <c r="AH78" s="1005"/>
      <c r="AI78" s="1006"/>
    </row>
    <row r="79" spans="1:35" s="138" customFormat="1" x14ac:dyDescent="0.3">
      <c r="A79" s="135">
        <v>73</v>
      </c>
      <c r="B79" s="311"/>
      <c r="C79" s="311"/>
      <c r="D79" s="328"/>
      <c r="E79" s="328"/>
      <c r="F79" s="328"/>
      <c r="G79" s="328"/>
      <c r="H79" s="328"/>
      <c r="I79" s="328"/>
      <c r="J79" s="328"/>
      <c r="K79" s="328"/>
      <c r="L79" s="328"/>
      <c r="M79" s="328"/>
      <c r="N79" s="328"/>
      <c r="O79" s="328"/>
      <c r="P79" s="328"/>
      <c r="Q79" s="409"/>
      <c r="R79" s="328"/>
      <c r="S79" s="330"/>
      <c r="T79" s="136" t="str">
        <f>IFERROR(S79/(VLOOKUP(R79,' Summary Statement'!$B$53:$C$77,2,FALSE))," ")</f>
        <v xml:space="preserve"> </v>
      </c>
      <c r="U79" s="330"/>
      <c r="V79" s="136" t="str">
        <f>IFERROR(U79/(VLOOKUP(R79,' Summary Statement'!$B$53:$C$77,2,FALSE))," ")</f>
        <v xml:space="preserve"> </v>
      </c>
      <c r="W79" s="137">
        <f t="shared" si="9"/>
        <v>0</v>
      </c>
      <c r="Z79" s="139" t="str">
        <f t="shared" si="7"/>
        <v>date not completed</v>
      </c>
      <c r="AA79" s="139" t="str">
        <f t="shared" si="8"/>
        <v>date not completed</v>
      </c>
      <c r="AB79" s="139">
        <f t="shared" si="10"/>
        <v>1</v>
      </c>
      <c r="AC79" s="140">
        <f t="shared" si="11"/>
        <v>0</v>
      </c>
      <c r="AD79" s="140" t="str">
        <f t="shared" si="12"/>
        <v/>
      </c>
      <c r="AE79" s="141">
        <v>0</v>
      </c>
      <c r="AF79" s="142">
        <f t="shared" si="13"/>
        <v>0</v>
      </c>
      <c r="AG79" s="1004"/>
      <c r="AH79" s="1005"/>
      <c r="AI79" s="1006"/>
    </row>
    <row r="80" spans="1:35" s="138" customFormat="1" x14ac:dyDescent="0.3">
      <c r="A80" s="135">
        <v>74</v>
      </c>
      <c r="B80" s="311"/>
      <c r="C80" s="311"/>
      <c r="D80" s="328"/>
      <c r="E80" s="328"/>
      <c r="F80" s="328"/>
      <c r="G80" s="328"/>
      <c r="H80" s="328"/>
      <c r="I80" s="328"/>
      <c r="J80" s="328"/>
      <c r="K80" s="328"/>
      <c r="L80" s="328"/>
      <c r="M80" s="328"/>
      <c r="N80" s="328"/>
      <c r="O80" s="328"/>
      <c r="P80" s="328"/>
      <c r="Q80" s="409"/>
      <c r="R80" s="328"/>
      <c r="S80" s="330"/>
      <c r="T80" s="136" t="str">
        <f>IFERROR(S80/(VLOOKUP(R80,' Summary Statement'!$B$53:$C$77,2,FALSE))," ")</f>
        <v xml:space="preserve"> </v>
      </c>
      <c r="U80" s="330"/>
      <c r="V80" s="136" t="str">
        <f>IFERROR(U80/(VLOOKUP(R80,' Summary Statement'!$B$53:$C$77,2,FALSE))," ")</f>
        <v xml:space="preserve"> </v>
      </c>
      <c r="W80" s="137">
        <f t="shared" si="9"/>
        <v>0</v>
      </c>
      <c r="Z80" s="139" t="str">
        <f t="shared" si="7"/>
        <v>date not completed</v>
      </c>
      <c r="AA80" s="139" t="str">
        <f t="shared" si="8"/>
        <v>date not completed</v>
      </c>
      <c r="AB80" s="139">
        <f t="shared" si="10"/>
        <v>1</v>
      </c>
      <c r="AC80" s="140">
        <f t="shared" si="11"/>
        <v>0</v>
      </c>
      <c r="AD80" s="140" t="str">
        <f t="shared" si="12"/>
        <v/>
      </c>
      <c r="AE80" s="141">
        <v>0</v>
      </c>
      <c r="AF80" s="142">
        <f t="shared" si="13"/>
        <v>0</v>
      </c>
      <c r="AG80" s="1004"/>
      <c r="AH80" s="1005"/>
      <c r="AI80" s="1006"/>
    </row>
    <row r="81" spans="1:35" s="138" customFormat="1" x14ac:dyDescent="0.3">
      <c r="A81" s="135">
        <v>75</v>
      </c>
      <c r="B81" s="311"/>
      <c r="C81" s="311"/>
      <c r="D81" s="328"/>
      <c r="E81" s="328"/>
      <c r="F81" s="328"/>
      <c r="G81" s="328"/>
      <c r="H81" s="328"/>
      <c r="I81" s="328"/>
      <c r="J81" s="328"/>
      <c r="K81" s="328"/>
      <c r="L81" s="328"/>
      <c r="M81" s="328"/>
      <c r="N81" s="328"/>
      <c r="O81" s="328"/>
      <c r="P81" s="328"/>
      <c r="Q81" s="409"/>
      <c r="R81" s="328"/>
      <c r="S81" s="330"/>
      <c r="T81" s="136" t="str">
        <f>IFERROR(S81/(VLOOKUP(R81,' Summary Statement'!$B$53:$C$77,2,FALSE))," ")</f>
        <v xml:space="preserve"> </v>
      </c>
      <c r="U81" s="330"/>
      <c r="V81" s="136" t="str">
        <f>IFERROR(U81/(VLOOKUP(R81,' Summary Statement'!$B$53:$C$77,2,FALSE))," ")</f>
        <v xml:space="preserve"> </v>
      </c>
      <c r="W81" s="137">
        <f t="shared" si="9"/>
        <v>0</v>
      </c>
      <c r="Z81" s="139" t="str">
        <f t="shared" si="7"/>
        <v>date not completed</v>
      </c>
      <c r="AA81" s="139" t="str">
        <f t="shared" si="8"/>
        <v>date not completed</v>
      </c>
      <c r="AB81" s="139">
        <f t="shared" si="10"/>
        <v>1</v>
      </c>
      <c r="AC81" s="140">
        <f t="shared" si="11"/>
        <v>0</v>
      </c>
      <c r="AD81" s="140" t="str">
        <f t="shared" si="12"/>
        <v/>
      </c>
      <c r="AE81" s="141">
        <v>0</v>
      </c>
      <c r="AF81" s="142">
        <f t="shared" si="13"/>
        <v>0</v>
      </c>
      <c r="AG81" s="1004"/>
      <c r="AH81" s="1005"/>
      <c r="AI81" s="1006"/>
    </row>
    <row r="82" spans="1:35" s="138" customFormat="1" x14ac:dyDescent="0.3">
      <c r="A82" s="135">
        <v>76</v>
      </c>
      <c r="B82" s="311"/>
      <c r="C82" s="311"/>
      <c r="D82" s="328"/>
      <c r="E82" s="328"/>
      <c r="F82" s="328"/>
      <c r="G82" s="328"/>
      <c r="H82" s="328"/>
      <c r="I82" s="328"/>
      <c r="J82" s="328"/>
      <c r="K82" s="328"/>
      <c r="L82" s="328"/>
      <c r="M82" s="328"/>
      <c r="N82" s="328"/>
      <c r="O82" s="328"/>
      <c r="P82" s="328"/>
      <c r="Q82" s="409"/>
      <c r="R82" s="328"/>
      <c r="S82" s="330"/>
      <c r="T82" s="136" t="str">
        <f>IFERROR(S82/(VLOOKUP(R82,' Summary Statement'!$B$53:$C$77,2,FALSE))," ")</f>
        <v xml:space="preserve"> </v>
      </c>
      <c r="U82" s="330"/>
      <c r="V82" s="136" t="str">
        <f>IFERROR(U82/(VLOOKUP(R82,' Summary Statement'!$B$53:$C$77,2,FALSE))," ")</f>
        <v xml:space="preserve"> </v>
      </c>
      <c r="W82" s="137">
        <f t="shared" si="9"/>
        <v>0</v>
      </c>
      <c r="Z82" s="139" t="str">
        <f t="shared" si="7"/>
        <v>date not completed</v>
      </c>
      <c r="AA82" s="139" t="str">
        <f t="shared" si="8"/>
        <v>date not completed</v>
      </c>
      <c r="AB82" s="139">
        <f t="shared" si="10"/>
        <v>1</v>
      </c>
      <c r="AC82" s="140">
        <f t="shared" si="11"/>
        <v>0</v>
      </c>
      <c r="AD82" s="140" t="str">
        <f t="shared" si="12"/>
        <v/>
      </c>
      <c r="AE82" s="141">
        <v>0</v>
      </c>
      <c r="AF82" s="142">
        <f t="shared" si="13"/>
        <v>0</v>
      </c>
      <c r="AG82" s="1004"/>
      <c r="AH82" s="1005"/>
      <c r="AI82" s="1006"/>
    </row>
    <row r="83" spans="1:35" s="138" customFormat="1" x14ac:dyDescent="0.3">
      <c r="A83" s="135">
        <v>77</v>
      </c>
      <c r="B83" s="311"/>
      <c r="C83" s="311"/>
      <c r="D83" s="328"/>
      <c r="E83" s="328"/>
      <c r="F83" s="328"/>
      <c r="G83" s="328"/>
      <c r="H83" s="328"/>
      <c r="I83" s="328"/>
      <c r="J83" s="328"/>
      <c r="K83" s="328"/>
      <c r="L83" s="328"/>
      <c r="M83" s="328"/>
      <c r="N83" s="328"/>
      <c r="O83" s="328"/>
      <c r="P83" s="328"/>
      <c r="Q83" s="409"/>
      <c r="R83" s="328"/>
      <c r="S83" s="330"/>
      <c r="T83" s="136" t="str">
        <f>IFERROR(S83/(VLOOKUP(R83,' Summary Statement'!$B$53:$C$77,2,FALSE))," ")</f>
        <v xml:space="preserve"> </v>
      </c>
      <c r="U83" s="330"/>
      <c r="V83" s="136" t="str">
        <f>IFERROR(U83/(VLOOKUP(R83,' Summary Statement'!$B$53:$C$77,2,FALSE))," ")</f>
        <v xml:space="preserve"> </v>
      </c>
      <c r="W83" s="137">
        <f t="shared" si="9"/>
        <v>0</v>
      </c>
      <c r="Z83" s="139" t="str">
        <f t="shared" si="7"/>
        <v>date not completed</v>
      </c>
      <c r="AA83" s="139" t="str">
        <f t="shared" si="8"/>
        <v>date not completed</v>
      </c>
      <c r="AB83" s="139">
        <f t="shared" si="10"/>
        <v>1</v>
      </c>
      <c r="AC83" s="140">
        <f t="shared" si="11"/>
        <v>0</v>
      </c>
      <c r="AD83" s="140" t="str">
        <f t="shared" si="12"/>
        <v/>
      </c>
      <c r="AE83" s="141">
        <v>0</v>
      </c>
      <c r="AF83" s="142">
        <f t="shared" si="13"/>
        <v>0</v>
      </c>
      <c r="AG83" s="1004"/>
      <c r="AH83" s="1005"/>
      <c r="AI83" s="1006"/>
    </row>
    <row r="84" spans="1:35" s="138" customFormat="1" x14ac:dyDescent="0.3">
      <c r="A84" s="135">
        <v>78</v>
      </c>
      <c r="B84" s="311"/>
      <c r="C84" s="311"/>
      <c r="D84" s="328"/>
      <c r="E84" s="328"/>
      <c r="F84" s="328"/>
      <c r="G84" s="328"/>
      <c r="H84" s="328"/>
      <c r="I84" s="328"/>
      <c r="J84" s="328"/>
      <c r="K84" s="328"/>
      <c r="L84" s="328"/>
      <c r="M84" s="328"/>
      <c r="N84" s="328"/>
      <c r="O84" s="328"/>
      <c r="P84" s="328"/>
      <c r="Q84" s="409"/>
      <c r="R84" s="328"/>
      <c r="S84" s="330"/>
      <c r="T84" s="136" t="str">
        <f>IFERROR(S84/(VLOOKUP(R84,' Summary Statement'!$B$53:$C$77,2,FALSE))," ")</f>
        <v xml:space="preserve"> </v>
      </c>
      <c r="U84" s="330"/>
      <c r="V84" s="136" t="str">
        <f>IFERROR(U84/(VLOOKUP(R84,' Summary Statement'!$B$53:$C$77,2,FALSE))," ")</f>
        <v xml:space="preserve"> </v>
      </c>
      <c r="W84" s="137">
        <f t="shared" si="9"/>
        <v>0</v>
      </c>
      <c r="Z84" s="139" t="str">
        <f t="shared" si="7"/>
        <v>date not completed</v>
      </c>
      <c r="AA84" s="139" t="str">
        <f t="shared" si="8"/>
        <v>date not completed</v>
      </c>
      <c r="AB84" s="139">
        <f t="shared" si="10"/>
        <v>1</v>
      </c>
      <c r="AC84" s="140">
        <f t="shared" si="11"/>
        <v>0</v>
      </c>
      <c r="AD84" s="140" t="str">
        <f t="shared" si="12"/>
        <v/>
      </c>
      <c r="AE84" s="141">
        <v>0</v>
      </c>
      <c r="AF84" s="142">
        <f t="shared" si="13"/>
        <v>0</v>
      </c>
      <c r="AG84" s="1004"/>
      <c r="AH84" s="1005"/>
      <c r="AI84" s="1006"/>
    </row>
    <row r="85" spans="1:35" s="138" customFormat="1" x14ac:dyDescent="0.3">
      <c r="A85" s="135">
        <v>79</v>
      </c>
      <c r="B85" s="311"/>
      <c r="C85" s="311"/>
      <c r="D85" s="328"/>
      <c r="E85" s="328"/>
      <c r="F85" s="328"/>
      <c r="G85" s="328"/>
      <c r="H85" s="328"/>
      <c r="I85" s="328"/>
      <c r="J85" s="328"/>
      <c r="K85" s="328"/>
      <c r="L85" s="328"/>
      <c r="M85" s="328"/>
      <c r="N85" s="328"/>
      <c r="O85" s="328"/>
      <c r="P85" s="328"/>
      <c r="Q85" s="409"/>
      <c r="R85" s="328"/>
      <c r="S85" s="330"/>
      <c r="T85" s="136" t="str">
        <f>IFERROR(S85/(VLOOKUP(R85,' Summary Statement'!$B$53:$C$77,2,FALSE))," ")</f>
        <v xml:space="preserve"> </v>
      </c>
      <c r="U85" s="330"/>
      <c r="V85" s="136" t="str">
        <f>IFERROR(U85/(VLOOKUP(R85,' Summary Statement'!$B$53:$C$77,2,FALSE))," ")</f>
        <v xml:space="preserve"> </v>
      </c>
      <c r="W85" s="137">
        <f t="shared" si="9"/>
        <v>0</v>
      </c>
      <c r="Z85" s="139" t="str">
        <f t="shared" si="7"/>
        <v>date not completed</v>
      </c>
      <c r="AA85" s="139" t="str">
        <f t="shared" si="8"/>
        <v>date not completed</v>
      </c>
      <c r="AB85" s="139">
        <f t="shared" si="10"/>
        <v>1</v>
      </c>
      <c r="AC85" s="140">
        <f t="shared" si="11"/>
        <v>0</v>
      </c>
      <c r="AD85" s="140" t="str">
        <f t="shared" si="12"/>
        <v/>
      </c>
      <c r="AE85" s="141">
        <v>0</v>
      </c>
      <c r="AF85" s="142">
        <f t="shared" si="13"/>
        <v>0</v>
      </c>
      <c r="AG85" s="1004"/>
      <c r="AH85" s="1005"/>
      <c r="AI85" s="1006"/>
    </row>
    <row r="86" spans="1:35" s="138" customFormat="1" x14ac:dyDescent="0.3">
      <c r="A86" s="135">
        <v>80</v>
      </c>
      <c r="B86" s="311"/>
      <c r="C86" s="311"/>
      <c r="D86" s="328"/>
      <c r="E86" s="328"/>
      <c r="F86" s="328"/>
      <c r="G86" s="328"/>
      <c r="H86" s="328"/>
      <c r="I86" s="328"/>
      <c r="J86" s="328"/>
      <c r="K86" s="328"/>
      <c r="L86" s="328"/>
      <c r="M86" s="328"/>
      <c r="N86" s="328"/>
      <c r="O86" s="328"/>
      <c r="P86" s="328"/>
      <c r="Q86" s="409"/>
      <c r="R86" s="328"/>
      <c r="S86" s="330"/>
      <c r="T86" s="136" t="str">
        <f>IFERROR(S86/(VLOOKUP(R86,' Summary Statement'!$B$53:$C$77,2,FALSE))," ")</f>
        <v xml:space="preserve"> </v>
      </c>
      <c r="U86" s="330"/>
      <c r="V86" s="136" t="str">
        <f>IFERROR(U86/(VLOOKUP(R86,' Summary Statement'!$B$53:$C$77,2,FALSE))," ")</f>
        <v xml:space="preserve"> </v>
      </c>
      <c r="W86" s="137">
        <f t="shared" si="9"/>
        <v>0</v>
      </c>
      <c r="Z86" s="139" t="str">
        <f t="shared" si="7"/>
        <v>date not completed</v>
      </c>
      <c r="AA86" s="139" t="str">
        <f t="shared" si="8"/>
        <v>date not completed</v>
      </c>
      <c r="AB86" s="139">
        <f t="shared" si="10"/>
        <v>1</v>
      </c>
      <c r="AC86" s="140">
        <f t="shared" si="11"/>
        <v>0</v>
      </c>
      <c r="AD86" s="140" t="str">
        <f t="shared" si="12"/>
        <v/>
      </c>
      <c r="AE86" s="141">
        <v>0</v>
      </c>
      <c r="AF86" s="142">
        <f t="shared" si="13"/>
        <v>0</v>
      </c>
      <c r="AG86" s="1004"/>
      <c r="AH86" s="1005"/>
      <c r="AI86" s="1006"/>
    </row>
    <row r="87" spans="1:35" s="138" customFormat="1" x14ac:dyDescent="0.3">
      <c r="A87" s="135">
        <v>81</v>
      </c>
      <c r="B87" s="311"/>
      <c r="C87" s="311"/>
      <c r="D87" s="328"/>
      <c r="E87" s="328"/>
      <c r="F87" s="328"/>
      <c r="G87" s="328"/>
      <c r="H87" s="328"/>
      <c r="I87" s="328"/>
      <c r="J87" s="328"/>
      <c r="K87" s="328"/>
      <c r="L87" s="328"/>
      <c r="M87" s="328"/>
      <c r="N87" s="328"/>
      <c r="O87" s="328"/>
      <c r="P87" s="328"/>
      <c r="Q87" s="409"/>
      <c r="R87" s="328"/>
      <c r="S87" s="330"/>
      <c r="T87" s="136" t="str">
        <f>IFERROR(S87/(VLOOKUP(R87,' Summary Statement'!$B$53:$C$77,2,FALSE))," ")</f>
        <v xml:space="preserve"> </v>
      </c>
      <c r="U87" s="330"/>
      <c r="V87" s="136" t="str">
        <f>IFERROR(U87/(VLOOKUP(R87,' Summary Statement'!$B$53:$C$77,2,FALSE))," ")</f>
        <v xml:space="preserve"> </v>
      </c>
      <c r="W87" s="137">
        <f t="shared" si="9"/>
        <v>0</v>
      </c>
      <c r="Z87" s="139" t="str">
        <f t="shared" si="7"/>
        <v>date not completed</v>
      </c>
      <c r="AA87" s="139" t="str">
        <f t="shared" si="8"/>
        <v>date not completed</v>
      </c>
      <c r="AB87" s="139">
        <f t="shared" si="10"/>
        <v>1</v>
      </c>
      <c r="AC87" s="140">
        <f t="shared" si="11"/>
        <v>0</v>
      </c>
      <c r="AD87" s="140" t="str">
        <f t="shared" si="12"/>
        <v/>
      </c>
      <c r="AE87" s="141">
        <v>0</v>
      </c>
      <c r="AF87" s="142">
        <f t="shared" si="13"/>
        <v>0</v>
      </c>
      <c r="AG87" s="1004"/>
      <c r="AH87" s="1005"/>
      <c r="AI87" s="1006"/>
    </row>
    <row r="88" spans="1:35" s="138" customFormat="1" x14ac:dyDescent="0.3">
      <c r="A88" s="135">
        <v>82</v>
      </c>
      <c r="B88" s="311"/>
      <c r="C88" s="311"/>
      <c r="D88" s="328"/>
      <c r="E88" s="328"/>
      <c r="F88" s="328"/>
      <c r="G88" s="328"/>
      <c r="H88" s="328"/>
      <c r="I88" s="328"/>
      <c r="J88" s="328"/>
      <c r="K88" s="328"/>
      <c r="L88" s="328"/>
      <c r="M88" s="328"/>
      <c r="N88" s="328"/>
      <c r="O88" s="328"/>
      <c r="P88" s="328"/>
      <c r="Q88" s="409"/>
      <c r="R88" s="328"/>
      <c r="S88" s="330"/>
      <c r="T88" s="136" t="str">
        <f>IFERROR(S88/(VLOOKUP(R88,' Summary Statement'!$B$53:$C$77,2,FALSE))," ")</f>
        <v xml:space="preserve"> </v>
      </c>
      <c r="U88" s="330"/>
      <c r="V88" s="136" t="str">
        <f>IFERROR(U88/(VLOOKUP(R88,' Summary Statement'!$B$53:$C$77,2,FALSE))," ")</f>
        <v xml:space="preserve"> </v>
      </c>
      <c r="W88" s="137">
        <f t="shared" si="9"/>
        <v>0</v>
      </c>
      <c r="Z88" s="139" t="str">
        <f t="shared" si="7"/>
        <v>date not completed</v>
      </c>
      <c r="AA88" s="139" t="str">
        <f t="shared" si="8"/>
        <v>date not completed</v>
      </c>
      <c r="AB88" s="139">
        <f t="shared" si="10"/>
        <v>1</v>
      </c>
      <c r="AC88" s="140">
        <f t="shared" si="11"/>
        <v>0</v>
      </c>
      <c r="AD88" s="140" t="str">
        <f t="shared" si="12"/>
        <v/>
      </c>
      <c r="AE88" s="141">
        <v>0</v>
      </c>
      <c r="AF88" s="142">
        <f t="shared" si="13"/>
        <v>0</v>
      </c>
      <c r="AG88" s="1004"/>
      <c r="AH88" s="1005"/>
      <c r="AI88" s="1006"/>
    </row>
    <row r="89" spans="1:35" s="138" customFormat="1" x14ac:dyDescent="0.3">
      <c r="A89" s="135">
        <v>83</v>
      </c>
      <c r="B89" s="311"/>
      <c r="C89" s="311"/>
      <c r="D89" s="328"/>
      <c r="E89" s="328"/>
      <c r="F89" s="328"/>
      <c r="G89" s="328"/>
      <c r="H89" s="328"/>
      <c r="I89" s="328"/>
      <c r="J89" s="328"/>
      <c r="K89" s="328"/>
      <c r="L89" s="328"/>
      <c r="M89" s="328"/>
      <c r="N89" s="328"/>
      <c r="O89" s="328"/>
      <c r="P89" s="328"/>
      <c r="Q89" s="409"/>
      <c r="R89" s="328"/>
      <c r="S89" s="330"/>
      <c r="T89" s="136" t="str">
        <f>IFERROR(S89/(VLOOKUP(R89,' Summary Statement'!$B$53:$C$77,2,FALSE))," ")</f>
        <v xml:space="preserve"> </v>
      </c>
      <c r="U89" s="330"/>
      <c r="V89" s="136" t="str">
        <f>IFERROR(U89/(VLOOKUP(R89,' Summary Statement'!$B$53:$C$77,2,FALSE))," ")</f>
        <v xml:space="preserve"> </v>
      </c>
      <c r="W89" s="137">
        <f t="shared" si="9"/>
        <v>0</v>
      </c>
      <c r="Z89" s="139" t="str">
        <f t="shared" si="7"/>
        <v>date not completed</v>
      </c>
      <c r="AA89" s="139" t="str">
        <f t="shared" si="8"/>
        <v>date not completed</v>
      </c>
      <c r="AB89" s="139">
        <f t="shared" si="10"/>
        <v>1</v>
      </c>
      <c r="AC89" s="140">
        <f t="shared" si="11"/>
        <v>0</v>
      </c>
      <c r="AD89" s="140" t="str">
        <f t="shared" si="12"/>
        <v/>
      </c>
      <c r="AE89" s="141">
        <v>0</v>
      </c>
      <c r="AF89" s="142">
        <f t="shared" si="13"/>
        <v>0</v>
      </c>
      <c r="AG89" s="1004"/>
      <c r="AH89" s="1005"/>
      <c r="AI89" s="1006"/>
    </row>
    <row r="90" spans="1:35" s="138" customFormat="1" x14ac:dyDescent="0.3">
      <c r="A90" s="135">
        <v>84</v>
      </c>
      <c r="B90" s="311"/>
      <c r="C90" s="311"/>
      <c r="D90" s="328"/>
      <c r="E90" s="328"/>
      <c r="F90" s="328"/>
      <c r="G90" s="328"/>
      <c r="H90" s="328"/>
      <c r="I90" s="328"/>
      <c r="J90" s="328"/>
      <c r="K90" s="328"/>
      <c r="L90" s="328"/>
      <c r="M90" s="328"/>
      <c r="N90" s="328"/>
      <c r="O90" s="328"/>
      <c r="P90" s="328"/>
      <c r="Q90" s="409"/>
      <c r="R90" s="328"/>
      <c r="S90" s="330"/>
      <c r="T90" s="136" t="str">
        <f>IFERROR(S90/(VLOOKUP(R90,' Summary Statement'!$B$53:$C$77,2,FALSE))," ")</f>
        <v xml:space="preserve"> </v>
      </c>
      <c r="U90" s="330"/>
      <c r="V90" s="136" t="str">
        <f>IFERROR(U90/(VLOOKUP(R90,' Summary Statement'!$B$53:$C$77,2,FALSE))," ")</f>
        <v xml:space="preserve"> </v>
      </c>
      <c r="W90" s="137">
        <f t="shared" si="9"/>
        <v>0</v>
      </c>
      <c r="Z90" s="139" t="str">
        <f t="shared" si="7"/>
        <v>date not completed</v>
      </c>
      <c r="AA90" s="139" t="str">
        <f t="shared" si="8"/>
        <v>date not completed</v>
      </c>
      <c r="AB90" s="139">
        <f t="shared" si="10"/>
        <v>1</v>
      </c>
      <c r="AC90" s="140">
        <f t="shared" si="11"/>
        <v>0</v>
      </c>
      <c r="AD90" s="140" t="str">
        <f t="shared" si="12"/>
        <v/>
      </c>
      <c r="AE90" s="141">
        <v>0</v>
      </c>
      <c r="AF90" s="142">
        <f t="shared" si="13"/>
        <v>0</v>
      </c>
      <c r="AG90" s="1004"/>
      <c r="AH90" s="1005"/>
      <c r="AI90" s="1006"/>
    </row>
    <row r="91" spans="1:35" s="138" customFormat="1" x14ac:dyDescent="0.3">
      <c r="A91" s="135">
        <v>85</v>
      </c>
      <c r="B91" s="311"/>
      <c r="C91" s="311"/>
      <c r="D91" s="328"/>
      <c r="E91" s="328"/>
      <c r="F91" s="328"/>
      <c r="G91" s="328"/>
      <c r="H91" s="328"/>
      <c r="I91" s="328"/>
      <c r="J91" s="328"/>
      <c r="K91" s="328"/>
      <c r="L91" s="328"/>
      <c r="M91" s="328"/>
      <c r="N91" s="328"/>
      <c r="O91" s="328"/>
      <c r="P91" s="328"/>
      <c r="Q91" s="409"/>
      <c r="R91" s="328"/>
      <c r="S91" s="330"/>
      <c r="T91" s="136" t="str">
        <f>IFERROR(S91/(VLOOKUP(R91,' Summary Statement'!$B$53:$C$77,2,FALSE))," ")</f>
        <v xml:space="preserve"> </v>
      </c>
      <c r="U91" s="330"/>
      <c r="V91" s="136" t="str">
        <f>IFERROR(U91/(VLOOKUP(R91,' Summary Statement'!$B$53:$C$77,2,FALSE))," ")</f>
        <v xml:space="preserve"> </v>
      </c>
      <c r="W91" s="137">
        <f t="shared" si="9"/>
        <v>0</v>
      </c>
      <c r="Z91" s="139" t="str">
        <f t="shared" si="7"/>
        <v>date not completed</v>
      </c>
      <c r="AA91" s="139" t="str">
        <f t="shared" si="8"/>
        <v>date not completed</v>
      </c>
      <c r="AB91" s="139">
        <f t="shared" si="10"/>
        <v>1</v>
      </c>
      <c r="AC91" s="140">
        <f t="shared" si="11"/>
        <v>0</v>
      </c>
      <c r="AD91" s="140" t="str">
        <f t="shared" si="12"/>
        <v/>
      </c>
      <c r="AE91" s="141">
        <v>0</v>
      </c>
      <c r="AF91" s="142">
        <f t="shared" si="13"/>
        <v>0</v>
      </c>
      <c r="AG91" s="1004"/>
      <c r="AH91" s="1005"/>
      <c r="AI91" s="1006"/>
    </row>
    <row r="92" spans="1:35" s="138" customFormat="1" x14ac:dyDescent="0.3">
      <c r="A92" s="135">
        <v>86</v>
      </c>
      <c r="B92" s="311"/>
      <c r="C92" s="311"/>
      <c r="D92" s="328"/>
      <c r="E92" s="328"/>
      <c r="F92" s="328"/>
      <c r="G92" s="328"/>
      <c r="H92" s="328"/>
      <c r="I92" s="328"/>
      <c r="J92" s="328"/>
      <c r="K92" s="328"/>
      <c r="L92" s="328"/>
      <c r="M92" s="328"/>
      <c r="N92" s="328"/>
      <c r="O92" s="328"/>
      <c r="P92" s="328"/>
      <c r="Q92" s="409"/>
      <c r="R92" s="328"/>
      <c r="S92" s="330"/>
      <c r="T92" s="136" t="str">
        <f>IFERROR(S92/(VLOOKUP(R92,' Summary Statement'!$B$53:$C$77,2,FALSE))," ")</f>
        <v xml:space="preserve"> </v>
      </c>
      <c r="U92" s="330"/>
      <c r="V92" s="136" t="str">
        <f>IFERROR(U92/(VLOOKUP(R92,' Summary Statement'!$B$53:$C$77,2,FALSE))," ")</f>
        <v xml:space="preserve"> </v>
      </c>
      <c r="W92" s="137">
        <f t="shared" si="9"/>
        <v>0</v>
      </c>
      <c r="Z92" s="139" t="str">
        <f t="shared" si="7"/>
        <v>date not completed</v>
      </c>
      <c r="AA92" s="139" t="str">
        <f t="shared" si="8"/>
        <v>date not completed</v>
      </c>
      <c r="AB92" s="139">
        <f t="shared" si="10"/>
        <v>1</v>
      </c>
      <c r="AC92" s="140">
        <f t="shared" si="11"/>
        <v>0</v>
      </c>
      <c r="AD92" s="140" t="str">
        <f t="shared" si="12"/>
        <v/>
      </c>
      <c r="AE92" s="141">
        <v>0</v>
      </c>
      <c r="AF92" s="142">
        <f t="shared" si="13"/>
        <v>0</v>
      </c>
      <c r="AG92" s="1004"/>
      <c r="AH92" s="1005"/>
      <c r="AI92" s="1006"/>
    </row>
    <row r="93" spans="1:35" s="138" customFormat="1" x14ac:dyDescent="0.3">
      <c r="A93" s="135">
        <v>87</v>
      </c>
      <c r="B93" s="311"/>
      <c r="C93" s="311"/>
      <c r="D93" s="328"/>
      <c r="E93" s="328"/>
      <c r="F93" s="328"/>
      <c r="G93" s="328"/>
      <c r="H93" s="328"/>
      <c r="I93" s="328"/>
      <c r="J93" s="328"/>
      <c r="K93" s="328"/>
      <c r="L93" s="328"/>
      <c r="M93" s="328"/>
      <c r="N93" s="328"/>
      <c r="O93" s="328"/>
      <c r="P93" s="328"/>
      <c r="Q93" s="409"/>
      <c r="R93" s="328"/>
      <c r="S93" s="330"/>
      <c r="T93" s="136" t="str">
        <f>IFERROR(S93/(VLOOKUP(R93,' Summary Statement'!$B$53:$C$77,2,FALSE))," ")</f>
        <v xml:space="preserve"> </v>
      </c>
      <c r="U93" s="330"/>
      <c r="V93" s="136" t="str">
        <f>IFERROR(U93/(VLOOKUP(R93,' Summary Statement'!$B$53:$C$77,2,FALSE))," ")</f>
        <v xml:space="preserve"> </v>
      </c>
      <c r="W93" s="137">
        <f t="shared" si="9"/>
        <v>0</v>
      </c>
      <c r="Z93" s="139" t="str">
        <f t="shared" si="7"/>
        <v>date not completed</v>
      </c>
      <c r="AA93" s="139" t="str">
        <f t="shared" si="8"/>
        <v>date not completed</v>
      </c>
      <c r="AB93" s="139">
        <f t="shared" si="10"/>
        <v>1</v>
      </c>
      <c r="AC93" s="140">
        <f t="shared" si="11"/>
        <v>0</v>
      </c>
      <c r="AD93" s="140" t="str">
        <f t="shared" si="12"/>
        <v/>
      </c>
      <c r="AE93" s="141">
        <v>0</v>
      </c>
      <c r="AF93" s="142">
        <f t="shared" si="13"/>
        <v>0</v>
      </c>
      <c r="AG93" s="1004"/>
      <c r="AH93" s="1005"/>
      <c r="AI93" s="1006"/>
    </row>
    <row r="94" spans="1:35" s="138" customFormat="1" x14ac:dyDescent="0.3">
      <c r="A94" s="135">
        <v>88</v>
      </c>
      <c r="B94" s="311"/>
      <c r="C94" s="311"/>
      <c r="D94" s="328"/>
      <c r="E94" s="328"/>
      <c r="F94" s="328"/>
      <c r="G94" s="328"/>
      <c r="H94" s="328"/>
      <c r="I94" s="328"/>
      <c r="J94" s="328"/>
      <c r="K94" s="328"/>
      <c r="L94" s="328"/>
      <c r="M94" s="328"/>
      <c r="N94" s="328"/>
      <c r="O94" s="328"/>
      <c r="P94" s="328"/>
      <c r="Q94" s="409"/>
      <c r="R94" s="328"/>
      <c r="S94" s="330"/>
      <c r="T94" s="136" t="str">
        <f>IFERROR(S94/(VLOOKUP(R94,' Summary Statement'!$B$53:$C$77,2,FALSE))," ")</f>
        <v xml:space="preserve"> </v>
      </c>
      <c r="U94" s="330"/>
      <c r="V94" s="136" t="str">
        <f>IFERROR(U94/(VLOOKUP(R94,' Summary Statement'!$B$53:$C$77,2,FALSE))," ")</f>
        <v xml:space="preserve"> </v>
      </c>
      <c r="W94" s="137">
        <f t="shared" si="9"/>
        <v>0</v>
      </c>
      <c r="Z94" s="139" t="str">
        <f t="shared" si="7"/>
        <v>date not completed</v>
      </c>
      <c r="AA94" s="139" t="str">
        <f t="shared" si="8"/>
        <v>date not completed</v>
      </c>
      <c r="AB94" s="139">
        <f t="shared" si="10"/>
        <v>1</v>
      </c>
      <c r="AC94" s="140">
        <f t="shared" si="11"/>
        <v>0</v>
      </c>
      <c r="AD94" s="140" t="str">
        <f t="shared" si="12"/>
        <v/>
      </c>
      <c r="AE94" s="141">
        <v>0</v>
      </c>
      <c r="AF94" s="142">
        <f t="shared" si="13"/>
        <v>0</v>
      </c>
      <c r="AG94" s="1004"/>
      <c r="AH94" s="1005"/>
      <c r="AI94" s="1006"/>
    </row>
    <row r="95" spans="1:35" s="138" customFormat="1" x14ac:dyDescent="0.3">
      <c r="A95" s="135">
        <v>89</v>
      </c>
      <c r="B95" s="311"/>
      <c r="C95" s="311"/>
      <c r="D95" s="328"/>
      <c r="E95" s="328"/>
      <c r="F95" s="328"/>
      <c r="G95" s="328"/>
      <c r="H95" s="328"/>
      <c r="I95" s="328"/>
      <c r="J95" s="328"/>
      <c r="K95" s="328"/>
      <c r="L95" s="328"/>
      <c r="M95" s="328"/>
      <c r="N95" s="328"/>
      <c r="O95" s="328"/>
      <c r="P95" s="328"/>
      <c r="Q95" s="409"/>
      <c r="R95" s="328"/>
      <c r="S95" s="330"/>
      <c r="T95" s="136" t="str">
        <f>IFERROR(S95/(VLOOKUP(R95,' Summary Statement'!$B$53:$C$77,2,FALSE))," ")</f>
        <v xml:space="preserve"> </v>
      </c>
      <c r="U95" s="330"/>
      <c r="V95" s="136" t="str">
        <f>IFERROR(U95/(VLOOKUP(R95,' Summary Statement'!$B$53:$C$77,2,FALSE))," ")</f>
        <v xml:space="preserve"> </v>
      </c>
      <c r="W95" s="137">
        <f t="shared" si="9"/>
        <v>0</v>
      </c>
      <c r="Z95" s="139" t="str">
        <f t="shared" si="7"/>
        <v>date not completed</v>
      </c>
      <c r="AA95" s="139" t="str">
        <f t="shared" si="8"/>
        <v>date not completed</v>
      </c>
      <c r="AB95" s="139">
        <f t="shared" si="10"/>
        <v>1</v>
      </c>
      <c r="AC95" s="140">
        <f t="shared" si="11"/>
        <v>0</v>
      </c>
      <c r="AD95" s="140" t="str">
        <f t="shared" si="12"/>
        <v/>
      </c>
      <c r="AE95" s="141">
        <v>0</v>
      </c>
      <c r="AF95" s="142">
        <f t="shared" si="13"/>
        <v>0</v>
      </c>
      <c r="AG95" s="1004"/>
      <c r="AH95" s="1005"/>
      <c r="AI95" s="1006"/>
    </row>
    <row r="96" spans="1:35" s="138" customFormat="1" x14ac:dyDescent="0.3">
      <c r="A96" s="135">
        <v>90</v>
      </c>
      <c r="B96" s="311"/>
      <c r="C96" s="311"/>
      <c r="D96" s="328"/>
      <c r="E96" s="328"/>
      <c r="F96" s="328"/>
      <c r="G96" s="328"/>
      <c r="H96" s="328"/>
      <c r="I96" s="328"/>
      <c r="J96" s="328"/>
      <c r="K96" s="328"/>
      <c r="L96" s="328"/>
      <c r="M96" s="328"/>
      <c r="N96" s="328"/>
      <c r="O96" s="328"/>
      <c r="P96" s="328"/>
      <c r="Q96" s="409"/>
      <c r="R96" s="328"/>
      <c r="S96" s="330"/>
      <c r="T96" s="136" t="str">
        <f>IFERROR(S96/(VLOOKUP(R96,' Summary Statement'!$B$53:$C$77,2,FALSE))," ")</f>
        <v xml:space="preserve"> </v>
      </c>
      <c r="U96" s="330"/>
      <c r="V96" s="136" t="str">
        <f>IFERROR(U96/(VLOOKUP(R96,' Summary Statement'!$B$53:$C$77,2,FALSE))," ")</f>
        <v xml:space="preserve"> </v>
      </c>
      <c r="W96" s="137">
        <f t="shared" si="9"/>
        <v>0</v>
      </c>
      <c r="Z96" s="139" t="str">
        <f t="shared" si="7"/>
        <v>date not completed</v>
      </c>
      <c r="AA96" s="139" t="str">
        <f t="shared" si="8"/>
        <v>date not completed</v>
      </c>
      <c r="AB96" s="139">
        <f t="shared" si="10"/>
        <v>1</v>
      </c>
      <c r="AC96" s="140">
        <f t="shared" si="11"/>
        <v>0</v>
      </c>
      <c r="AD96" s="140" t="str">
        <f t="shared" si="12"/>
        <v/>
      </c>
      <c r="AE96" s="141">
        <v>0</v>
      </c>
      <c r="AF96" s="142">
        <f t="shared" si="13"/>
        <v>0</v>
      </c>
      <c r="AG96" s="1004"/>
      <c r="AH96" s="1005"/>
      <c r="AI96" s="1006"/>
    </row>
    <row r="97" spans="1:35" s="138" customFormat="1" x14ac:dyDescent="0.3">
      <c r="A97" s="135">
        <v>91</v>
      </c>
      <c r="B97" s="311"/>
      <c r="C97" s="311"/>
      <c r="D97" s="328"/>
      <c r="E97" s="328"/>
      <c r="F97" s="328"/>
      <c r="G97" s="328"/>
      <c r="H97" s="328"/>
      <c r="I97" s="328"/>
      <c r="J97" s="328"/>
      <c r="K97" s="328"/>
      <c r="L97" s="328"/>
      <c r="M97" s="328"/>
      <c r="N97" s="328"/>
      <c r="O97" s="328"/>
      <c r="P97" s="328"/>
      <c r="Q97" s="409"/>
      <c r="R97" s="328"/>
      <c r="S97" s="330"/>
      <c r="T97" s="136" t="str">
        <f>IFERROR(S97/(VLOOKUP(R97,' Summary Statement'!$B$53:$C$77,2,FALSE))," ")</f>
        <v xml:space="preserve"> </v>
      </c>
      <c r="U97" s="330"/>
      <c r="V97" s="136" t="str">
        <f>IFERROR(U97/(VLOOKUP(R97,' Summary Statement'!$B$53:$C$77,2,FALSE))," ")</f>
        <v xml:space="preserve"> </v>
      </c>
      <c r="W97" s="137">
        <f t="shared" si="9"/>
        <v>0</v>
      </c>
      <c r="Z97" s="139" t="str">
        <f t="shared" si="7"/>
        <v>date not completed</v>
      </c>
      <c r="AA97" s="139" t="str">
        <f t="shared" si="8"/>
        <v>date not completed</v>
      </c>
      <c r="AB97" s="139">
        <f t="shared" si="10"/>
        <v>1</v>
      </c>
      <c r="AC97" s="140">
        <f t="shared" si="11"/>
        <v>0</v>
      </c>
      <c r="AD97" s="140" t="str">
        <f t="shared" si="12"/>
        <v/>
      </c>
      <c r="AE97" s="141">
        <v>0</v>
      </c>
      <c r="AF97" s="142">
        <f t="shared" si="13"/>
        <v>0</v>
      </c>
      <c r="AG97" s="1004"/>
      <c r="AH97" s="1005"/>
      <c r="AI97" s="1006"/>
    </row>
    <row r="98" spans="1:35" s="138" customFormat="1" x14ac:dyDescent="0.3">
      <c r="A98" s="135">
        <v>92</v>
      </c>
      <c r="B98" s="311"/>
      <c r="C98" s="311"/>
      <c r="D98" s="328"/>
      <c r="E98" s="328"/>
      <c r="F98" s="328"/>
      <c r="G98" s="328"/>
      <c r="H98" s="328"/>
      <c r="I98" s="328"/>
      <c r="J98" s="328"/>
      <c r="K98" s="328"/>
      <c r="L98" s="328"/>
      <c r="M98" s="328"/>
      <c r="N98" s="328"/>
      <c r="O98" s="328"/>
      <c r="P98" s="328"/>
      <c r="Q98" s="409"/>
      <c r="R98" s="328"/>
      <c r="S98" s="330"/>
      <c r="T98" s="136" t="str">
        <f>IFERROR(S98/(VLOOKUP(R98,' Summary Statement'!$B$53:$C$77,2,FALSE))," ")</f>
        <v xml:space="preserve"> </v>
      </c>
      <c r="U98" s="330"/>
      <c r="V98" s="136" t="str">
        <f>IFERROR(U98/(VLOOKUP(R98,' Summary Statement'!$B$53:$C$77,2,FALSE))," ")</f>
        <v xml:space="preserve"> </v>
      </c>
      <c r="W98" s="137">
        <f t="shared" si="9"/>
        <v>0</v>
      </c>
      <c r="Z98" s="139" t="str">
        <f t="shared" si="7"/>
        <v>date not completed</v>
      </c>
      <c r="AA98" s="139" t="str">
        <f t="shared" si="8"/>
        <v>date not completed</v>
      </c>
      <c r="AB98" s="139">
        <f t="shared" si="10"/>
        <v>1</v>
      </c>
      <c r="AC98" s="140">
        <f t="shared" si="11"/>
        <v>0</v>
      </c>
      <c r="AD98" s="140" t="str">
        <f t="shared" si="12"/>
        <v/>
      </c>
      <c r="AE98" s="141">
        <v>0</v>
      </c>
      <c r="AF98" s="142">
        <f t="shared" si="13"/>
        <v>0</v>
      </c>
      <c r="AG98" s="1004"/>
      <c r="AH98" s="1005"/>
      <c r="AI98" s="1006"/>
    </row>
    <row r="99" spans="1:35" s="138" customFormat="1" x14ac:dyDescent="0.3">
      <c r="A99" s="135">
        <v>93</v>
      </c>
      <c r="B99" s="311"/>
      <c r="C99" s="311"/>
      <c r="D99" s="328"/>
      <c r="E99" s="328"/>
      <c r="F99" s="328"/>
      <c r="G99" s="328"/>
      <c r="H99" s="328"/>
      <c r="I99" s="328"/>
      <c r="J99" s="328"/>
      <c r="K99" s="328"/>
      <c r="L99" s="328"/>
      <c r="M99" s="328"/>
      <c r="N99" s="328"/>
      <c r="O99" s="328"/>
      <c r="P99" s="328"/>
      <c r="Q99" s="409"/>
      <c r="R99" s="328"/>
      <c r="S99" s="330"/>
      <c r="T99" s="136" t="str">
        <f>IFERROR(S99/(VLOOKUP(R99,' Summary Statement'!$B$53:$C$77,2,FALSE))," ")</f>
        <v xml:space="preserve"> </v>
      </c>
      <c r="U99" s="330"/>
      <c r="V99" s="136" t="str">
        <f>IFERROR(U99/(VLOOKUP(R99,' Summary Statement'!$B$53:$C$77,2,FALSE))," ")</f>
        <v xml:space="preserve"> </v>
      </c>
      <c r="W99" s="137">
        <f t="shared" si="9"/>
        <v>0</v>
      </c>
      <c r="Z99" s="139" t="str">
        <f t="shared" si="7"/>
        <v>date not completed</v>
      </c>
      <c r="AA99" s="139" t="str">
        <f t="shared" si="8"/>
        <v>date not completed</v>
      </c>
      <c r="AB99" s="139">
        <f t="shared" si="10"/>
        <v>1</v>
      </c>
      <c r="AC99" s="140">
        <f t="shared" si="11"/>
        <v>0</v>
      </c>
      <c r="AD99" s="140" t="str">
        <f t="shared" si="12"/>
        <v/>
      </c>
      <c r="AE99" s="141">
        <v>0</v>
      </c>
      <c r="AF99" s="142">
        <f t="shared" si="13"/>
        <v>0</v>
      </c>
      <c r="AG99" s="1004"/>
      <c r="AH99" s="1005"/>
      <c r="AI99" s="1006"/>
    </row>
    <row r="100" spans="1:35" s="138" customFormat="1" x14ac:dyDescent="0.3">
      <c r="A100" s="135">
        <v>94</v>
      </c>
      <c r="B100" s="311"/>
      <c r="C100" s="311"/>
      <c r="D100" s="328"/>
      <c r="E100" s="328"/>
      <c r="F100" s="328"/>
      <c r="G100" s="328"/>
      <c r="H100" s="328"/>
      <c r="I100" s="328"/>
      <c r="J100" s="328"/>
      <c r="K100" s="328"/>
      <c r="L100" s="328"/>
      <c r="M100" s="328"/>
      <c r="N100" s="328"/>
      <c r="O100" s="328"/>
      <c r="P100" s="328"/>
      <c r="Q100" s="409"/>
      <c r="R100" s="328"/>
      <c r="S100" s="330"/>
      <c r="T100" s="136" t="str">
        <f>IFERROR(S100/(VLOOKUP(R100,' Summary Statement'!$B$53:$C$77,2,FALSE))," ")</f>
        <v xml:space="preserve"> </v>
      </c>
      <c r="U100" s="330"/>
      <c r="V100" s="136" t="str">
        <f>IFERROR(U100/(VLOOKUP(R100,' Summary Statement'!$B$53:$C$77,2,FALSE))," ")</f>
        <v xml:space="preserve"> </v>
      </c>
      <c r="W100" s="137">
        <f t="shared" si="9"/>
        <v>0</v>
      </c>
      <c r="Z100" s="139" t="str">
        <f t="shared" si="7"/>
        <v>date not completed</v>
      </c>
      <c r="AA100" s="139" t="str">
        <f t="shared" si="8"/>
        <v>date not completed</v>
      </c>
      <c r="AB100" s="139">
        <f t="shared" si="10"/>
        <v>1</v>
      </c>
      <c r="AC100" s="140">
        <f t="shared" si="11"/>
        <v>0</v>
      </c>
      <c r="AD100" s="140" t="str">
        <f t="shared" si="12"/>
        <v/>
      </c>
      <c r="AE100" s="141">
        <v>0</v>
      </c>
      <c r="AF100" s="142">
        <f t="shared" si="13"/>
        <v>0</v>
      </c>
      <c r="AG100" s="1004"/>
      <c r="AH100" s="1005"/>
      <c r="AI100" s="1006"/>
    </row>
    <row r="101" spans="1:35" s="138" customFormat="1" x14ac:dyDescent="0.3">
      <c r="A101" s="135">
        <v>95</v>
      </c>
      <c r="B101" s="311"/>
      <c r="C101" s="311"/>
      <c r="D101" s="328"/>
      <c r="E101" s="328"/>
      <c r="F101" s="328"/>
      <c r="G101" s="328"/>
      <c r="H101" s="328"/>
      <c r="I101" s="328"/>
      <c r="J101" s="328"/>
      <c r="K101" s="328"/>
      <c r="L101" s="328"/>
      <c r="M101" s="328"/>
      <c r="N101" s="328"/>
      <c r="O101" s="328"/>
      <c r="P101" s="328"/>
      <c r="Q101" s="409"/>
      <c r="R101" s="328"/>
      <c r="S101" s="330"/>
      <c r="T101" s="136" t="str">
        <f>IFERROR(S101/(VLOOKUP(R101,' Summary Statement'!$B$53:$C$77,2,FALSE))," ")</f>
        <v xml:space="preserve"> </v>
      </c>
      <c r="U101" s="330"/>
      <c r="V101" s="136" t="str">
        <f>IFERROR(U101/(VLOOKUP(R101,' Summary Statement'!$B$53:$C$77,2,FALSE))," ")</f>
        <v xml:space="preserve"> </v>
      </c>
      <c r="W101" s="137">
        <f t="shared" si="9"/>
        <v>0</v>
      </c>
      <c r="Z101" s="139" t="str">
        <f t="shared" si="7"/>
        <v>date not completed</v>
      </c>
      <c r="AA101" s="139" t="str">
        <f t="shared" si="8"/>
        <v>date not completed</v>
      </c>
      <c r="AB101" s="139">
        <f t="shared" si="10"/>
        <v>1</v>
      </c>
      <c r="AC101" s="140">
        <f t="shared" si="11"/>
        <v>0</v>
      </c>
      <c r="AD101" s="140" t="str">
        <f t="shared" si="12"/>
        <v/>
      </c>
      <c r="AE101" s="141">
        <v>0</v>
      </c>
      <c r="AF101" s="142">
        <f t="shared" si="13"/>
        <v>0</v>
      </c>
      <c r="AG101" s="1004"/>
      <c r="AH101" s="1005"/>
      <c r="AI101" s="1006"/>
    </row>
    <row r="102" spans="1:35" s="138" customFormat="1" x14ac:dyDescent="0.3">
      <c r="A102" s="135">
        <v>96</v>
      </c>
      <c r="B102" s="311"/>
      <c r="C102" s="311"/>
      <c r="D102" s="328"/>
      <c r="E102" s="328"/>
      <c r="F102" s="328"/>
      <c r="G102" s="328"/>
      <c r="H102" s="328"/>
      <c r="I102" s="328"/>
      <c r="J102" s="328"/>
      <c r="K102" s="328"/>
      <c r="L102" s="328"/>
      <c r="M102" s="328"/>
      <c r="N102" s="328"/>
      <c r="O102" s="328"/>
      <c r="P102" s="328"/>
      <c r="Q102" s="409"/>
      <c r="R102" s="328"/>
      <c r="S102" s="330"/>
      <c r="T102" s="136" t="str">
        <f>IFERROR(S102/(VLOOKUP(R102,' Summary Statement'!$B$53:$C$77,2,FALSE))," ")</f>
        <v xml:space="preserve"> </v>
      </c>
      <c r="U102" s="330"/>
      <c r="V102" s="136" t="str">
        <f>IFERROR(U102/(VLOOKUP(R102,' Summary Statement'!$B$53:$C$77,2,FALSE))," ")</f>
        <v xml:space="preserve"> </v>
      </c>
      <c r="W102" s="137">
        <f t="shared" si="9"/>
        <v>0</v>
      </c>
      <c r="Z102" s="139" t="str">
        <f t="shared" si="7"/>
        <v>date not completed</v>
      </c>
      <c r="AA102" s="139" t="str">
        <f t="shared" si="8"/>
        <v>date not completed</v>
      </c>
      <c r="AB102" s="139">
        <f t="shared" si="10"/>
        <v>1</v>
      </c>
      <c r="AC102" s="140">
        <f t="shared" si="11"/>
        <v>0</v>
      </c>
      <c r="AD102" s="140" t="str">
        <f t="shared" si="12"/>
        <v/>
      </c>
      <c r="AE102" s="141">
        <v>0</v>
      </c>
      <c r="AF102" s="142">
        <f t="shared" si="13"/>
        <v>0</v>
      </c>
      <c r="AG102" s="1004"/>
      <c r="AH102" s="1005"/>
      <c r="AI102" s="1006"/>
    </row>
    <row r="103" spans="1:35" s="138" customFormat="1" x14ac:dyDescent="0.3">
      <c r="A103" s="135">
        <v>97</v>
      </c>
      <c r="B103" s="311"/>
      <c r="C103" s="311"/>
      <c r="D103" s="328"/>
      <c r="E103" s="328"/>
      <c r="F103" s="328"/>
      <c r="G103" s="328"/>
      <c r="H103" s="328"/>
      <c r="I103" s="328"/>
      <c r="J103" s="328"/>
      <c r="K103" s="328"/>
      <c r="L103" s="328"/>
      <c r="M103" s="328"/>
      <c r="N103" s="328"/>
      <c r="O103" s="328"/>
      <c r="P103" s="328"/>
      <c r="Q103" s="409"/>
      <c r="R103" s="328"/>
      <c r="S103" s="330"/>
      <c r="T103" s="136" t="str">
        <f>IFERROR(S103/(VLOOKUP(R103,' Summary Statement'!$B$53:$C$77,2,FALSE))," ")</f>
        <v xml:space="preserve"> </v>
      </c>
      <c r="U103" s="330"/>
      <c r="V103" s="136" t="str">
        <f>IFERROR(U103/(VLOOKUP(R103,' Summary Statement'!$B$53:$C$77,2,FALSE))," ")</f>
        <v xml:space="preserve"> </v>
      </c>
      <c r="W103" s="137">
        <f t="shared" si="9"/>
        <v>0</v>
      </c>
      <c r="Z103" s="139" t="str">
        <f t="shared" si="7"/>
        <v>date not completed</v>
      </c>
      <c r="AA103" s="139" t="str">
        <f t="shared" si="8"/>
        <v>date not completed</v>
      </c>
      <c r="AB103" s="139">
        <f t="shared" si="10"/>
        <v>1</v>
      </c>
      <c r="AC103" s="140">
        <f t="shared" si="11"/>
        <v>0</v>
      </c>
      <c r="AD103" s="140" t="str">
        <f t="shared" si="12"/>
        <v/>
      </c>
      <c r="AE103" s="141">
        <v>0</v>
      </c>
      <c r="AF103" s="142">
        <f t="shared" si="13"/>
        <v>0</v>
      </c>
      <c r="AG103" s="1004"/>
      <c r="AH103" s="1005"/>
      <c r="AI103" s="1006"/>
    </row>
    <row r="104" spans="1:35" s="138" customFormat="1" x14ac:dyDescent="0.3">
      <c r="A104" s="135">
        <v>98</v>
      </c>
      <c r="B104" s="311"/>
      <c r="C104" s="311"/>
      <c r="D104" s="328"/>
      <c r="E104" s="328"/>
      <c r="F104" s="328"/>
      <c r="G104" s="328"/>
      <c r="H104" s="328"/>
      <c r="I104" s="328"/>
      <c r="J104" s="328"/>
      <c r="K104" s="328"/>
      <c r="L104" s="328"/>
      <c r="M104" s="328"/>
      <c r="N104" s="328"/>
      <c r="O104" s="328"/>
      <c r="P104" s="328"/>
      <c r="Q104" s="409"/>
      <c r="R104" s="328"/>
      <c r="S104" s="330"/>
      <c r="T104" s="136" t="str">
        <f>IFERROR(S104/(VLOOKUP(R104,' Summary Statement'!$B$53:$C$77,2,FALSE))," ")</f>
        <v xml:space="preserve"> </v>
      </c>
      <c r="U104" s="330"/>
      <c r="V104" s="136" t="str">
        <f>IFERROR(U104/(VLOOKUP(R104,' Summary Statement'!$B$53:$C$77,2,FALSE))," ")</f>
        <v xml:space="preserve"> </v>
      </c>
      <c r="W104" s="137">
        <f t="shared" si="9"/>
        <v>0</v>
      </c>
      <c r="Z104" s="139" t="str">
        <f t="shared" si="7"/>
        <v>date not completed</v>
      </c>
      <c r="AA104" s="139" t="str">
        <f t="shared" si="8"/>
        <v>date not completed</v>
      </c>
      <c r="AB104" s="139">
        <f t="shared" si="10"/>
        <v>1</v>
      </c>
      <c r="AC104" s="140">
        <f t="shared" si="11"/>
        <v>0</v>
      </c>
      <c r="AD104" s="140" t="str">
        <f t="shared" si="12"/>
        <v/>
      </c>
      <c r="AE104" s="141">
        <v>0</v>
      </c>
      <c r="AF104" s="142">
        <f t="shared" si="13"/>
        <v>0</v>
      </c>
      <c r="AG104" s="1004"/>
      <c r="AH104" s="1005"/>
      <c r="AI104" s="1006"/>
    </row>
    <row r="105" spans="1:35" s="138" customFormat="1" x14ac:dyDescent="0.3">
      <c r="A105" s="135">
        <v>99</v>
      </c>
      <c r="B105" s="311"/>
      <c r="C105" s="311"/>
      <c r="D105" s="328"/>
      <c r="E105" s="328"/>
      <c r="F105" s="328"/>
      <c r="G105" s="328"/>
      <c r="H105" s="328"/>
      <c r="I105" s="328"/>
      <c r="J105" s="328"/>
      <c r="K105" s="328"/>
      <c r="L105" s="328"/>
      <c r="M105" s="328"/>
      <c r="N105" s="328"/>
      <c r="O105" s="328"/>
      <c r="P105" s="328"/>
      <c r="Q105" s="409"/>
      <c r="R105" s="328"/>
      <c r="S105" s="330"/>
      <c r="T105" s="136" t="str">
        <f>IFERROR(S105/(VLOOKUP(R105,' Summary Statement'!$B$53:$C$77,2,FALSE))," ")</f>
        <v xml:space="preserve"> </v>
      </c>
      <c r="U105" s="330"/>
      <c r="V105" s="136" t="str">
        <f>IFERROR(U105/(VLOOKUP(R105,' Summary Statement'!$B$53:$C$77,2,FALSE))," ")</f>
        <v xml:space="preserve"> </v>
      </c>
      <c r="W105" s="137">
        <f t="shared" si="9"/>
        <v>0</v>
      </c>
      <c r="Z105" s="139" t="str">
        <f t="shared" si="7"/>
        <v>date not completed</v>
      </c>
      <c r="AA105" s="139" t="str">
        <f t="shared" si="8"/>
        <v>date not completed</v>
      </c>
      <c r="AB105" s="139">
        <f t="shared" si="10"/>
        <v>1</v>
      </c>
      <c r="AC105" s="140">
        <f t="shared" si="11"/>
        <v>0</v>
      </c>
      <c r="AD105" s="140" t="str">
        <f t="shared" si="12"/>
        <v/>
      </c>
      <c r="AE105" s="141">
        <v>0</v>
      </c>
      <c r="AF105" s="142">
        <f t="shared" si="13"/>
        <v>0</v>
      </c>
      <c r="AG105" s="1004"/>
      <c r="AH105" s="1005"/>
      <c r="AI105" s="1006"/>
    </row>
    <row r="106" spans="1:35" s="138" customFormat="1" x14ac:dyDescent="0.3">
      <c r="A106" s="135">
        <v>100</v>
      </c>
      <c r="B106" s="311"/>
      <c r="C106" s="311"/>
      <c r="D106" s="328"/>
      <c r="E106" s="328"/>
      <c r="F106" s="328"/>
      <c r="G106" s="328"/>
      <c r="H106" s="328"/>
      <c r="I106" s="328"/>
      <c r="J106" s="328"/>
      <c r="K106" s="328"/>
      <c r="L106" s="328"/>
      <c r="M106" s="328"/>
      <c r="N106" s="328"/>
      <c r="O106" s="328"/>
      <c r="P106" s="328"/>
      <c r="Q106" s="409"/>
      <c r="R106" s="328"/>
      <c r="S106" s="330"/>
      <c r="T106" s="136" t="str">
        <f>IFERROR(S106/(VLOOKUP(R106,' Summary Statement'!$B$53:$C$77,2,FALSE))," ")</f>
        <v xml:space="preserve"> </v>
      </c>
      <c r="U106" s="330"/>
      <c r="V106" s="136" t="str">
        <f>IFERROR(U106/(VLOOKUP(R106,' Summary Statement'!$B$53:$C$77,2,FALSE))," ")</f>
        <v xml:space="preserve"> </v>
      </c>
      <c r="W106" s="137">
        <f t="shared" si="9"/>
        <v>0</v>
      </c>
      <c r="Z106" s="139" t="str">
        <f t="shared" si="7"/>
        <v>date not completed</v>
      </c>
      <c r="AA106" s="139" t="str">
        <f t="shared" si="8"/>
        <v>date not completed</v>
      </c>
      <c r="AB106" s="139">
        <f t="shared" si="10"/>
        <v>1</v>
      </c>
      <c r="AC106" s="140">
        <f t="shared" si="11"/>
        <v>0</v>
      </c>
      <c r="AD106" s="140" t="str">
        <f t="shared" si="12"/>
        <v/>
      </c>
      <c r="AE106" s="141">
        <v>0</v>
      </c>
      <c r="AF106" s="142">
        <f t="shared" si="13"/>
        <v>0</v>
      </c>
      <c r="AG106" s="1004"/>
      <c r="AH106" s="1005"/>
      <c r="AI106" s="1006"/>
    </row>
    <row r="107" spans="1:35" s="138" customFormat="1" x14ac:dyDescent="0.3">
      <c r="A107" s="135">
        <v>101</v>
      </c>
      <c r="B107" s="311"/>
      <c r="C107" s="311"/>
      <c r="D107" s="328"/>
      <c r="E107" s="328"/>
      <c r="F107" s="328"/>
      <c r="G107" s="328"/>
      <c r="H107" s="328"/>
      <c r="I107" s="328"/>
      <c r="J107" s="328"/>
      <c r="K107" s="328"/>
      <c r="L107" s="328"/>
      <c r="M107" s="328"/>
      <c r="N107" s="328"/>
      <c r="O107" s="328"/>
      <c r="P107" s="328"/>
      <c r="Q107" s="409"/>
      <c r="R107" s="328"/>
      <c r="S107" s="330"/>
      <c r="T107" s="136" t="str">
        <f>IFERROR(S107/(VLOOKUP(R107,' Summary Statement'!$B$53:$C$77,2,FALSE))," ")</f>
        <v xml:space="preserve"> </v>
      </c>
      <c r="U107" s="330"/>
      <c r="V107" s="136" t="str">
        <f>IFERROR(U107/(VLOOKUP(R107,' Summary Statement'!$B$53:$C$77,2,FALSE))," ")</f>
        <v xml:space="preserve"> </v>
      </c>
      <c r="W107" s="137">
        <f t="shared" si="9"/>
        <v>0</v>
      </c>
      <c r="Z107" s="139" t="str">
        <f t="shared" si="7"/>
        <v>date not completed</v>
      </c>
      <c r="AA107" s="139" t="str">
        <f t="shared" si="8"/>
        <v>date not completed</v>
      </c>
      <c r="AB107" s="139">
        <f t="shared" si="10"/>
        <v>1</v>
      </c>
      <c r="AC107" s="140">
        <f t="shared" si="11"/>
        <v>0</v>
      </c>
      <c r="AD107" s="140" t="str">
        <f t="shared" si="12"/>
        <v/>
      </c>
      <c r="AE107" s="141">
        <v>0</v>
      </c>
      <c r="AF107" s="142">
        <f t="shared" si="13"/>
        <v>0</v>
      </c>
      <c r="AG107" s="1004"/>
      <c r="AH107" s="1005"/>
      <c r="AI107" s="1006"/>
    </row>
    <row r="108" spans="1:35" s="138" customFormat="1" x14ac:dyDescent="0.3">
      <c r="A108" s="135">
        <v>102</v>
      </c>
      <c r="B108" s="311"/>
      <c r="C108" s="311"/>
      <c r="D108" s="328"/>
      <c r="E108" s="328"/>
      <c r="F108" s="328"/>
      <c r="G108" s="328"/>
      <c r="H108" s="328"/>
      <c r="I108" s="328"/>
      <c r="J108" s="328"/>
      <c r="K108" s="328"/>
      <c r="L108" s="328"/>
      <c r="M108" s="328"/>
      <c r="N108" s="328"/>
      <c r="O108" s="328"/>
      <c r="P108" s="328"/>
      <c r="Q108" s="409"/>
      <c r="R108" s="328"/>
      <c r="S108" s="330"/>
      <c r="T108" s="136" t="str">
        <f>IFERROR(S108/(VLOOKUP(R108,' Summary Statement'!$B$53:$C$77,2,FALSE))," ")</f>
        <v xml:space="preserve"> </v>
      </c>
      <c r="U108" s="330"/>
      <c r="V108" s="136" t="str">
        <f>IFERROR(U108/(VLOOKUP(R108,' Summary Statement'!$B$53:$C$77,2,FALSE))," ")</f>
        <v xml:space="preserve"> </v>
      </c>
      <c r="W108" s="137">
        <f t="shared" si="9"/>
        <v>0</v>
      </c>
      <c r="Z108" s="139" t="str">
        <f t="shared" si="7"/>
        <v>date not completed</v>
      </c>
      <c r="AA108" s="139" t="str">
        <f t="shared" si="8"/>
        <v>date not completed</v>
      </c>
      <c r="AB108" s="139">
        <f t="shared" si="10"/>
        <v>1</v>
      </c>
      <c r="AC108" s="140">
        <f t="shared" si="11"/>
        <v>0</v>
      </c>
      <c r="AD108" s="140" t="str">
        <f t="shared" si="12"/>
        <v/>
      </c>
      <c r="AE108" s="141">
        <v>0</v>
      </c>
      <c r="AF108" s="142">
        <f t="shared" si="13"/>
        <v>0</v>
      </c>
      <c r="AG108" s="1004"/>
      <c r="AH108" s="1005"/>
      <c r="AI108" s="1006"/>
    </row>
    <row r="109" spans="1:35" s="138" customFormat="1" x14ac:dyDescent="0.3">
      <c r="A109" s="135">
        <v>103</v>
      </c>
      <c r="B109" s="311"/>
      <c r="C109" s="311"/>
      <c r="D109" s="328"/>
      <c r="E109" s="328"/>
      <c r="F109" s="328"/>
      <c r="G109" s="328"/>
      <c r="H109" s="328"/>
      <c r="I109" s="328"/>
      <c r="J109" s="328"/>
      <c r="K109" s="328"/>
      <c r="L109" s="328"/>
      <c r="M109" s="328"/>
      <c r="N109" s="328"/>
      <c r="O109" s="328"/>
      <c r="P109" s="328"/>
      <c r="Q109" s="409"/>
      <c r="R109" s="328"/>
      <c r="S109" s="330"/>
      <c r="T109" s="136" t="str">
        <f>IFERROR(S109/(VLOOKUP(R109,' Summary Statement'!$B$53:$C$77,2,FALSE))," ")</f>
        <v xml:space="preserve"> </v>
      </c>
      <c r="U109" s="330"/>
      <c r="V109" s="136" t="str">
        <f>IFERROR(U109/(VLOOKUP(R109,' Summary Statement'!$B$53:$C$77,2,FALSE))," ")</f>
        <v xml:space="preserve"> </v>
      </c>
      <c r="W109" s="137">
        <f t="shared" si="9"/>
        <v>0</v>
      </c>
      <c r="Z109" s="139" t="str">
        <f t="shared" si="7"/>
        <v>date not completed</v>
      </c>
      <c r="AA109" s="139" t="str">
        <f t="shared" si="8"/>
        <v>date not completed</v>
      </c>
      <c r="AB109" s="139">
        <f t="shared" si="10"/>
        <v>1</v>
      </c>
      <c r="AC109" s="140">
        <f t="shared" si="11"/>
        <v>0</v>
      </c>
      <c r="AD109" s="140" t="str">
        <f t="shared" si="12"/>
        <v/>
      </c>
      <c r="AE109" s="141">
        <v>0</v>
      </c>
      <c r="AF109" s="142">
        <f t="shared" si="13"/>
        <v>0</v>
      </c>
      <c r="AG109" s="1004"/>
      <c r="AH109" s="1005"/>
      <c r="AI109" s="1006"/>
    </row>
    <row r="110" spans="1:35" s="138" customFormat="1" x14ac:dyDescent="0.3">
      <c r="A110" s="135">
        <v>104</v>
      </c>
      <c r="B110" s="311"/>
      <c r="C110" s="311"/>
      <c r="D110" s="328"/>
      <c r="E110" s="328"/>
      <c r="F110" s="328"/>
      <c r="G110" s="328"/>
      <c r="H110" s="328"/>
      <c r="I110" s="328"/>
      <c r="J110" s="328"/>
      <c r="K110" s="328"/>
      <c r="L110" s="328"/>
      <c r="M110" s="328"/>
      <c r="N110" s="328"/>
      <c r="O110" s="328"/>
      <c r="P110" s="328"/>
      <c r="Q110" s="409"/>
      <c r="R110" s="328"/>
      <c r="S110" s="330"/>
      <c r="T110" s="136" t="str">
        <f>IFERROR(S110/(VLOOKUP(R110,' Summary Statement'!$B$53:$C$77,2,FALSE))," ")</f>
        <v xml:space="preserve"> </v>
      </c>
      <c r="U110" s="330"/>
      <c r="V110" s="136" t="str">
        <f>IFERROR(U110/(VLOOKUP(R110,' Summary Statement'!$B$53:$C$77,2,FALSE))," ")</f>
        <v xml:space="preserve"> </v>
      </c>
      <c r="W110" s="137">
        <f t="shared" si="9"/>
        <v>0</v>
      </c>
      <c r="Z110" s="139" t="str">
        <f t="shared" si="7"/>
        <v>date not completed</v>
      </c>
      <c r="AA110" s="139" t="str">
        <f t="shared" si="8"/>
        <v>date not completed</v>
      </c>
      <c r="AB110" s="139">
        <f t="shared" si="10"/>
        <v>1</v>
      </c>
      <c r="AC110" s="140">
        <f t="shared" si="11"/>
        <v>0</v>
      </c>
      <c r="AD110" s="140" t="str">
        <f t="shared" si="12"/>
        <v/>
      </c>
      <c r="AE110" s="141">
        <v>0</v>
      </c>
      <c r="AF110" s="142">
        <f t="shared" si="13"/>
        <v>0</v>
      </c>
      <c r="AG110" s="1004"/>
      <c r="AH110" s="1005"/>
      <c r="AI110" s="1006"/>
    </row>
    <row r="111" spans="1:35" s="138" customFormat="1" x14ac:dyDescent="0.3">
      <c r="A111" s="135">
        <v>105</v>
      </c>
      <c r="B111" s="311"/>
      <c r="C111" s="311"/>
      <c r="D111" s="328"/>
      <c r="E111" s="328"/>
      <c r="F111" s="328"/>
      <c r="G111" s="328"/>
      <c r="H111" s="328"/>
      <c r="I111" s="328"/>
      <c r="J111" s="328"/>
      <c r="K111" s="328"/>
      <c r="L111" s="328"/>
      <c r="M111" s="328"/>
      <c r="N111" s="328"/>
      <c r="O111" s="328"/>
      <c r="P111" s="328"/>
      <c r="Q111" s="409"/>
      <c r="R111" s="328"/>
      <c r="S111" s="330"/>
      <c r="T111" s="136" t="str">
        <f>IFERROR(S111/(VLOOKUP(R111,' Summary Statement'!$B$53:$C$77,2,FALSE))," ")</f>
        <v xml:space="preserve"> </v>
      </c>
      <c r="U111" s="330"/>
      <c r="V111" s="136" t="str">
        <f>IFERROR(U111/(VLOOKUP(R111,' Summary Statement'!$B$53:$C$77,2,FALSE))," ")</f>
        <v xml:space="preserve"> </v>
      </c>
      <c r="W111" s="137">
        <f t="shared" si="9"/>
        <v>0</v>
      </c>
      <c r="Z111" s="139" t="str">
        <f t="shared" si="7"/>
        <v>date not completed</v>
      </c>
      <c r="AA111" s="139" t="str">
        <f t="shared" si="8"/>
        <v>date not completed</v>
      </c>
      <c r="AB111" s="139">
        <f t="shared" si="10"/>
        <v>1</v>
      </c>
      <c r="AC111" s="140">
        <f t="shared" si="11"/>
        <v>0</v>
      </c>
      <c r="AD111" s="140" t="str">
        <f t="shared" si="12"/>
        <v/>
      </c>
      <c r="AE111" s="141">
        <v>0</v>
      </c>
      <c r="AF111" s="142">
        <f t="shared" si="13"/>
        <v>0</v>
      </c>
      <c r="AG111" s="1004"/>
      <c r="AH111" s="1005"/>
      <c r="AI111" s="1006"/>
    </row>
    <row r="112" spans="1:35" s="138" customFormat="1" x14ac:dyDescent="0.3">
      <c r="A112" s="135">
        <v>106</v>
      </c>
      <c r="B112" s="311"/>
      <c r="C112" s="311"/>
      <c r="D112" s="328"/>
      <c r="E112" s="328"/>
      <c r="F112" s="328"/>
      <c r="G112" s="328"/>
      <c r="H112" s="328"/>
      <c r="I112" s="328"/>
      <c r="J112" s="328"/>
      <c r="K112" s="328"/>
      <c r="L112" s="328"/>
      <c r="M112" s="328"/>
      <c r="N112" s="328"/>
      <c r="O112" s="328"/>
      <c r="P112" s="328"/>
      <c r="Q112" s="409"/>
      <c r="R112" s="328"/>
      <c r="S112" s="330"/>
      <c r="T112" s="136" t="str">
        <f>IFERROR(S112/(VLOOKUP(R112,' Summary Statement'!$B$53:$C$77,2,FALSE))," ")</f>
        <v xml:space="preserve"> </v>
      </c>
      <c r="U112" s="330"/>
      <c r="V112" s="136" t="str">
        <f>IFERROR(U112/(VLOOKUP(R112,' Summary Statement'!$B$53:$C$77,2,FALSE))," ")</f>
        <v xml:space="preserve"> </v>
      </c>
      <c r="W112" s="137">
        <f t="shared" si="9"/>
        <v>0</v>
      </c>
      <c r="Z112" s="139" t="str">
        <f t="shared" si="7"/>
        <v>date not completed</v>
      </c>
      <c r="AA112" s="139" t="str">
        <f t="shared" si="8"/>
        <v>date not completed</v>
      </c>
      <c r="AB112" s="139">
        <f t="shared" si="10"/>
        <v>1</v>
      </c>
      <c r="AC112" s="140">
        <f t="shared" si="11"/>
        <v>0</v>
      </c>
      <c r="AD112" s="140" t="str">
        <f t="shared" si="12"/>
        <v/>
      </c>
      <c r="AE112" s="141">
        <v>0</v>
      </c>
      <c r="AF112" s="142">
        <f t="shared" si="13"/>
        <v>0</v>
      </c>
      <c r="AG112" s="1004"/>
      <c r="AH112" s="1005"/>
      <c r="AI112" s="1006"/>
    </row>
    <row r="113" spans="1:35" s="138" customFormat="1" x14ac:dyDescent="0.3">
      <c r="A113" s="135">
        <v>107</v>
      </c>
      <c r="B113" s="311"/>
      <c r="C113" s="311"/>
      <c r="D113" s="328"/>
      <c r="E113" s="328"/>
      <c r="F113" s="328"/>
      <c r="G113" s="328"/>
      <c r="H113" s="328"/>
      <c r="I113" s="328"/>
      <c r="J113" s="328"/>
      <c r="K113" s="328"/>
      <c r="L113" s="328"/>
      <c r="M113" s="328"/>
      <c r="N113" s="328"/>
      <c r="O113" s="328"/>
      <c r="P113" s="328"/>
      <c r="Q113" s="409"/>
      <c r="R113" s="328"/>
      <c r="S113" s="330"/>
      <c r="T113" s="136" t="str">
        <f>IFERROR(S113/(VLOOKUP(R113,' Summary Statement'!$B$53:$C$77,2,FALSE))," ")</f>
        <v xml:space="preserve"> </v>
      </c>
      <c r="U113" s="330"/>
      <c r="V113" s="136" t="str">
        <f>IFERROR(U113/(VLOOKUP(R113,' Summary Statement'!$B$53:$C$77,2,FALSE))," ")</f>
        <v xml:space="preserve"> </v>
      </c>
      <c r="W113" s="137">
        <f t="shared" si="9"/>
        <v>0</v>
      </c>
      <c r="Z113" s="139" t="str">
        <f t="shared" si="7"/>
        <v>date not completed</v>
      </c>
      <c r="AA113" s="139" t="str">
        <f t="shared" si="8"/>
        <v>date not completed</v>
      </c>
      <c r="AB113" s="139">
        <f t="shared" si="10"/>
        <v>1</v>
      </c>
      <c r="AC113" s="140">
        <f t="shared" si="11"/>
        <v>0</v>
      </c>
      <c r="AD113" s="140" t="str">
        <f t="shared" si="12"/>
        <v/>
      </c>
      <c r="AE113" s="141">
        <v>0</v>
      </c>
      <c r="AF113" s="142">
        <f t="shared" si="13"/>
        <v>0</v>
      </c>
      <c r="AG113" s="1004"/>
      <c r="AH113" s="1005"/>
      <c r="AI113" s="1006"/>
    </row>
    <row r="114" spans="1:35" s="138" customFormat="1" x14ac:dyDescent="0.3">
      <c r="A114" s="135">
        <v>108</v>
      </c>
      <c r="B114" s="311"/>
      <c r="C114" s="311"/>
      <c r="D114" s="328"/>
      <c r="E114" s="328"/>
      <c r="F114" s="328"/>
      <c r="G114" s="328"/>
      <c r="H114" s="328"/>
      <c r="I114" s="328"/>
      <c r="J114" s="328"/>
      <c r="K114" s="328"/>
      <c r="L114" s="328"/>
      <c r="M114" s="328"/>
      <c r="N114" s="328"/>
      <c r="O114" s="328"/>
      <c r="P114" s="328"/>
      <c r="Q114" s="409"/>
      <c r="R114" s="328"/>
      <c r="S114" s="330"/>
      <c r="T114" s="136" t="str">
        <f>IFERROR(S114/(VLOOKUP(R114,' Summary Statement'!$B$53:$C$77,2,FALSE))," ")</f>
        <v xml:space="preserve"> </v>
      </c>
      <c r="U114" s="330"/>
      <c r="V114" s="136" t="str">
        <f>IFERROR(U114/(VLOOKUP(R114,' Summary Statement'!$B$53:$C$77,2,FALSE))," ")</f>
        <v xml:space="preserve"> </v>
      </c>
      <c r="W114" s="137">
        <f t="shared" si="9"/>
        <v>0</v>
      </c>
      <c r="Z114" s="139" t="str">
        <f t="shared" si="7"/>
        <v>date not completed</v>
      </c>
      <c r="AA114" s="139" t="str">
        <f t="shared" si="8"/>
        <v>date not completed</v>
      </c>
      <c r="AB114" s="139">
        <f t="shared" si="10"/>
        <v>1</v>
      </c>
      <c r="AC114" s="140">
        <f t="shared" si="11"/>
        <v>0</v>
      </c>
      <c r="AD114" s="140" t="str">
        <f t="shared" si="12"/>
        <v/>
      </c>
      <c r="AE114" s="141">
        <v>0</v>
      </c>
      <c r="AF114" s="142">
        <f t="shared" si="13"/>
        <v>0</v>
      </c>
      <c r="AG114" s="1004"/>
      <c r="AH114" s="1005"/>
      <c r="AI114" s="1006"/>
    </row>
    <row r="115" spans="1:35" s="138" customFormat="1" x14ac:dyDescent="0.3">
      <c r="A115" s="135">
        <v>109</v>
      </c>
      <c r="B115" s="311"/>
      <c r="C115" s="311"/>
      <c r="D115" s="328"/>
      <c r="E115" s="328"/>
      <c r="F115" s="328"/>
      <c r="G115" s="328"/>
      <c r="H115" s="328"/>
      <c r="I115" s="328"/>
      <c r="J115" s="328"/>
      <c r="K115" s="328"/>
      <c r="L115" s="328"/>
      <c r="M115" s="328"/>
      <c r="N115" s="328"/>
      <c r="O115" s="328"/>
      <c r="P115" s="328"/>
      <c r="Q115" s="409"/>
      <c r="R115" s="328"/>
      <c r="S115" s="330"/>
      <c r="T115" s="136" t="str">
        <f>IFERROR(S115/(VLOOKUP(R115,' Summary Statement'!$B$53:$C$77,2,FALSE))," ")</f>
        <v xml:space="preserve"> </v>
      </c>
      <c r="U115" s="330"/>
      <c r="V115" s="136" t="str">
        <f>IFERROR(U115/(VLOOKUP(R115,' Summary Statement'!$B$53:$C$77,2,FALSE))," ")</f>
        <v xml:space="preserve"> </v>
      </c>
      <c r="W115" s="137">
        <f t="shared" si="9"/>
        <v>0</v>
      </c>
      <c r="Z115" s="139" t="str">
        <f t="shared" si="7"/>
        <v>date not completed</v>
      </c>
      <c r="AA115" s="139" t="str">
        <f t="shared" si="8"/>
        <v>date not completed</v>
      </c>
      <c r="AB115" s="139">
        <f t="shared" si="10"/>
        <v>1</v>
      </c>
      <c r="AC115" s="140">
        <f t="shared" si="11"/>
        <v>0</v>
      </c>
      <c r="AD115" s="140" t="str">
        <f t="shared" si="12"/>
        <v/>
      </c>
      <c r="AE115" s="141">
        <v>0</v>
      </c>
      <c r="AF115" s="142">
        <f t="shared" si="13"/>
        <v>0</v>
      </c>
      <c r="AG115" s="1004"/>
      <c r="AH115" s="1005"/>
      <c r="AI115" s="1006"/>
    </row>
    <row r="116" spans="1:35" s="138" customFormat="1" x14ac:dyDescent="0.3">
      <c r="A116" s="135">
        <v>110</v>
      </c>
      <c r="B116" s="311"/>
      <c r="C116" s="311"/>
      <c r="D116" s="328"/>
      <c r="E116" s="328"/>
      <c r="F116" s="328"/>
      <c r="G116" s="328"/>
      <c r="H116" s="328"/>
      <c r="I116" s="328"/>
      <c r="J116" s="328"/>
      <c r="K116" s="328"/>
      <c r="L116" s="328"/>
      <c r="M116" s="328"/>
      <c r="N116" s="328"/>
      <c r="O116" s="328"/>
      <c r="P116" s="328"/>
      <c r="Q116" s="409"/>
      <c r="R116" s="328"/>
      <c r="S116" s="330"/>
      <c r="T116" s="136" t="str">
        <f>IFERROR(S116/(VLOOKUP(R116,' Summary Statement'!$B$53:$C$77,2,FALSE))," ")</f>
        <v xml:space="preserve"> </v>
      </c>
      <c r="U116" s="330"/>
      <c r="V116" s="136" t="str">
        <f>IFERROR(U116/(VLOOKUP(R116,' Summary Statement'!$B$53:$C$77,2,FALSE))," ")</f>
        <v xml:space="preserve"> </v>
      </c>
      <c r="W116" s="137">
        <f t="shared" si="9"/>
        <v>0</v>
      </c>
      <c r="Z116" s="139" t="str">
        <f t="shared" si="7"/>
        <v>date not completed</v>
      </c>
      <c r="AA116" s="139" t="str">
        <f t="shared" si="8"/>
        <v>date not completed</v>
      </c>
      <c r="AB116" s="139">
        <f t="shared" si="10"/>
        <v>1</v>
      </c>
      <c r="AC116" s="140">
        <f t="shared" si="11"/>
        <v>0</v>
      </c>
      <c r="AD116" s="140" t="str">
        <f t="shared" si="12"/>
        <v/>
      </c>
      <c r="AE116" s="141">
        <v>0</v>
      </c>
      <c r="AF116" s="142">
        <f t="shared" si="13"/>
        <v>0</v>
      </c>
      <c r="AG116" s="1004"/>
      <c r="AH116" s="1005"/>
      <c r="AI116" s="1006"/>
    </row>
    <row r="117" spans="1:35" s="138" customFormat="1" x14ac:dyDescent="0.3">
      <c r="A117" s="135">
        <v>111</v>
      </c>
      <c r="B117" s="311"/>
      <c r="C117" s="311"/>
      <c r="D117" s="328"/>
      <c r="E117" s="328"/>
      <c r="F117" s="328"/>
      <c r="G117" s="328"/>
      <c r="H117" s="328"/>
      <c r="I117" s="328"/>
      <c r="J117" s="328"/>
      <c r="K117" s="328"/>
      <c r="L117" s="328"/>
      <c r="M117" s="328"/>
      <c r="N117" s="328"/>
      <c r="O117" s="328"/>
      <c r="P117" s="328"/>
      <c r="Q117" s="409"/>
      <c r="R117" s="328"/>
      <c r="S117" s="330"/>
      <c r="T117" s="136" t="str">
        <f>IFERROR(S117/(VLOOKUP(R117,' Summary Statement'!$B$53:$C$77,2,FALSE))," ")</f>
        <v xml:space="preserve"> </v>
      </c>
      <c r="U117" s="330"/>
      <c r="V117" s="136" t="str">
        <f>IFERROR(U117/(VLOOKUP(R117,' Summary Statement'!$B$53:$C$77,2,FALSE))," ")</f>
        <v xml:space="preserve"> </v>
      </c>
      <c r="W117" s="137">
        <f t="shared" si="9"/>
        <v>0</v>
      </c>
      <c r="Z117" s="139" t="str">
        <f t="shared" si="7"/>
        <v>date not completed</v>
      </c>
      <c r="AA117" s="139" t="str">
        <f t="shared" si="8"/>
        <v>date not completed</v>
      </c>
      <c r="AB117" s="139">
        <f t="shared" si="10"/>
        <v>1</v>
      </c>
      <c r="AC117" s="140">
        <f t="shared" si="11"/>
        <v>0</v>
      </c>
      <c r="AD117" s="140" t="str">
        <f t="shared" si="12"/>
        <v/>
      </c>
      <c r="AE117" s="141">
        <v>0</v>
      </c>
      <c r="AF117" s="142">
        <f t="shared" si="13"/>
        <v>0</v>
      </c>
      <c r="AG117" s="1004"/>
      <c r="AH117" s="1005"/>
      <c r="AI117" s="1006"/>
    </row>
    <row r="118" spans="1:35" s="138" customFormat="1" x14ac:dyDescent="0.3">
      <c r="A118" s="135">
        <v>112</v>
      </c>
      <c r="B118" s="311"/>
      <c r="C118" s="311"/>
      <c r="D118" s="328"/>
      <c r="E118" s="328"/>
      <c r="F118" s="328"/>
      <c r="G118" s="328"/>
      <c r="H118" s="328"/>
      <c r="I118" s="328"/>
      <c r="J118" s="328"/>
      <c r="K118" s="328"/>
      <c r="L118" s="328"/>
      <c r="M118" s="328"/>
      <c r="N118" s="328"/>
      <c r="O118" s="328"/>
      <c r="P118" s="328"/>
      <c r="Q118" s="409"/>
      <c r="R118" s="328"/>
      <c r="S118" s="330"/>
      <c r="T118" s="136" t="str">
        <f>IFERROR(S118/(VLOOKUP(R118,' Summary Statement'!$B$53:$C$77,2,FALSE))," ")</f>
        <v xml:space="preserve"> </v>
      </c>
      <c r="U118" s="330"/>
      <c r="V118" s="136" t="str">
        <f>IFERROR(U118/(VLOOKUP(R118,' Summary Statement'!$B$53:$C$77,2,FALSE))," ")</f>
        <v xml:space="preserve"> </v>
      </c>
      <c r="W118" s="137">
        <f t="shared" si="9"/>
        <v>0</v>
      </c>
      <c r="Z118" s="139" t="str">
        <f t="shared" si="7"/>
        <v>date not completed</v>
      </c>
      <c r="AA118" s="139" t="str">
        <f t="shared" si="8"/>
        <v>date not completed</v>
      </c>
      <c r="AB118" s="139">
        <f t="shared" si="10"/>
        <v>1</v>
      </c>
      <c r="AC118" s="140">
        <f t="shared" si="11"/>
        <v>0</v>
      </c>
      <c r="AD118" s="140" t="str">
        <f t="shared" si="12"/>
        <v/>
      </c>
      <c r="AE118" s="141">
        <v>0</v>
      </c>
      <c r="AF118" s="142">
        <f t="shared" si="13"/>
        <v>0</v>
      </c>
      <c r="AG118" s="1004"/>
      <c r="AH118" s="1005"/>
      <c r="AI118" s="1006"/>
    </row>
    <row r="119" spans="1:35" s="138" customFormat="1" x14ac:dyDescent="0.3">
      <c r="A119" s="135">
        <v>113</v>
      </c>
      <c r="B119" s="311"/>
      <c r="C119" s="311"/>
      <c r="D119" s="328"/>
      <c r="E119" s="328"/>
      <c r="F119" s="328"/>
      <c r="G119" s="328"/>
      <c r="H119" s="328"/>
      <c r="I119" s="328"/>
      <c r="J119" s="328"/>
      <c r="K119" s="328"/>
      <c r="L119" s="328"/>
      <c r="M119" s="328"/>
      <c r="N119" s="328"/>
      <c r="O119" s="328"/>
      <c r="P119" s="328"/>
      <c r="Q119" s="409"/>
      <c r="R119" s="328"/>
      <c r="S119" s="330"/>
      <c r="T119" s="136" t="str">
        <f>IFERROR(S119/(VLOOKUP(R119,' Summary Statement'!$B$53:$C$77,2,FALSE))," ")</f>
        <v xml:space="preserve"> </v>
      </c>
      <c r="U119" s="330"/>
      <c r="V119" s="136" t="str">
        <f>IFERROR(U119/(VLOOKUP(R119,' Summary Statement'!$B$53:$C$77,2,FALSE))," ")</f>
        <v xml:space="preserve"> </v>
      </c>
      <c r="W119" s="137">
        <f t="shared" si="9"/>
        <v>0</v>
      </c>
      <c r="Z119" s="139" t="str">
        <f t="shared" si="7"/>
        <v>date not completed</v>
      </c>
      <c r="AA119" s="139" t="str">
        <f t="shared" si="8"/>
        <v>date not completed</v>
      </c>
      <c r="AB119" s="139">
        <f t="shared" si="10"/>
        <v>1</v>
      </c>
      <c r="AC119" s="140">
        <f t="shared" si="11"/>
        <v>0</v>
      </c>
      <c r="AD119" s="140" t="str">
        <f t="shared" si="12"/>
        <v/>
      </c>
      <c r="AE119" s="141">
        <v>0</v>
      </c>
      <c r="AF119" s="142">
        <f t="shared" si="13"/>
        <v>0</v>
      </c>
      <c r="AG119" s="1004"/>
      <c r="AH119" s="1005"/>
      <c r="AI119" s="1006"/>
    </row>
    <row r="120" spans="1:35" s="138" customFormat="1" x14ac:dyDescent="0.3">
      <c r="A120" s="135">
        <v>114</v>
      </c>
      <c r="B120" s="311"/>
      <c r="C120" s="311"/>
      <c r="D120" s="328"/>
      <c r="E120" s="328"/>
      <c r="F120" s="328"/>
      <c r="G120" s="328"/>
      <c r="H120" s="328"/>
      <c r="I120" s="328"/>
      <c r="J120" s="328"/>
      <c r="K120" s="328"/>
      <c r="L120" s="328"/>
      <c r="M120" s="328"/>
      <c r="N120" s="328"/>
      <c r="O120" s="328"/>
      <c r="P120" s="328"/>
      <c r="Q120" s="409"/>
      <c r="R120" s="328"/>
      <c r="S120" s="330"/>
      <c r="T120" s="136" t="str">
        <f>IFERROR(S120/(VLOOKUP(R120,' Summary Statement'!$B$53:$C$77,2,FALSE))," ")</f>
        <v xml:space="preserve"> </v>
      </c>
      <c r="U120" s="330"/>
      <c r="V120" s="136" t="str">
        <f>IFERROR(U120/(VLOOKUP(R120,' Summary Statement'!$B$53:$C$77,2,FALSE))," ")</f>
        <v xml:space="preserve"> </v>
      </c>
      <c r="W120" s="137">
        <f t="shared" si="9"/>
        <v>0</v>
      </c>
      <c r="Z120" s="139" t="str">
        <f t="shared" si="7"/>
        <v>date not completed</v>
      </c>
      <c r="AA120" s="139" t="str">
        <f t="shared" si="8"/>
        <v>date not completed</v>
      </c>
      <c r="AB120" s="139">
        <f t="shared" si="10"/>
        <v>1</v>
      </c>
      <c r="AC120" s="140">
        <f t="shared" si="11"/>
        <v>0</v>
      </c>
      <c r="AD120" s="140" t="str">
        <f t="shared" si="12"/>
        <v/>
      </c>
      <c r="AE120" s="141">
        <v>0</v>
      </c>
      <c r="AF120" s="142">
        <f t="shared" si="13"/>
        <v>0</v>
      </c>
      <c r="AG120" s="1004"/>
      <c r="AH120" s="1005"/>
      <c r="AI120" s="1006"/>
    </row>
    <row r="121" spans="1:35" s="138" customFormat="1" x14ac:dyDescent="0.3">
      <c r="A121" s="135">
        <v>115</v>
      </c>
      <c r="B121" s="311"/>
      <c r="C121" s="311"/>
      <c r="D121" s="328"/>
      <c r="E121" s="328"/>
      <c r="F121" s="328"/>
      <c r="G121" s="328"/>
      <c r="H121" s="328"/>
      <c r="I121" s="328"/>
      <c r="J121" s="328"/>
      <c r="K121" s="328"/>
      <c r="L121" s="328"/>
      <c r="M121" s="328"/>
      <c r="N121" s="328"/>
      <c r="O121" s="328"/>
      <c r="P121" s="328"/>
      <c r="Q121" s="409"/>
      <c r="R121" s="328"/>
      <c r="S121" s="330"/>
      <c r="T121" s="136" t="str">
        <f>IFERROR(S121/(VLOOKUP(R121,' Summary Statement'!$B$53:$C$77,2,FALSE))," ")</f>
        <v xml:space="preserve"> </v>
      </c>
      <c r="U121" s="330"/>
      <c r="V121" s="136" t="str">
        <f>IFERROR(U121/(VLOOKUP(R121,' Summary Statement'!$B$53:$C$77,2,FALSE))," ")</f>
        <v xml:space="preserve"> </v>
      </c>
      <c r="W121" s="137">
        <f t="shared" si="9"/>
        <v>0</v>
      </c>
      <c r="Z121" s="139" t="str">
        <f t="shared" si="7"/>
        <v>date not completed</v>
      </c>
      <c r="AA121" s="139" t="str">
        <f t="shared" si="8"/>
        <v>date not completed</v>
      </c>
      <c r="AB121" s="139">
        <f t="shared" si="10"/>
        <v>1</v>
      </c>
      <c r="AC121" s="140">
        <f t="shared" si="11"/>
        <v>0</v>
      </c>
      <c r="AD121" s="140" t="str">
        <f t="shared" si="12"/>
        <v/>
      </c>
      <c r="AE121" s="141">
        <v>0</v>
      </c>
      <c r="AF121" s="142">
        <f t="shared" si="13"/>
        <v>0</v>
      </c>
      <c r="AG121" s="1004"/>
      <c r="AH121" s="1005"/>
      <c r="AI121" s="1006"/>
    </row>
    <row r="122" spans="1:35" s="138" customFormat="1" x14ac:dyDescent="0.3">
      <c r="A122" s="135">
        <v>116</v>
      </c>
      <c r="B122" s="311"/>
      <c r="C122" s="311"/>
      <c r="D122" s="328"/>
      <c r="E122" s="328"/>
      <c r="F122" s="328"/>
      <c r="G122" s="328"/>
      <c r="H122" s="328"/>
      <c r="I122" s="328"/>
      <c r="J122" s="328"/>
      <c r="K122" s="328"/>
      <c r="L122" s="328"/>
      <c r="M122" s="328"/>
      <c r="N122" s="328"/>
      <c r="O122" s="328"/>
      <c r="P122" s="328"/>
      <c r="Q122" s="409"/>
      <c r="R122" s="328"/>
      <c r="S122" s="330"/>
      <c r="T122" s="136" t="str">
        <f>IFERROR(S122/(VLOOKUP(R122,' Summary Statement'!$B$53:$C$77,2,FALSE))," ")</f>
        <v xml:space="preserve"> </v>
      </c>
      <c r="U122" s="330"/>
      <c r="V122" s="136" t="str">
        <f>IFERROR(U122/(VLOOKUP(R122,' Summary Statement'!$B$53:$C$77,2,FALSE))," ")</f>
        <v xml:space="preserve"> </v>
      </c>
      <c r="W122" s="137">
        <f t="shared" si="9"/>
        <v>0</v>
      </c>
      <c r="Z122" s="139" t="str">
        <f t="shared" si="7"/>
        <v>date not completed</v>
      </c>
      <c r="AA122" s="139" t="str">
        <f t="shared" si="8"/>
        <v>date not completed</v>
      </c>
      <c r="AB122" s="139">
        <f t="shared" si="10"/>
        <v>1</v>
      </c>
      <c r="AC122" s="140">
        <f t="shared" si="11"/>
        <v>0</v>
      </c>
      <c r="AD122" s="140" t="str">
        <f t="shared" si="12"/>
        <v/>
      </c>
      <c r="AE122" s="141">
        <v>0</v>
      </c>
      <c r="AF122" s="142">
        <f t="shared" si="13"/>
        <v>0</v>
      </c>
      <c r="AG122" s="1004"/>
      <c r="AH122" s="1005"/>
      <c r="AI122" s="1006"/>
    </row>
    <row r="123" spans="1:35" s="138" customFormat="1" x14ac:dyDescent="0.3">
      <c r="A123" s="135">
        <v>117</v>
      </c>
      <c r="B123" s="311"/>
      <c r="C123" s="311"/>
      <c r="D123" s="328"/>
      <c r="E123" s="328"/>
      <c r="F123" s="328"/>
      <c r="G123" s="328"/>
      <c r="H123" s="328"/>
      <c r="I123" s="328"/>
      <c r="J123" s="328"/>
      <c r="K123" s="328"/>
      <c r="L123" s="328"/>
      <c r="M123" s="328"/>
      <c r="N123" s="328"/>
      <c r="O123" s="328"/>
      <c r="P123" s="328"/>
      <c r="Q123" s="409"/>
      <c r="R123" s="328"/>
      <c r="S123" s="330"/>
      <c r="T123" s="136" t="str">
        <f>IFERROR(S123/(VLOOKUP(R123,' Summary Statement'!$B$53:$C$77,2,FALSE))," ")</f>
        <v xml:space="preserve"> </v>
      </c>
      <c r="U123" s="330"/>
      <c r="V123" s="136" t="str">
        <f>IFERROR(U123/(VLOOKUP(R123,' Summary Statement'!$B$53:$C$77,2,FALSE))," ")</f>
        <v xml:space="preserve"> </v>
      </c>
      <c r="W123" s="137">
        <f t="shared" si="9"/>
        <v>0</v>
      </c>
      <c r="Z123" s="139" t="str">
        <f t="shared" si="7"/>
        <v>date not completed</v>
      </c>
      <c r="AA123" s="139" t="str">
        <f t="shared" si="8"/>
        <v>date not completed</v>
      </c>
      <c r="AB123" s="139">
        <f t="shared" si="10"/>
        <v>1</v>
      </c>
      <c r="AC123" s="140">
        <f t="shared" si="11"/>
        <v>0</v>
      </c>
      <c r="AD123" s="140" t="str">
        <f t="shared" si="12"/>
        <v/>
      </c>
      <c r="AE123" s="141">
        <v>0</v>
      </c>
      <c r="AF123" s="142">
        <f t="shared" si="13"/>
        <v>0</v>
      </c>
      <c r="AG123" s="1004"/>
      <c r="AH123" s="1005"/>
      <c r="AI123" s="1006"/>
    </row>
    <row r="124" spans="1:35" s="138" customFormat="1" x14ac:dyDescent="0.3">
      <c r="A124" s="135">
        <v>118</v>
      </c>
      <c r="B124" s="311"/>
      <c r="C124" s="311"/>
      <c r="D124" s="328"/>
      <c r="E124" s="328"/>
      <c r="F124" s="328"/>
      <c r="G124" s="328"/>
      <c r="H124" s="328"/>
      <c r="I124" s="328"/>
      <c r="J124" s="328"/>
      <c r="K124" s="328"/>
      <c r="L124" s="328"/>
      <c r="M124" s="328"/>
      <c r="N124" s="328"/>
      <c r="O124" s="328"/>
      <c r="P124" s="328"/>
      <c r="Q124" s="409"/>
      <c r="R124" s="328"/>
      <c r="S124" s="330"/>
      <c r="T124" s="136" t="str">
        <f>IFERROR(S124/(VLOOKUP(R124,' Summary Statement'!$B$53:$C$77,2,FALSE))," ")</f>
        <v xml:space="preserve"> </v>
      </c>
      <c r="U124" s="330"/>
      <c r="V124" s="136" t="str">
        <f>IFERROR(U124/(VLOOKUP(R124,' Summary Statement'!$B$53:$C$77,2,FALSE))," ")</f>
        <v xml:space="preserve"> </v>
      </c>
      <c r="W124" s="137">
        <f t="shared" si="9"/>
        <v>0</v>
      </c>
      <c r="Z124" s="139" t="str">
        <f t="shared" si="7"/>
        <v>date not completed</v>
      </c>
      <c r="AA124" s="139" t="str">
        <f t="shared" si="8"/>
        <v>date not completed</v>
      </c>
      <c r="AB124" s="139">
        <f t="shared" si="10"/>
        <v>1</v>
      </c>
      <c r="AC124" s="140">
        <f t="shared" si="11"/>
        <v>0</v>
      </c>
      <c r="AD124" s="140" t="str">
        <f t="shared" si="12"/>
        <v/>
      </c>
      <c r="AE124" s="141">
        <v>0</v>
      </c>
      <c r="AF124" s="142">
        <f t="shared" si="13"/>
        <v>0</v>
      </c>
      <c r="AG124" s="1004"/>
      <c r="AH124" s="1005"/>
      <c r="AI124" s="1006"/>
    </row>
    <row r="125" spans="1:35" s="138" customFormat="1" x14ac:dyDescent="0.3">
      <c r="A125" s="135">
        <v>119</v>
      </c>
      <c r="B125" s="311"/>
      <c r="C125" s="311"/>
      <c r="D125" s="328"/>
      <c r="E125" s="328"/>
      <c r="F125" s="328"/>
      <c r="G125" s="328"/>
      <c r="H125" s="328"/>
      <c r="I125" s="328"/>
      <c r="J125" s="328"/>
      <c r="K125" s="328"/>
      <c r="L125" s="328"/>
      <c r="M125" s="328"/>
      <c r="N125" s="328"/>
      <c r="O125" s="328"/>
      <c r="P125" s="328"/>
      <c r="Q125" s="409"/>
      <c r="R125" s="328"/>
      <c r="S125" s="330"/>
      <c r="T125" s="136" t="str">
        <f>IFERROR(S125/(VLOOKUP(R125,' Summary Statement'!$B$53:$C$77,2,FALSE))," ")</f>
        <v xml:space="preserve"> </v>
      </c>
      <c r="U125" s="330"/>
      <c r="V125" s="136" t="str">
        <f>IFERROR(U125/(VLOOKUP(R125,' Summary Statement'!$B$53:$C$77,2,FALSE))," ")</f>
        <v xml:space="preserve"> </v>
      </c>
      <c r="W125" s="137">
        <f t="shared" si="9"/>
        <v>0</v>
      </c>
      <c r="Z125" s="139" t="str">
        <f t="shared" si="7"/>
        <v>date not completed</v>
      </c>
      <c r="AA125" s="139" t="str">
        <f t="shared" si="8"/>
        <v>date not completed</v>
      </c>
      <c r="AB125" s="139">
        <f t="shared" si="10"/>
        <v>1</v>
      </c>
      <c r="AC125" s="140">
        <f t="shared" si="11"/>
        <v>0</v>
      </c>
      <c r="AD125" s="140" t="str">
        <f t="shared" si="12"/>
        <v/>
      </c>
      <c r="AE125" s="141">
        <v>0</v>
      </c>
      <c r="AF125" s="142">
        <f t="shared" si="13"/>
        <v>0</v>
      </c>
      <c r="AG125" s="1004"/>
      <c r="AH125" s="1005"/>
      <c r="AI125" s="1006"/>
    </row>
    <row r="126" spans="1:35" s="138" customFormat="1" x14ac:dyDescent="0.3">
      <c r="A126" s="135">
        <v>120</v>
      </c>
      <c r="B126" s="311"/>
      <c r="C126" s="311"/>
      <c r="D126" s="328"/>
      <c r="E126" s="328"/>
      <c r="F126" s="328"/>
      <c r="G126" s="328"/>
      <c r="H126" s="328"/>
      <c r="I126" s="328"/>
      <c r="J126" s="328"/>
      <c r="K126" s="328"/>
      <c r="L126" s="328"/>
      <c r="M126" s="328"/>
      <c r="N126" s="328"/>
      <c r="O126" s="328"/>
      <c r="P126" s="328"/>
      <c r="Q126" s="409"/>
      <c r="R126" s="328"/>
      <c r="S126" s="330"/>
      <c r="T126" s="136" t="str">
        <f>IFERROR(S126/(VLOOKUP(R126,' Summary Statement'!$B$53:$C$77,2,FALSE))," ")</f>
        <v xml:space="preserve"> </v>
      </c>
      <c r="U126" s="330"/>
      <c r="V126" s="136" t="str">
        <f>IFERROR(U126/(VLOOKUP(R126,' Summary Statement'!$B$53:$C$77,2,FALSE))," ")</f>
        <v xml:space="preserve"> </v>
      </c>
      <c r="W126" s="137">
        <f t="shared" si="9"/>
        <v>0</v>
      </c>
      <c r="Z126" s="139" t="str">
        <f t="shared" si="7"/>
        <v>date not completed</v>
      </c>
      <c r="AA126" s="139" t="str">
        <f t="shared" si="8"/>
        <v>date not completed</v>
      </c>
      <c r="AB126" s="139">
        <f t="shared" si="10"/>
        <v>1</v>
      </c>
      <c r="AC126" s="140">
        <f t="shared" si="11"/>
        <v>0</v>
      </c>
      <c r="AD126" s="140" t="str">
        <f t="shared" si="12"/>
        <v/>
      </c>
      <c r="AE126" s="141">
        <v>0</v>
      </c>
      <c r="AF126" s="142">
        <f t="shared" si="13"/>
        <v>0</v>
      </c>
      <c r="AG126" s="1004"/>
      <c r="AH126" s="1005"/>
      <c r="AI126" s="1006"/>
    </row>
    <row r="127" spans="1:35" s="138" customFormat="1" x14ac:dyDescent="0.3">
      <c r="A127" s="135">
        <v>121</v>
      </c>
      <c r="B127" s="311"/>
      <c r="C127" s="311"/>
      <c r="D127" s="328"/>
      <c r="E127" s="328"/>
      <c r="F127" s="328"/>
      <c r="G127" s="328"/>
      <c r="H127" s="328"/>
      <c r="I127" s="328"/>
      <c r="J127" s="328"/>
      <c r="K127" s="328"/>
      <c r="L127" s="328"/>
      <c r="M127" s="328"/>
      <c r="N127" s="328"/>
      <c r="O127" s="328"/>
      <c r="P127" s="328"/>
      <c r="Q127" s="409"/>
      <c r="R127" s="328"/>
      <c r="S127" s="330"/>
      <c r="T127" s="136" t="str">
        <f>IFERROR(S127/(VLOOKUP(R127,' Summary Statement'!$B$53:$C$77,2,FALSE))," ")</f>
        <v xml:space="preserve"> </v>
      </c>
      <c r="U127" s="330"/>
      <c r="V127" s="136" t="str">
        <f>IFERROR(U127/(VLOOKUP(R127,' Summary Statement'!$B$53:$C$77,2,FALSE))," ")</f>
        <v xml:space="preserve"> </v>
      </c>
      <c r="W127" s="137">
        <f t="shared" si="9"/>
        <v>0</v>
      </c>
      <c r="Z127" s="139" t="str">
        <f t="shared" si="7"/>
        <v>date not completed</v>
      </c>
      <c r="AA127" s="139" t="str">
        <f t="shared" si="8"/>
        <v>date not completed</v>
      </c>
      <c r="AB127" s="139">
        <f t="shared" si="10"/>
        <v>1</v>
      </c>
      <c r="AC127" s="140">
        <f t="shared" si="11"/>
        <v>0</v>
      </c>
      <c r="AD127" s="140" t="str">
        <f t="shared" si="12"/>
        <v/>
      </c>
      <c r="AE127" s="141">
        <v>0</v>
      </c>
      <c r="AF127" s="142">
        <f t="shared" si="13"/>
        <v>0</v>
      </c>
      <c r="AG127" s="1004"/>
      <c r="AH127" s="1005"/>
      <c r="AI127" s="1006"/>
    </row>
    <row r="128" spans="1:35" s="138" customFormat="1" x14ac:dyDescent="0.3">
      <c r="A128" s="135">
        <v>122</v>
      </c>
      <c r="B128" s="311"/>
      <c r="C128" s="311"/>
      <c r="D128" s="328"/>
      <c r="E128" s="328"/>
      <c r="F128" s="328"/>
      <c r="G128" s="328"/>
      <c r="H128" s="328"/>
      <c r="I128" s="328"/>
      <c r="J128" s="328"/>
      <c r="K128" s="328"/>
      <c r="L128" s="328"/>
      <c r="M128" s="328"/>
      <c r="N128" s="328"/>
      <c r="O128" s="328"/>
      <c r="P128" s="328"/>
      <c r="Q128" s="409"/>
      <c r="R128" s="328"/>
      <c r="S128" s="330"/>
      <c r="T128" s="136" t="str">
        <f>IFERROR(S128/(VLOOKUP(R128,' Summary Statement'!$B$53:$C$77,2,FALSE))," ")</f>
        <v xml:space="preserve"> </v>
      </c>
      <c r="U128" s="330"/>
      <c r="V128" s="136" t="str">
        <f>IFERROR(U128/(VLOOKUP(R128,' Summary Statement'!$B$53:$C$77,2,FALSE))," ")</f>
        <v xml:space="preserve"> </v>
      </c>
      <c r="W128" s="137">
        <f t="shared" si="9"/>
        <v>0</v>
      </c>
      <c r="Z128" s="139" t="str">
        <f t="shared" si="7"/>
        <v>date not completed</v>
      </c>
      <c r="AA128" s="139" t="str">
        <f t="shared" si="8"/>
        <v>date not completed</v>
      </c>
      <c r="AB128" s="139">
        <f t="shared" si="10"/>
        <v>1</v>
      </c>
      <c r="AC128" s="140">
        <f t="shared" si="11"/>
        <v>0</v>
      </c>
      <c r="AD128" s="140" t="str">
        <f t="shared" si="12"/>
        <v/>
      </c>
      <c r="AE128" s="141">
        <v>0</v>
      </c>
      <c r="AF128" s="142">
        <f t="shared" si="13"/>
        <v>0</v>
      </c>
      <c r="AG128" s="1004"/>
      <c r="AH128" s="1005"/>
      <c r="AI128" s="1006"/>
    </row>
    <row r="129" spans="1:35" s="138" customFormat="1" x14ac:dyDescent="0.3">
      <c r="A129" s="135">
        <v>123</v>
      </c>
      <c r="B129" s="311"/>
      <c r="C129" s="311"/>
      <c r="D129" s="328"/>
      <c r="E129" s="328"/>
      <c r="F129" s="328"/>
      <c r="G129" s="328"/>
      <c r="H129" s="328"/>
      <c r="I129" s="328"/>
      <c r="J129" s="328"/>
      <c r="K129" s="328"/>
      <c r="L129" s="328"/>
      <c r="M129" s="328"/>
      <c r="N129" s="328"/>
      <c r="O129" s="328"/>
      <c r="P129" s="328"/>
      <c r="Q129" s="409"/>
      <c r="R129" s="328"/>
      <c r="S129" s="330"/>
      <c r="T129" s="136" t="str">
        <f>IFERROR(S129/(VLOOKUP(R129,' Summary Statement'!$B$53:$C$77,2,FALSE))," ")</f>
        <v xml:space="preserve"> </v>
      </c>
      <c r="U129" s="330"/>
      <c r="V129" s="136" t="str">
        <f>IFERROR(U129/(VLOOKUP(R129,' Summary Statement'!$B$53:$C$77,2,FALSE))," ")</f>
        <v xml:space="preserve"> </v>
      </c>
      <c r="W129" s="137">
        <f t="shared" si="9"/>
        <v>0</v>
      </c>
      <c r="Z129" s="139" t="str">
        <f t="shared" si="7"/>
        <v>date not completed</v>
      </c>
      <c r="AA129" s="139" t="str">
        <f t="shared" si="8"/>
        <v>date not completed</v>
      </c>
      <c r="AB129" s="139">
        <f t="shared" si="10"/>
        <v>1</v>
      </c>
      <c r="AC129" s="140">
        <f t="shared" si="11"/>
        <v>0</v>
      </c>
      <c r="AD129" s="140" t="str">
        <f t="shared" si="12"/>
        <v/>
      </c>
      <c r="AE129" s="141">
        <v>0</v>
      </c>
      <c r="AF129" s="142">
        <f t="shared" si="13"/>
        <v>0</v>
      </c>
      <c r="AG129" s="1004"/>
      <c r="AH129" s="1005"/>
      <c r="AI129" s="1006"/>
    </row>
    <row r="130" spans="1:35" s="138" customFormat="1" x14ac:dyDescent="0.3">
      <c r="A130" s="135">
        <v>124</v>
      </c>
      <c r="B130" s="311"/>
      <c r="C130" s="311"/>
      <c r="D130" s="328"/>
      <c r="E130" s="328"/>
      <c r="F130" s="328"/>
      <c r="G130" s="328"/>
      <c r="H130" s="328"/>
      <c r="I130" s="328"/>
      <c r="J130" s="328"/>
      <c r="K130" s="328"/>
      <c r="L130" s="328"/>
      <c r="M130" s="328"/>
      <c r="N130" s="328"/>
      <c r="O130" s="328"/>
      <c r="P130" s="328"/>
      <c r="Q130" s="409"/>
      <c r="R130" s="328"/>
      <c r="S130" s="330"/>
      <c r="T130" s="136" t="str">
        <f>IFERROR(S130/(VLOOKUP(R130,' Summary Statement'!$B$53:$C$77,2,FALSE))," ")</f>
        <v xml:space="preserve"> </v>
      </c>
      <c r="U130" s="330"/>
      <c r="V130" s="136" t="str">
        <f>IFERROR(U130/(VLOOKUP(R130,' Summary Statement'!$B$53:$C$77,2,FALSE))," ")</f>
        <v xml:space="preserve"> </v>
      </c>
      <c r="W130" s="137">
        <f t="shared" si="9"/>
        <v>0</v>
      </c>
      <c r="Z130" s="139" t="str">
        <f t="shared" si="7"/>
        <v>date not completed</v>
      </c>
      <c r="AA130" s="139" t="str">
        <f t="shared" si="8"/>
        <v>date not completed</v>
      </c>
      <c r="AB130" s="139">
        <f t="shared" si="10"/>
        <v>1</v>
      </c>
      <c r="AC130" s="140">
        <f t="shared" si="11"/>
        <v>0</v>
      </c>
      <c r="AD130" s="140" t="str">
        <f t="shared" si="12"/>
        <v/>
      </c>
      <c r="AE130" s="141">
        <v>0</v>
      </c>
      <c r="AF130" s="142">
        <f t="shared" si="13"/>
        <v>0</v>
      </c>
      <c r="AG130" s="1004"/>
      <c r="AH130" s="1005"/>
      <c r="AI130" s="1006"/>
    </row>
    <row r="131" spans="1:35" s="138" customFormat="1" x14ac:dyDescent="0.3">
      <c r="A131" s="135">
        <v>125</v>
      </c>
      <c r="B131" s="311"/>
      <c r="C131" s="311"/>
      <c r="D131" s="328"/>
      <c r="E131" s="328"/>
      <c r="F131" s="328"/>
      <c r="G131" s="328"/>
      <c r="H131" s="328"/>
      <c r="I131" s="328"/>
      <c r="J131" s="328"/>
      <c r="K131" s="328"/>
      <c r="L131" s="328"/>
      <c r="M131" s="328"/>
      <c r="N131" s="328"/>
      <c r="O131" s="328"/>
      <c r="P131" s="328"/>
      <c r="Q131" s="409"/>
      <c r="R131" s="328"/>
      <c r="S131" s="330"/>
      <c r="T131" s="136" t="str">
        <f>IFERROR(S131/(VLOOKUP(R131,' Summary Statement'!$B$53:$C$77,2,FALSE))," ")</f>
        <v xml:space="preserve"> </v>
      </c>
      <c r="U131" s="330"/>
      <c r="V131" s="136" t="str">
        <f>IFERROR(U131/(VLOOKUP(R131,' Summary Statement'!$B$53:$C$77,2,FALSE))," ")</f>
        <v xml:space="preserve"> </v>
      </c>
      <c r="W131" s="137">
        <f t="shared" si="9"/>
        <v>0</v>
      </c>
      <c r="Z131" s="139" t="str">
        <f t="shared" si="7"/>
        <v>date not completed</v>
      </c>
      <c r="AA131" s="139" t="str">
        <f t="shared" si="8"/>
        <v>date not completed</v>
      </c>
      <c r="AB131" s="139">
        <f t="shared" si="10"/>
        <v>1</v>
      </c>
      <c r="AC131" s="140">
        <f t="shared" si="11"/>
        <v>0</v>
      </c>
      <c r="AD131" s="140" t="str">
        <f t="shared" si="12"/>
        <v/>
      </c>
      <c r="AE131" s="141">
        <v>0</v>
      </c>
      <c r="AF131" s="142">
        <f t="shared" si="13"/>
        <v>0</v>
      </c>
      <c r="AG131" s="1004"/>
      <c r="AH131" s="1005"/>
      <c r="AI131" s="1006"/>
    </row>
    <row r="132" spans="1:35" s="138" customFormat="1" x14ac:dyDescent="0.3">
      <c r="A132" s="135">
        <v>126</v>
      </c>
      <c r="B132" s="311"/>
      <c r="C132" s="311"/>
      <c r="D132" s="328"/>
      <c r="E132" s="328"/>
      <c r="F132" s="328"/>
      <c r="G132" s="328"/>
      <c r="H132" s="328"/>
      <c r="I132" s="328"/>
      <c r="J132" s="328"/>
      <c r="K132" s="328"/>
      <c r="L132" s="328"/>
      <c r="M132" s="328"/>
      <c r="N132" s="328"/>
      <c r="O132" s="328"/>
      <c r="P132" s="328"/>
      <c r="Q132" s="409"/>
      <c r="R132" s="328"/>
      <c r="S132" s="330"/>
      <c r="T132" s="136" t="str">
        <f>IFERROR(S132/(VLOOKUP(R132,' Summary Statement'!$B$53:$C$77,2,FALSE))," ")</f>
        <v xml:space="preserve"> </v>
      </c>
      <c r="U132" s="330"/>
      <c r="V132" s="136" t="str">
        <f>IFERROR(U132/(VLOOKUP(R132,' Summary Statement'!$B$53:$C$77,2,FALSE))," ")</f>
        <v xml:space="preserve"> </v>
      </c>
      <c r="W132" s="137">
        <f t="shared" si="9"/>
        <v>0</v>
      </c>
      <c r="Z132" s="139" t="str">
        <f t="shared" si="7"/>
        <v>date not completed</v>
      </c>
      <c r="AA132" s="139" t="str">
        <f t="shared" si="8"/>
        <v>date not completed</v>
      </c>
      <c r="AB132" s="139">
        <f t="shared" si="10"/>
        <v>1</v>
      </c>
      <c r="AC132" s="140">
        <f t="shared" si="11"/>
        <v>0</v>
      </c>
      <c r="AD132" s="140" t="str">
        <f t="shared" si="12"/>
        <v/>
      </c>
      <c r="AE132" s="141">
        <v>0</v>
      </c>
      <c r="AF132" s="142">
        <f t="shared" si="13"/>
        <v>0</v>
      </c>
      <c r="AG132" s="1004"/>
      <c r="AH132" s="1005"/>
      <c r="AI132" s="1006"/>
    </row>
    <row r="133" spans="1:35" s="138" customFormat="1" x14ac:dyDescent="0.3">
      <c r="A133" s="135">
        <v>127</v>
      </c>
      <c r="B133" s="311"/>
      <c r="C133" s="311"/>
      <c r="D133" s="328"/>
      <c r="E133" s="328"/>
      <c r="F133" s="328"/>
      <c r="G133" s="328"/>
      <c r="H133" s="328"/>
      <c r="I133" s="328"/>
      <c r="J133" s="328"/>
      <c r="K133" s="328"/>
      <c r="L133" s="328"/>
      <c r="M133" s="328"/>
      <c r="N133" s="328"/>
      <c r="O133" s="328"/>
      <c r="P133" s="328"/>
      <c r="Q133" s="409"/>
      <c r="R133" s="328"/>
      <c r="S133" s="330"/>
      <c r="T133" s="136" t="str">
        <f>IFERROR(S133/(VLOOKUP(R133,' Summary Statement'!$B$53:$C$77,2,FALSE))," ")</f>
        <v xml:space="preserve"> </v>
      </c>
      <c r="U133" s="330"/>
      <c r="V133" s="136" t="str">
        <f>IFERROR(U133/(VLOOKUP(R133,' Summary Statement'!$B$53:$C$77,2,FALSE))," ")</f>
        <v xml:space="preserve"> </v>
      </c>
      <c r="W133" s="137">
        <f t="shared" si="9"/>
        <v>0</v>
      </c>
      <c r="Z133" s="139" t="str">
        <f t="shared" si="7"/>
        <v>date not completed</v>
      </c>
      <c r="AA133" s="139" t="str">
        <f t="shared" si="8"/>
        <v>date not completed</v>
      </c>
      <c r="AB133" s="139">
        <f t="shared" si="10"/>
        <v>1</v>
      </c>
      <c r="AC133" s="140">
        <f t="shared" si="11"/>
        <v>0</v>
      </c>
      <c r="AD133" s="140" t="str">
        <f t="shared" si="12"/>
        <v/>
      </c>
      <c r="AE133" s="141">
        <v>0</v>
      </c>
      <c r="AF133" s="142">
        <f t="shared" si="13"/>
        <v>0</v>
      </c>
      <c r="AG133" s="1004"/>
      <c r="AH133" s="1005"/>
      <c r="AI133" s="1006"/>
    </row>
    <row r="134" spans="1:35" s="138" customFormat="1" x14ac:dyDescent="0.3">
      <c r="A134" s="135">
        <v>128</v>
      </c>
      <c r="B134" s="311"/>
      <c r="C134" s="311"/>
      <c r="D134" s="328"/>
      <c r="E134" s="328"/>
      <c r="F134" s="328"/>
      <c r="G134" s="328"/>
      <c r="H134" s="328"/>
      <c r="I134" s="328"/>
      <c r="J134" s="328"/>
      <c r="K134" s="328"/>
      <c r="L134" s="328"/>
      <c r="M134" s="328"/>
      <c r="N134" s="328"/>
      <c r="O134" s="328"/>
      <c r="P134" s="328"/>
      <c r="Q134" s="409"/>
      <c r="R134" s="328"/>
      <c r="S134" s="330"/>
      <c r="T134" s="136" t="str">
        <f>IFERROR(S134/(VLOOKUP(R134,' Summary Statement'!$B$53:$C$77,2,FALSE))," ")</f>
        <v xml:space="preserve"> </v>
      </c>
      <c r="U134" s="330"/>
      <c r="V134" s="136" t="str">
        <f>IFERROR(U134/(VLOOKUP(R134,' Summary Statement'!$B$53:$C$77,2,FALSE))," ")</f>
        <v xml:space="preserve"> </v>
      </c>
      <c r="W134" s="137">
        <f t="shared" si="9"/>
        <v>0</v>
      </c>
      <c r="Z134" s="139" t="str">
        <f t="shared" si="7"/>
        <v>date not completed</v>
      </c>
      <c r="AA134" s="139" t="str">
        <f t="shared" si="8"/>
        <v>date not completed</v>
      </c>
      <c r="AB134" s="139">
        <f t="shared" si="10"/>
        <v>1</v>
      </c>
      <c r="AC134" s="140">
        <f t="shared" si="11"/>
        <v>0</v>
      </c>
      <c r="AD134" s="140" t="str">
        <f t="shared" si="12"/>
        <v/>
      </c>
      <c r="AE134" s="141">
        <v>0</v>
      </c>
      <c r="AF134" s="142">
        <f t="shared" si="13"/>
        <v>0</v>
      </c>
      <c r="AG134" s="1004"/>
      <c r="AH134" s="1005"/>
      <c r="AI134" s="1006"/>
    </row>
    <row r="135" spans="1:35" s="138" customFormat="1" x14ac:dyDescent="0.3">
      <c r="A135" s="135">
        <v>129</v>
      </c>
      <c r="B135" s="311"/>
      <c r="C135" s="311"/>
      <c r="D135" s="328"/>
      <c r="E135" s="328"/>
      <c r="F135" s="328"/>
      <c r="G135" s="328"/>
      <c r="H135" s="328"/>
      <c r="I135" s="328"/>
      <c r="J135" s="328"/>
      <c r="K135" s="328"/>
      <c r="L135" s="328"/>
      <c r="M135" s="328"/>
      <c r="N135" s="328"/>
      <c r="O135" s="328"/>
      <c r="P135" s="328"/>
      <c r="Q135" s="409"/>
      <c r="R135" s="328"/>
      <c r="S135" s="330"/>
      <c r="T135" s="136" t="str">
        <f>IFERROR(S135/(VLOOKUP(R135,' Summary Statement'!$B$53:$C$77,2,FALSE))," ")</f>
        <v xml:space="preserve"> </v>
      </c>
      <c r="U135" s="330"/>
      <c r="V135" s="136" t="str">
        <f>IFERROR(U135/(VLOOKUP(R135,' Summary Statement'!$B$53:$C$77,2,FALSE))," ")</f>
        <v xml:space="preserve"> </v>
      </c>
      <c r="W135" s="137">
        <f t="shared" si="9"/>
        <v>0</v>
      </c>
      <c r="Z135" s="139" t="str">
        <f t="shared" ref="Z135:Z249" si="14">+IF(OR(G135=0,H135=0),"date not completed",IF(G135&lt;=H135,IF(AND($AH$3&lt;=G135),"ok","to be checked"),"start date after than end date"))</f>
        <v>date not completed</v>
      </c>
      <c r="AA135" s="139" t="str">
        <f t="shared" ref="AA135:AA249" si="15">+IF(OR(G135=0,H135=0),"date not completed",IF(H135&gt;=G135,IF(AND($AJ$3&gt;=H135),"ok","to be checked"),"end date before than end date"))</f>
        <v>date not completed</v>
      </c>
      <c r="AB135" s="139">
        <f t="shared" si="10"/>
        <v>1</v>
      </c>
      <c r="AC135" s="140">
        <f t="shared" si="11"/>
        <v>0</v>
      </c>
      <c r="AD135" s="140" t="str">
        <f t="shared" si="12"/>
        <v/>
      </c>
      <c r="AE135" s="141">
        <v>0</v>
      </c>
      <c r="AF135" s="142">
        <f t="shared" si="13"/>
        <v>0</v>
      </c>
      <c r="AG135" s="1004"/>
      <c r="AH135" s="1005"/>
      <c r="AI135" s="1006"/>
    </row>
    <row r="136" spans="1:35" s="138" customFormat="1" x14ac:dyDescent="0.3">
      <c r="A136" s="135">
        <v>130</v>
      </c>
      <c r="B136" s="311"/>
      <c r="C136" s="311"/>
      <c r="D136" s="328"/>
      <c r="E136" s="328"/>
      <c r="F136" s="328"/>
      <c r="G136" s="328"/>
      <c r="H136" s="328"/>
      <c r="I136" s="328"/>
      <c r="J136" s="328"/>
      <c r="K136" s="328"/>
      <c r="L136" s="328"/>
      <c r="M136" s="328"/>
      <c r="N136" s="328"/>
      <c r="O136" s="328"/>
      <c r="P136" s="328"/>
      <c r="Q136" s="409"/>
      <c r="R136" s="328"/>
      <c r="S136" s="330"/>
      <c r="T136" s="136" t="str">
        <f>IFERROR(S136/(VLOOKUP(R136,' Summary Statement'!$B$53:$C$77,2,FALSE))," ")</f>
        <v xml:space="preserve"> </v>
      </c>
      <c r="U136" s="330"/>
      <c r="V136" s="136" t="str">
        <f>IFERROR(U136/(VLOOKUP(R136,' Summary Statement'!$B$53:$C$77,2,FALSE))," ")</f>
        <v xml:space="preserve"> </v>
      </c>
      <c r="W136" s="137">
        <f t="shared" ref="W136:W250" si="16">IF(E136="",0,(IF(OR(E136="",F136="",M136="",L136="",N136="",O136="",P136=""),"FILL ALL FIELDS",T136+V136)))</f>
        <v>0</v>
      </c>
      <c r="Z136" s="139" t="str">
        <f t="shared" si="14"/>
        <v>date not completed</v>
      </c>
      <c r="AA136" s="139" t="str">
        <f t="shared" si="15"/>
        <v>date not completed</v>
      </c>
      <c r="AB136" s="139">
        <f t="shared" ref="AB136:AB250" si="17">+H136-G136+1</f>
        <v>1</v>
      </c>
      <c r="AC136" s="140">
        <f t="shared" ref="AC136:AC250" si="18">+P136-O136</f>
        <v>0</v>
      </c>
      <c r="AD136" s="140" t="str">
        <f t="shared" ref="AD136:AD250" si="19">+IFERROR(V136/AB136,"")</f>
        <v/>
      </c>
      <c r="AE136" s="141">
        <v>0</v>
      </c>
      <c r="AF136" s="142">
        <f t="shared" ref="AF136:AF250" si="20">IFERROR(ROUND(AE136*(V136/AB136),2),0)</f>
        <v>0</v>
      </c>
      <c r="AG136" s="1004"/>
      <c r="AH136" s="1005"/>
      <c r="AI136" s="1006"/>
    </row>
    <row r="137" spans="1:35" s="138" customFormat="1" x14ac:dyDescent="0.3">
      <c r="A137" s="135">
        <v>131</v>
      </c>
      <c r="B137" s="311"/>
      <c r="C137" s="311"/>
      <c r="D137" s="328"/>
      <c r="E137" s="328"/>
      <c r="F137" s="328"/>
      <c r="G137" s="328"/>
      <c r="H137" s="328"/>
      <c r="I137" s="328"/>
      <c r="J137" s="328"/>
      <c r="K137" s="328"/>
      <c r="L137" s="328"/>
      <c r="M137" s="328"/>
      <c r="N137" s="328"/>
      <c r="O137" s="328"/>
      <c r="P137" s="328"/>
      <c r="Q137" s="409"/>
      <c r="R137" s="328"/>
      <c r="S137" s="330"/>
      <c r="T137" s="136" t="str">
        <f>IFERROR(S137/(VLOOKUP(R137,' Summary Statement'!$B$53:$C$77,2,FALSE))," ")</f>
        <v xml:space="preserve"> </v>
      </c>
      <c r="U137" s="330"/>
      <c r="V137" s="136" t="str">
        <f>IFERROR(U137/(VLOOKUP(R137,' Summary Statement'!$B$53:$C$77,2,FALSE))," ")</f>
        <v xml:space="preserve"> </v>
      </c>
      <c r="W137" s="137">
        <f t="shared" si="16"/>
        <v>0</v>
      </c>
      <c r="Z137" s="139" t="str">
        <f t="shared" si="14"/>
        <v>date not completed</v>
      </c>
      <c r="AA137" s="139" t="str">
        <f t="shared" si="15"/>
        <v>date not completed</v>
      </c>
      <c r="AB137" s="139">
        <f t="shared" si="17"/>
        <v>1</v>
      </c>
      <c r="AC137" s="140">
        <f t="shared" si="18"/>
        <v>0</v>
      </c>
      <c r="AD137" s="140" t="str">
        <f t="shared" si="19"/>
        <v/>
      </c>
      <c r="AE137" s="141">
        <v>0</v>
      </c>
      <c r="AF137" s="142">
        <f t="shared" si="20"/>
        <v>0</v>
      </c>
      <c r="AG137" s="1004"/>
      <c r="AH137" s="1005"/>
      <c r="AI137" s="1006"/>
    </row>
    <row r="138" spans="1:35" s="138" customFormat="1" x14ac:dyDescent="0.3">
      <c r="A138" s="135">
        <v>132</v>
      </c>
      <c r="B138" s="311"/>
      <c r="C138" s="311"/>
      <c r="D138" s="328"/>
      <c r="E138" s="328"/>
      <c r="F138" s="328"/>
      <c r="G138" s="328"/>
      <c r="H138" s="328"/>
      <c r="I138" s="328"/>
      <c r="J138" s="328"/>
      <c r="K138" s="328"/>
      <c r="L138" s="328"/>
      <c r="M138" s="328"/>
      <c r="N138" s="328"/>
      <c r="O138" s="328"/>
      <c r="P138" s="328"/>
      <c r="Q138" s="409"/>
      <c r="R138" s="328"/>
      <c r="S138" s="330"/>
      <c r="T138" s="136" t="str">
        <f>IFERROR(S138/(VLOOKUP(R138,' Summary Statement'!$B$53:$C$77,2,FALSE))," ")</f>
        <v xml:space="preserve"> </v>
      </c>
      <c r="U138" s="330"/>
      <c r="V138" s="136" t="str">
        <f>IFERROR(U138/(VLOOKUP(R138,' Summary Statement'!$B$53:$C$77,2,FALSE))," ")</f>
        <v xml:space="preserve"> </v>
      </c>
      <c r="W138" s="137">
        <f t="shared" si="16"/>
        <v>0</v>
      </c>
      <c r="Z138" s="139" t="str">
        <f t="shared" si="14"/>
        <v>date not completed</v>
      </c>
      <c r="AA138" s="139" t="str">
        <f t="shared" si="15"/>
        <v>date not completed</v>
      </c>
      <c r="AB138" s="139">
        <f t="shared" si="17"/>
        <v>1</v>
      </c>
      <c r="AC138" s="140">
        <f t="shared" si="18"/>
        <v>0</v>
      </c>
      <c r="AD138" s="140" t="str">
        <f t="shared" si="19"/>
        <v/>
      </c>
      <c r="AE138" s="141">
        <v>0</v>
      </c>
      <c r="AF138" s="142">
        <f t="shared" si="20"/>
        <v>0</v>
      </c>
      <c r="AG138" s="1004"/>
      <c r="AH138" s="1005"/>
      <c r="AI138" s="1006"/>
    </row>
    <row r="139" spans="1:35" s="138" customFormat="1" x14ac:dyDescent="0.3">
      <c r="A139" s="135">
        <v>133</v>
      </c>
      <c r="B139" s="311"/>
      <c r="C139" s="311"/>
      <c r="D139" s="328"/>
      <c r="E139" s="328"/>
      <c r="F139" s="328"/>
      <c r="G139" s="328"/>
      <c r="H139" s="328"/>
      <c r="I139" s="328"/>
      <c r="J139" s="328"/>
      <c r="K139" s="328"/>
      <c r="L139" s="328"/>
      <c r="M139" s="328"/>
      <c r="N139" s="328"/>
      <c r="O139" s="328"/>
      <c r="P139" s="328"/>
      <c r="Q139" s="409"/>
      <c r="R139" s="328"/>
      <c r="S139" s="330"/>
      <c r="T139" s="136" t="str">
        <f>IFERROR(S139/(VLOOKUP(R139,' Summary Statement'!$B$53:$C$77,2,FALSE))," ")</f>
        <v xml:space="preserve"> </v>
      </c>
      <c r="U139" s="330"/>
      <c r="V139" s="136" t="str">
        <f>IFERROR(U139/(VLOOKUP(R139,' Summary Statement'!$B$53:$C$77,2,FALSE))," ")</f>
        <v xml:space="preserve"> </v>
      </c>
      <c r="W139" s="137">
        <f t="shared" si="16"/>
        <v>0</v>
      </c>
      <c r="Z139" s="139" t="str">
        <f t="shared" si="14"/>
        <v>date not completed</v>
      </c>
      <c r="AA139" s="139" t="str">
        <f t="shared" si="15"/>
        <v>date not completed</v>
      </c>
      <c r="AB139" s="139">
        <f t="shared" si="17"/>
        <v>1</v>
      </c>
      <c r="AC139" s="140">
        <f t="shared" si="18"/>
        <v>0</v>
      </c>
      <c r="AD139" s="140" t="str">
        <f t="shared" si="19"/>
        <v/>
      </c>
      <c r="AE139" s="141">
        <v>0</v>
      </c>
      <c r="AF139" s="142">
        <f t="shared" si="20"/>
        <v>0</v>
      </c>
      <c r="AG139" s="1004"/>
      <c r="AH139" s="1005"/>
      <c r="AI139" s="1006"/>
    </row>
    <row r="140" spans="1:35" s="138" customFormat="1" x14ac:dyDescent="0.3">
      <c r="A140" s="135">
        <v>134</v>
      </c>
      <c r="B140" s="311"/>
      <c r="C140" s="311"/>
      <c r="D140" s="328"/>
      <c r="E140" s="328"/>
      <c r="F140" s="328"/>
      <c r="G140" s="328"/>
      <c r="H140" s="328"/>
      <c r="I140" s="328"/>
      <c r="J140" s="328"/>
      <c r="K140" s="328"/>
      <c r="L140" s="328"/>
      <c r="M140" s="328"/>
      <c r="N140" s="328"/>
      <c r="O140" s="328"/>
      <c r="P140" s="328"/>
      <c r="Q140" s="409"/>
      <c r="R140" s="328"/>
      <c r="S140" s="330"/>
      <c r="T140" s="136" t="str">
        <f>IFERROR(S140/(VLOOKUP(R140,' Summary Statement'!$B$53:$C$77,2,FALSE))," ")</f>
        <v xml:space="preserve"> </v>
      </c>
      <c r="U140" s="330"/>
      <c r="V140" s="136" t="str">
        <f>IFERROR(U140/(VLOOKUP(R140,' Summary Statement'!$B$53:$C$77,2,FALSE))," ")</f>
        <v xml:space="preserve"> </v>
      </c>
      <c r="W140" s="137">
        <f t="shared" si="16"/>
        <v>0</v>
      </c>
      <c r="Z140" s="139" t="str">
        <f t="shared" si="14"/>
        <v>date not completed</v>
      </c>
      <c r="AA140" s="139" t="str">
        <f t="shared" si="15"/>
        <v>date not completed</v>
      </c>
      <c r="AB140" s="139">
        <f t="shared" si="17"/>
        <v>1</v>
      </c>
      <c r="AC140" s="140">
        <f t="shared" si="18"/>
        <v>0</v>
      </c>
      <c r="AD140" s="140" t="str">
        <f t="shared" si="19"/>
        <v/>
      </c>
      <c r="AE140" s="141">
        <v>0</v>
      </c>
      <c r="AF140" s="142">
        <f t="shared" si="20"/>
        <v>0</v>
      </c>
      <c r="AG140" s="1004"/>
      <c r="AH140" s="1005"/>
      <c r="AI140" s="1006"/>
    </row>
    <row r="141" spans="1:35" s="138" customFormat="1" x14ac:dyDescent="0.3">
      <c r="A141" s="135">
        <v>135</v>
      </c>
      <c r="B141" s="311"/>
      <c r="C141" s="311"/>
      <c r="D141" s="328"/>
      <c r="E141" s="328"/>
      <c r="F141" s="328"/>
      <c r="G141" s="328"/>
      <c r="H141" s="328"/>
      <c r="I141" s="328"/>
      <c r="J141" s="328"/>
      <c r="K141" s="328"/>
      <c r="L141" s="328"/>
      <c r="M141" s="328"/>
      <c r="N141" s="328"/>
      <c r="O141" s="328"/>
      <c r="P141" s="328"/>
      <c r="Q141" s="409"/>
      <c r="R141" s="328"/>
      <c r="S141" s="330"/>
      <c r="T141" s="136" t="str">
        <f>IFERROR(S141/(VLOOKUP(R141,' Summary Statement'!$B$53:$C$77,2,FALSE))," ")</f>
        <v xml:space="preserve"> </v>
      </c>
      <c r="U141" s="330"/>
      <c r="V141" s="136" t="str">
        <f>IFERROR(U141/(VLOOKUP(R141,' Summary Statement'!$B$53:$C$77,2,FALSE))," ")</f>
        <v xml:space="preserve"> </v>
      </c>
      <c r="W141" s="137">
        <f t="shared" si="16"/>
        <v>0</v>
      </c>
      <c r="Z141" s="139" t="str">
        <f t="shared" si="14"/>
        <v>date not completed</v>
      </c>
      <c r="AA141" s="139" t="str">
        <f t="shared" si="15"/>
        <v>date not completed</v>
      </c>
      <c r="AB141" s="139">
        <f t="shared" si="17"/>
        <v>1</v>
      </c>
      <c r="AC141" s="140">
        <f t="shared" si="18"/>
        <v>0</v>
      </c>
      <c r="AD141" s="140" t="str">
        <f t="shared" si="19"/>
        <v/>
      </c>
      <c r="AE141" s="141">
        <v>0</v>
      </c>
      <c r="AF141" s="142">
        <f t="shared" si="20"/>
        <v>0</v>
      </c>
      <c r="AG141" s="1004"/>
      <c r="AH141" s="1005"/>
      <c r="AI141" s="1006"/>
    </row>
    <row r="142" spans="1:35" s="138" customFormat="1" x14ac:dyDescent="0.3">
      <c r="A142" s="135">
        <v>136</v>
      </c>
      <c r="B142" s="311"/>
      <c r="C142" s="311"/>
      <c r="D142" s="328"/>
      <c r="E142" s="328"/>
      <c r="F142" s="328"/>
      <c r="G142" s="328"/>
      <c r="H142" s="328"/>
      <c r="I142" s="328"/>
      <c r="J142" s="328"/>
      <c r="K142" s="328"/>
      <c r="L142" s="328"/>
      <c r="M142" s="328"/>
      <c r="N142" s="328"/>
      <c r="O142" s="328"/>
      <c r="P142" s="328"/>
      <c r="Q142" s="409"/>
      <c r="R142" s="328"/>
      <c r="S142" s="330"/>
      <c r="T142" s="136" t="str">
        <f>IFERROR(S142/(VLOOKUP(R142,' Summary Statement'!$B$53:$C$77,2,FALSE))," ")</f>
        <v xml:space="preserve"> </v>
      </c>
      <c r="U142" s="330"/>
      <c r="V142" s="136" t="str">
        <f>IFERROR(U142/(VLOOKUP(R142,' Summary Statement'!$B$53:$C$77,2,FALSE))," ")</f>
        <v xml:space="preserve"> </v>
      </c>
      <c r="W142" s="137">
        <f t="shared" si="16"/>
        <v>0</v>
      </c>
      <c r="Z142" s="139" t="str">
        <f t="shared" si="14"/>
        <v>date not completed</v>
      </c>
      <c r="AA142" s="139" t="str">
        <f t="shared" si="15"/>
        <v>date not completed</v>
      </c>
      <c r="AB142" s="139">
        <f t="shared" si="17"/>
        <v>1</v>
      </c>
      <c r="AC142" s="140">
        <f t="shared" si="18"/>
        <v>0</v>
      </c>
      <c r="AD142" s="140" t="str">
        <f t="shared" si="19"/>
        <v/>
      </c>
      <c r="AE142" s="141">
        <v>0</v>
      </c>
      <c r="AF142" s="142">
        <f t="shared" si="20"/>
        <v>0</v>
      </c>
      <c r="AG142" s="1004"/>
      <c r="AH142" s="1005"/>
      <c r="AI142" s="1006"/>
    </row>
    <row r="143" spans="1:35" s="138" customFormat="1" x14ac:dyDescent="0.3">
      <c r="A143" s="135">
        <v>137</v>
      </c>
      <c r="B143" s="311"/>
      <c r="C143" s="311"/>
      <c r="D143" s="328"/>
      <c r="E143" s="328"/>
      <c r="F143" s="328"/>
      <c r="G143" s="328"/>
      <c r="H143" s="328"/>
      <c r="I143" s="328"/>
      <c r="J143" s="328"/>
      <c r="K143" s="328"/>
      <c r="L143" s="328"/>
      <c r="M143" s="328"/>
      <c r="N143" s="328"/>
      <c r="O143" s="328"/>
      <c r="P143" s="328"/>
      <c r="Q143" s="409"/>
      <c r="R143" s="328"/>
      <c r="S143" s="330"/>
      <c r="T143" s="136" t="str">
        <f>IFERROR(S143/(VLOOKUP(R143,' Summary Statement'!$B$53:$C$77,2,FALSE))," ")</f>
        <v xml:space="preserve"> </v>
      </c>
      <c r="U143" s="330"/>
      <c r="V143" s="136" t="str">
        <f>IFERROR(U143/(VLOOKUP(R143,' Summary Statement'!$B$53:$C$77,2,FALSE))," ")</f>
        <v xml:space="preserve"> </v>
      </c>
      <c r="W143" s="137">
        <f t="shared" si="16"/>
        <v>0</v>
      </c>
      <c r="Z143" s="139" t="str">
        <f t="shared" si="14"/>
        <v>date not completed</v>
      </c>
      <c r="AA143" s="139" t="str">
        <f t="shared" si="15"/>
        <v>date not completed</v>
      </c>
      <c r="AB143" s="139">
        <f t="shared" si="17"/>
        <v>1</v>
      </c>
      <c r="AC143" s="140">
        <f t="shared" si="18"/>
        <v>0</v>
      </c>
      <c r="AD143" s="140" t="str">
        <f t="shared" si="19"/>
        <v/>
      </c>
      <c r="AE143" s="141">
        <v>0</v>
      </c>
      <c r="AF143" s="142">
        <f t="shared" si="20"/>
        <v>0</v>
      </c>
      <c r="AG143" s="1004"/>
      <c r="AH143" s="1005"/>
      <c r="AI143" s="1006"/>
    </row>
    <row r="144" spans="1:35" s="138" customFormat="1" x14ac:dyDescent="0.3">
      <c r="A144" s="135">
        <v>138</v>
      </c>
      <c r="B144" s="311"/>
      <c r="C144" s="311"/>
      <c r="D144" s="328"/>
      <c r="E144" s="328"/>
      <c r="F144" s="328"/>
      <c r="G144" s="328"/>
      <c r="H144" s="328"/>
      <c r="I144" s="328"/>
      <c r="J144" s="328"/>
      <c r="K144" s="328"/>
      <c r="L144" s="328"/>
      <c r="M144" s="328"/>
      <c r="N144" s="328"/>
      <c r="O144" s="328"/>
      <c r="P144" s="328"/>
      <c r="Q144" s="409"/>
      <c r="R144" s="328"/>
      <c r="S144" s="330"/>
      <c r="T144" s="136" t="str">
        <f>IFERROR(S144/(VLOOKUP(R144,' Summary Statement'!$B$53:$C$77,2,FALSE))," ")</f>
        <v xml:space="preserve"> </v>
      </c>
      <c r="U144" s="330"/>
      <c r="V144" s="136" t="str">
        <f>IFERROR(U144/(VLOOKUP(R144,' Summary Statement'!$B$53:$C$77,2,FALSE))," ")</f>
        <v xml:space="preserve"> </v>
      </c>
      <c r="W144" s="137">
        <f t="shared" si="16"/>
        <v>0</v>
      </c>
      <c r="Z144" s="139" t="str">
        <f t="shared" si="14"/>
        <v>date not completed</v>
      </c>
      <c r="AA144" s="139" t="str">
        <f t="shared" si="15"/>
        <v>date not completed</v>
      </c>
      <c r="AB144" s="139">
        <f t="shared" si="17"/>
        <v>1</v>
      </c>
      <c r="AC144" s="140">
        <f t="shared" si="18"/>
        <v>0</v>
      </c>
      <c r="AD144" s="140" t="str">
        <f t="shared" si="19"/>
        <v/>
      </c>
      <c r="AE144" s="141">
        <v>0</v>
      </c>
      <c r="AF144" s="142">
        <f t="shared" si="20"/>
        <v>0</v>
      </c>
      <c r="AG144" s="1004"/>
      <c r="AH144" s="1005"/>
      <c r="AI144" s="1006"/>
    </row>
    <row r="145" spans="1:35" s="138" customFormat="1" x14ac:dyDescent="0.3">
      <c r="A145" s="135">
        <v>139</v>
      </c>
      <c r="B145" s="311"/>
      <c r="C145" s="311"/>
      <c r="D145" s="328"/>
      <c r="E145" s="328"/>
      <c r="F145" s="328"/>
      <c r="G145" s="328"/>
      <c r="H145" s="328"/>
      <c r="I145" s="328"/>
      <c r="J145" s="328"/>
      <c r="K145" s="328"/>
      <c r="L145" s="328"/>
      <c r="M145" s="328"/>
      <c r="N145" s="328"/>
      <c r="O145" s="328"/>
      <c r="P145" s="328"/>
      <c r="Q145" s="409"/>
      <c r="R145" s="328"/>
      <c r="S145" s="330"/>
      <c r="T145" s="136" t="str">
        <f>IFERROR(S145/(VLOOKUP(R145,' Summary Statement'!$B$53:$C$77,2,FALSE))," ")</f>
        <v xml:space="preserve"> </v>
      </c>
      <c r="U145" s="330"/>
      <c r="V145" s="136" t="str">
        <f>IFERROR(U145/(VLOOKUP(R145,' Summary Statement'!$B$53:$C$77,2,FALSE))," ")</f>
        <v xml:space="preserve"> </v>
      </c>
      <c r="W145" s="137">
        <f t="shared" si="16"/>
        <v>0</v>
      </c>
      <c r="Z145" s="139" t="str">
        <f t="shared" si="14"/>
        <v>date not completed</v>
      </c>
      <c r="AA145" s="139" t="str">
        <f t="shared" si="15"/>
        <v>date not completed</v>
      </c>
      <c r="AB145" s="139">
        <f t="shared" si="17"/>
        <v>1</v>
      </c>
      <c r="AC145" s="140">
        <f t="shared" si="18"/>
        <v>0</v>
      </c>
      <c r="AD145" s="140" t="str">
        <f t="shared" si="19"/>
        <v/>
      </c>
      <c r="AE145" s="141">
        <v>0</v>
      </c>
      <c r="AF145" s="142">
        <f t="shared" si="20"/>
        <v>0</v>
      </c>
      <c r="AG145" s="1004"/>
      <c r="AH145" s="1005"/>
      <c r="AI145" s="1006"/>
    </row>
    <row r="146" spans="1:35" s="138" customFormat="1" x14ac:dyDescent="0.3">
      <c r="A146" s="135">
        <v>140</v>
      </c>
      <c r="B146" s="311"/>
      <c r="C146" s="311"/>
      <c r="D146" s="328"/>
      <c r="E146" s="328"/>
      <c r="F146" s="328"/>
      <c r="G146" s="328"/>
      <c r="H146" s="328"/>
      <c r="I146" s="328"/>
      <c r="J146" s="328"/>
      <c r="K146" s="328"/>
      <c r="L146" s="328"/>
      <c r="M146" s="328"/>
      <c r="N146" s="328"/>
      <c r="O146" s="328"/>
      <c r="P146" s="328"/>
      <c r="Q146" s="409"/>
      <c r="R146" s="328"/>
      <c r="S146" s="330"/>
      <c r="T146" s="136" t="str">
        <f>IFERROR(S146/(VLOOKUP(R146,' Summary Statement'!$B$53:$C$77,2,FALSE))," ")</f>
        <v xml:space="preserve"> </v>
      </c>
      <c r="U146" s="330"/>
      <c r="V146" s="136" t="str">
        <f>IFERROR(U146/(VLOOKUP(R146,' Summary Statement'!$B$53:$C$77,2,FALSE))," ")</f>
        <v xml:space="preserve"> </v>
      </c>
      <c r="W146" s="137">
        <f t="shared" si="16"/>
        <v>0</v>
      </c>
      <c r="Z146" s="139" t="str">
        <f t="shared" si="14"/>
        <v>date not completed</v>
      </c>
      <c r="AA146" s="139" t="str">
        <f t="shared" si="15"/>
        <v>date not completed</v>
      </c>
      <c r="AB146" s="139">
        <f t="shared" si="17"/>
        <v>1</v>
      </c>
      <c r="AC146" s="140">
        <f t="shared" si="18"/>
        <v>0</v>
      </c>
      <c r="AD146" s="140" t="str">
        <f t="shared" si="19"/>
        <v/>
      </c>
      <c r="AE146" s="141">
        <v>0</v>
      </c>
      <c r="AF146" s="142">
        <f t="shared" si="20"/>
        <v>0</v>
      </c>
      <c r="AG146" s="1004"/>
      <c r="AH146" s="1005"/>
      <c r="AI146" s="1006"/>
    </row>
    <row r="147" spans="1:35" s="138" customFormat="1" x14ac:dyDescent="0.3">
      <c r="A147" s="135">
        <v>141</v>
      </c>
      <c r="B147" s="311"/>
      <c r="C147" s="311"/>
      <c r="D147" s="328"/>
      <c r="E147" s="328"/>
      <c r="F147" s="328"/>
      <c r="G147" s="328"/>
      <c r="H147" s="328"/>
      <c r="I147" s="328"/>
      <c r="J147" s="328"/>
      <c r="K147" s="328"/>
      <c r="L147" s="328"/>
      <c r="M147" s="328"/>
      <c r="N147" s="328"/>
      <c r="O147" s="328"/>
      <c r="P147" s="328"/>
      <c r="Q147" s="409"/>
      <c r="R147" s="328"/>
      <c r="S147" s="330"/>
      <c r="T147" s="136" t="str">
        <f>IFERROR(S147/(VLOOKUP(R147,' Summary Statement'!$B$53:$C$77,2,FALSE))," ")</f>
        <v xml:space="preserve"> </v>
      </c>
      <c r="U147" s="330"/>
      <c r="V147" s="136" t="str">
        <f>IFERROR(U147/(VLOOKUP(R147,' Summary Statement'!$B$53:$C$77,2,FALSE))," ")</f>
        <v xml:space="preserve"> </v>
      </c>
      <c r="W147" s="137">
        <f t="shared" si="16"/>
        <v>0</v>
      </c>
      <c r="Z147" s="139" t="str">
        <f t="shared" si="14"/>
        <v>date not completed</v>
      </c>
      <c r="AA147" s="139" t="str">
        <f t="shared" si="15"/>
        <v>date not completed</v>
      </c>
      <c r="AB147" s="139">
        <f t="shared" si="17"/>
        <v>1</v>
      </c>
      <c r="AC147" s="140">
        <f t="shared" si="18"/>
        <v>0</v>
      </c>
      <c r="AD147" s="140" t="str">
        <f t="shared" si="19"/>
        <v/>
      </c>
      <c r="AE147" s="141">
        <v>0</v>
      </c>
      <c r="AF147" s="142">
        <f t="shared" si="20"/>
        <v>0</v>
      </c>
      <c r="AG147" s="1004"/>
      <c r="AH147" s="1005"/>
      <c r="AI147" s="1006"/>
    </row>
    <row r="148" spans="1:35" s="138" customFormat="1" x14ac:dyDescent="0.3">
      <c r="A148" s="135">
        <v>142</v>
      </c>
      <c r="B148" s="311"/>
      <c r="C148" s="311"/>
      <c r="D148" s="328"/>
      <c r="E148" s="328"/>
      <c r="F148" s="328"/>
      <c r="G148" s="328"/>
      <c r="H148" s="328"/>
      <c r="I148" s="328"/>
      <c r="J148" s="328"/>
      <c r="K148" s="328"/>
      <c r="L148" s="328"/>
      <c r="M148" s="328"/>
      <c r="N148" s="328"/>
      <c r="O148" s="328"/>
      <c r="P148" s="328"/>
      <c r="Q148" s="409"/>
      <c r="R148" s="328"/>
      <c r="S148" s="330"/>
      <c r="T148" s="136" t="str">
        <f>IFERROR(S148/(VLOOKUP(R148,' Summary Statement'!$B$53:$C$77,2,FALSE))," ")</f>
        <v xml:space="preserve"> </v>
      </c>
      <c r="U148" s="330"/>
      <c r="V148" s="136" t="str">
        <f>IFERROR(U148/(VLOOKUP(R148,' Summary Statement'!$B$53:$C$77,2,FALSE))," ")</f>
        <v xml:space="preserve"> </v>
      </c>
      <c r="W148" s="137">
        <f t="shared" si="16"/>
        <v>0</v>
      </c>
      <c r="Z148" s="139" t="str">
        <f t="shared" si="14"/>
        <v>date not completed</v>
      </c>
      <c r="AA148" s="139" t="str">
        <f t="shared" si="15"/>
        <v>date not completed</v>
      </c>
      <c r="AB148" s="139">
        <f t="shared" si="17"/>
        <v>1</v>
      </c>
      <c r="AC148" s="140">
        <f t="shared" si="18"/>
        <v>0</v>
      </c>
      <c r="AD148" s="140" t="str">
        <f t="shared" si="19"/>
        <v/>
      </c>
      <c r="AE148" s="141">
        <v>0</v>
      </c>
      <c r="AF148" s="142">
        <f t="shared" si="20"/>
        <v>0</v>
      </c>
      <c r="AG148" s="1004"/>
      <c r="AH148" s="1005"/>
      <c r="AI148" s="1006"/>
    </row>
    <row r="149" spans="1:35" s="138" customFormat="1" x14ac:dyDescent="0.3">
      <c r="A149" s="135">
        <v>143</v>
      </c>
      <c r="B149" s="311"/>
      <c r="C149" s="311"/>
      <c r="D149" s="328"/>
      <c r="E149" s="328"/>
      <c r="F149" s="328"/>
      <c r="G149" s="328"/>
      <c r="H149" s="328"/>
      <c r="I149" s="328"/>
      <c r="J149" s="328"/>
      <c r="K149" s="328"/>
      <c r="L149" s="328"/>
      <c r="M149" s="328"/>
      <c r="N149" s="328"/>
      <c r="O149" s="328"/>
      <c r="P149" s="328"/>
      <c r="Q149" s="409"/>
      <c r="R149" s="328"/>
      <c r="S149" s="330"/>
      <c r="T149" s="136" t="str">
        <f>IFERROR(S149/(VLOOKUP(R149,' Summary Statement'!$B$53:$C$77,2,FALSE))," ")</f>
        <v xml:space="preserve"> </v>
      </c>
      <c r="U149" s="330"/>
      <c r="V149" s="136" t="str">
        <f>IFERROR(U149/(VLOOKUP(R149,' Summary Statement'!$B$53:$C$77,2,FALSE))," ")</f>
        <v xml:space="preserve"> </v>
      </c>
      <c r="W149" s="137">
        <f t="shared" si="16"/>
        <v>0</v>
      </c>
      <c r="Z149" s="139" t="str">
        <f t="shared" si="14"/>
        <v>date not completed</v>
      </c>
      <c r="AA149" s="139" t="str">
        <f t="shared" si="15"/>
        <v>date not completed</v>
      </c>
      <c r="AB149" s="139">
        <f t="shared" si="17"/>
        <v>1</v>
      </c>
      <c r="AC149" s="140">
        <f t="shared" si="18"/>
        <v>0</v>
      </c>
      <c r="AD149" s="140" t="str">
        <f t="shared" si="19"/>
        <v/>
      </c>
      <c r="AE149" s="141">
        <v>0</v>
      </c>
      <c r="AF149" s="142">
        <f t="shared" si="20"/>
        <v>0</v>
      </c>
      <c r="AG149" s="1004"/>
      <c r="AH149" s="1005"/>
      <c r="AI149" s="1006"/>
    </row>
    <row r="150" spans="1:35" s="138" customFormat="1" x14ac:dyDescent="0.3">
      <c r="A150" s="135">
        <v>144</v>
      </c>
      <c r="B150" s="311"/>
      <c r="C150" s="311"/>
      <c r="D150" s="328"/>
      <c r="E150" s="328"/>
      <c r="F150" s="328"/>
      <c r="G150" s="328"/>
      <c r="H150" s="328"/>
      <c r="I150" s="328"/>
      <c r="J150" s="328"/>
      <c r="K150" s="328"/>
      <c r="L150" s="328"/>
      <c r="M150" s="328"/>
      <c r="N150" s="328"/>
      <c r="O150" s="328"/>
      <c r="P150" s="328"/>
      <c r="Q150" s="409"/>
      <c r="R150" s="328"/>
      <c r="S150" s="330"/>
      <c r="T150" s="136" t="str">
        <f>IFERROR(S150/(VLOOKUP(R150,' Summary Statement'!$B$53:$C$77,2,FALSE))," ")</f>
        <v xml:space="preserve"> </v>
      </c>
      <c r="U150" s="330"/>
      <c r="V150" s="136" t="str">
        <f>IFERROR(U150/(VLOOKUP(R150,' Summary Statement'!$B$53:$C$77,2,FALSE))," ")</f>
        <v xml:space="preserve"> </v>
      </c>
      <c r="W150" s="137">
        <f t="shared" si="16"/>
        <v>0</v>
      </c>
      <c r="Z150" s="139" t="str">
        <f t="shared" si="14"/>
        <v>date not completed</v>
      </c>
      <c r="AA150" s="139" t="str">
        <f t="shared" si="15"/>
        <v>date not completed</v>
      </c>
      <c r="AB150" s="139">
        <f t="shared" si="17"/>
        <v>1</v>
      </c>
      <c r="AC150" s="140">
        <f t="shared" si="18"/>
        <v>0</v>
      </c>
      <c r="AD150" s="140" t="str">
        <f t="shared" si="19"/>
        <v/>
      </c>
      <c r="AE150" s="141">
        <v>0</v>
      </c>
      <c r="AF150" s="142">
        <f t="shared" si="20"/>
        <v>0</v>
      </c>
      <c r="AG150" s="1004"/>
      <c r="AH150" s="1005"/>
      <c r="AI150" s="1006"/>
    </row>
    <row r="151" spans="1:35" s="138" customFormat="1" x14ac:dyDescent="0.3">
      <c r="A151" s="135">
        <v>145</v>
      </c>
      <c r="B151" s="311"/>
      <c r="C151" s="311"/>
      <c r="D151" s="328"/>
      <c r="E151" s="328"/>
      <c r="F151" s="328"/>
      <c r="G151" s="328"/>
      <c r="H151" s="328"/>
      <c r="I151" s="328"/>
      <c r="J151" s="328"/>
      <c r="K151" s="328"/>
      <c r="L151" s="328"/>
      <c r="M151" s="328"/>
      <c r="N151" s="328"/>
      <c r="O151" s="328"/>
      <c r="P151" s="328"/>
      <c r="Q151" s="409"/>
      <c r="R151" s="328"/>
      <c r="S151" s="330"/>
      <c r="T151" s="136" t="str">
        <f>IFERROR(S151/(VLOOKUP(R151,' Summary Statement'!$B$53:$C$77,2,FALSE))," ")</f>
        <v xml:space="preserve"> </v>
      </c>
      <c r="U151" s="330"/>
      <c r="V151" s="136" t="str">
        <f>IFERROR(U151/(VLOOKUP(R151,' Summary Statement'!$B$53:$C$77,2,FALSE))," ")</f>
        <v xml:space="preserve"> </v>
      </c>
      <c r="W151" s="137">
        <f t="shared" si="16"/>
        <v>0</v>
      </c>
      <c r="Z151" s="139" t="str">
        <f t="shared" si="14"/>
        <v>date not completed</v>
      </c>
      <c r="AA151" s="139" t="str">
        <f t="shared" si="15"/>
        <v>date not completed</v>
      </c>
      <c r="AB151" s="139">
        <f t="shared" si="17"/>
        <v>1</v>
      </c>
      <c r="AC151" s="140">
        <f t="shared" si="18"/>
        <v>0</v>
      </c>
      <c r="AD151" s="140" t="str">
        <f t="shared" si="19"/>
        <v/>
      </c>
      <c r="AE151" s="141">
        <v>0</v>
      </c>
      <c r="AF151" s="142">
        <f t="shared" si="20"/>
        <v>0</v>
      </c>
      <c r="AG151" s="1004"/>
      <c r="AH151" s="1005"/>
      <c r="AI151" s="1006"/>
    </row>
    <row r="152" spans="1:35" s="138" customFormat="1" x14ac:dyDescent="0.3">
      <c r="A152" s="135">
        <v>146</v>
      </c>
      <c r="B152" s="311"/>
      <c r="C152" s="311"/>
      <c r="D152" s="328"/>
      <c r="E152" s="328"/>
      <c r="F152" s="328"/>
      <c r="G152" s="328"/>
      <c r="H152" s="328"/>
      <c r="I152" s="328"/>
      <c r="J152" s="328"/>
      <c r="K152" s="328"/>
      <c r="L152" s="328"/>
      <c r="M152" s="328"/>
      <c r="N152" s="328"/>
      <c r="O152" s="328"/>
      <c r="P152" s="328"/>
      <c r="Q152" s="409"/>
      <c r="R152" s="328"/>
      <c r="S152" s="330"/>
      <c r="T152" s="136" t="str">
        <f>IFERROR(S152/(VLOOKUP(R152,' Summary Statement'!$B$53:$C$77,2,FALSE))," ")</f>
        <v xml:space="preserve"> </v>
      </c>
      <c r="U152" s="330"/>
      <c r="V152" s="136" t="str">
        <f>IFERROR(U152/(VLOOKUP(R152,' Summary Statement'!$B$53:$C$77,2,FALSE))," ")</f>
        <v xml:space="preserve"> </v>
      </c>
      <c r="W152" s="137">
        <f t="shared" si="16"/>
        <v>0</v>
      </c>
      <c r="Z152" s="139" t="str">
        <f t="shared" si="14"/>
        <v>date not completed</v>
      </c>
      <c r="AA152" s="139" t="str">
        <f t="shared" si="15"/>
        <v>date not completed</v>
      </c>
      <c r="AB152" s="139">
        <f t="shared" si="17"/>
        <v>1</v>
      </c>
      <c r="AC152" s="140">
        <f t="shared" si="18"/>
        <v>0</v>
      </c>
      <c r="AD152" s="140" t="str">
        <f t="shared" si="19"/>
        <v/>
      </c>
      <c r="AE152" s="141">
        <v>0</v>
      </c>
      <c r="AF152" s="142">
        <f t="shared" si="20"/>
        <v>0</v>
      </c>
      <c r="AG152" s="1004"/>
      <c r="AH152" s="1005"/>
      <c r="AI152" s="1006"/>
    </row>
    <row r="153" spans="1:35" s="138" customFormat="1" x14ac:dyDescent="0.3">
      <c r="A153" s="135">
        <v>147</v>
      </c>
      <c r="B153" s="311"/>
      <c r="C153" s="311"/>
      <c r="D153" s="328"/>
      <c r="E153" s="328"/>
      <c r="F153" s="328"/>
      <c r="G153" s="328"/>
      <c r="H153" s="328"/>
      <c r="I153" s="328"/>
      <c r="J153" s="328"/>
      <c r="K153" s="328"/>
      <c r="L153" s="328"/>
      <c r="M153" s="328"/>
      <c r="N153" s="328"/>
      <c r="O153" s="328"/>
      <c r="P153" s="328"/>
      <c r="Q153" s="409"/>
      <c r="R153" s="328"/>
      <c r="S153" s="330"/>
      <c r="T153" s="136" t="str">
        <f>IFERROR(S153/(VLOOKUP(R153,' Summary Statement'!$B$53:$C$77,2,FALSE))," ")</f>
        <v xml:space="preserve"> </v>
      </c>
      <c r="U153" s="330"/>
      <c r="V153" s="136" t="str">
        <f>IFERROR(U153/(VLOOKUP(R153,' Summary Statement'!$B$53:$C$77,2,FALSE))," ")</f>
        <v xml:space="preserve"> </v>
      </c>
      <c r="W153" s="137">
        <f t="shared" si="16"/>
        <v>0</v>
      </c>
      <c r="Z153" s="139" t="str">
        <f t="shared" si="14"/>
        <v>date not completed</v>
      </c>
      <c r="AA153" s="139" t="str">
        <f t="shared" si="15"/>
        <v>date not completed</v>
      </c>
      <c r="AB153" s="139">
        <f t="shared" si="17"/>
        <v>1</v>
      </c>
      <c r="AC153" s="140">
        <f t="shared" si="18"/>
        <v>0</v>
      </c>
      <c r="AD153" s="140" t="str">
        <f t="shared" si="19"/>
        <v/>
      </c>
      <c r="AE153" s="141">
        <v>0</v>
      </c>
      <c r="AF153" s="142">
        <f t="shared" si="20"/>
        <v>0</v>
      </c>
      <c r="AG153" s="1004"/>
      <c r="AH153" s="1005"/>
      <c r="AI153" s="1006"/>
    </row>
    <row r="154" spans="1:35" s="138" customFormat="1" x14ac:dyDescent="0.3">
      <c r="A154" s="135">
        <v>148</v>
      </c>
      <c r="B154" s="311"/>
      <c r="C154" s="311"/>
      <c r="D154" s="328"/>
      <c r="E154" s="328"/>
      <c r="F154" s="328"/>
      <c r="G154" s="328"/>
      <c r="H154" s="328"/>
      <c r="I154" s="328"/>
      <c r="J154" s="328"/>
      <c r="K154" s="328"/>
      <c r="L154" s="328"/>
      <c r="M154" s="328"/>
      <c r="N154" s="328"/>
      <c r="O154" s="328"/>
      <c r="P154" s="328"/>
      <c r="Q154" s="409"/>
      <c r="R154" s="328"/>
      <c r="S154" s="330"/>
      <c r="T154" s="136" t="str">
        <f>IFERROR(S154/(VLOOKUP(R154,' Summary Statement'!$B$53:$C$77,2,FALSE))," ")</f>
        <v xml:space="preserve"> </v>
      </c>
      <c r="U154" s="330"/>
      <c r="V154" s="136" t="str">
        <f>IFERROR(U154/(VLOOKUP(R154,' Summary Statement'!$B$53:$C$77,2,FALSE))," ")</f>
        <v xml:space="preserve"> </v>
      </c>
      <c r="W154" s="137">
        <f t="shared" si="16"/>
        <v>0</v>
      </c>
      <c r="Z154" s="139" t="str">
        <f t="shared" si="14"/>
        <v>date not completed</v>
      </c>
      <c r="AA154" s="139" t="str">
        <f t="shared" si="15"/>
        <v>date not completed</v>
      </c>
      <c r="AB154" s="139">
        <f t="shared" si="17"/>
        <v>1</v>
      </c>
      <c r="AC154" s="140">
        <f t="shared" si="18"/>
        <v>0</v>
      </c>
      <c r="AD154" s="140" t="str">
        <f t="shared" si="19"/>
        <v/>
      </c>
      <c r="AE154" s="141">
        <v>0</v>
      </c>
      <c r="AF154" s="142">
        <f t="shared" si="20"/>
        <v>0</v>
      </c>
      <c r="AG154" s="1004"/>
      <c r="AH154" s="1005"/>
      <c r="AI154" s="1006"/>
    </row>
    <row r="155" spans="1:35" s="138" customFormat="1" x14ac:dyDescent="0.3">
      <c r="A155" s="135">
        <v>149</v>
      </c>
      <c r="B155" s="311"/>
      <c r="C155" s="311"/>
      <c r="D155" s="328"/>
      <c r="E155" s="328"/>
      <c r="F155" s="328"/>
      <c r="G155" s="328"/>
      <c r="H155" s="328"/>
      <c r="I155" s="328"/>
      <c r="J155" s="328"/>
      <c r="K155" s="328"/>
      <c r="L155" s="328"/>
      <c r="M155" s="328"/>
      <c r="N155" s="328"/>
      <c r="O155" s="328"/>
      <c r="P155" s="328"/>
      <c r="Q155" s="409"/>
      <c r="R155" s="328"/>
      <c r="S155" s="330"/>
      <c r="T155" s="136" t="str">
        <f>IFERROR(S155/(VLOOKUP(R155,' Summary Statement'!$B$53:$C$77,2,FALSE))," ")</f>
        <v xml:space="preserve"> </v>
      </c>
      <c r="U155" s="330"/>
      <c r="V155" s="136" t="str">
        <f>IFERROR(U155/(VLOOKUP(R155,' Summary Statement'!$B$53:$C$77,2,FALSE))," ")</f>
        <v xml:space="preserve"> </v>
      </c>
      <c r="W155" s="137">
        <f t="shared" si="16"/>
        <v>0</v>
      </c>
      <c r="Z155" s="139" t="str">
        <f t="shared" si="14"/>
        <v>date not completed</v>
      </c>
      <c r="AA155" s="139" t="str">
        <f t="shared" si="15"/>
        <v>date not completed</v>
      </c>
      <c r="AB155" s="139">
        <f t="shared" si="17"/>
        <v>1</v>
      </c>
      <c r="AC155" s="140">
        <f t="shared" si="18"/>
        <v>0</v>
      </c>
      <c r="AD155" s="140" t="str">
        <f t="shared" si="19"/>
        <v/>
      </c>
      <c r="AE155" s="141">
        <v>0</v>
      </c>
      <c r="AF155" s="142">
        <f t="shared" si="20"/>
        <v>0</v>
      </c>
      <c r="AG155" s="1004"/>
      <c r="AH155" s="1005"/>
      <c r="AI155" s="1006"/>
    </row>
    <row r="156" spans="1:35" s="138" customFormat="1" x14ac:dyDescent="0.3">
      <c r="A156" s="135">
        <v>150</v>
      </c>
      <c r="B156" s="311"/>
      <c r="C156" s="311"/>
      <c r="D156" s="328"/>
      <c r="E156" s="328"/>
      <c r="F156" s="328"/>
      <c r="G156" s="328"/>
      <c r="H156" s="328"/>
      <c r="I156" s="328"/>
      <c r="J156" s="328"/>
      <c r="K156" s="328"/>
      <c r="L156" s="328"/>
      <c r="M156" s="328"/>
      <c r="N156" s="328"/>
      <c r="O156" s="328"/>
      <c r="P156" s="328"/>
      <c r="Q156" s="409"/>
      <c r="R156" s="328"/>
      <c r="S156" s="330"/>
      <c r="T156" s="136" t="str">
        <f>IFERROR(S156/(VLOOKUP(R156,' Summary Statement'!$B$53:$C$77,2,FALSE))," ")</f>
        <v xml:space="preserve"> </v>
      </c>
      <c r="U156" s="330"/>
      <c r="V156" s="136" t="str">
        <f>IFERROR(U156/(VLOOKUP(R156,' Summary Statement'!$B$53:$C$77,2,FALSE))," ")</f>
        <v xml:space="preserve"> </v>
      </c>
      <c r="W156" s="137">
        <f t="shared" si="16"/>
        <v>0</v>
      </c>
      <c r="Z156" s="139"/>
      <c r="AA156" s="139"/>
      <c r="AB156" s="139"/>
      <c r="AC156" s="140"/>
      <c r="AD156" s="140"/>
      <c r="AE156" s="141"/>
      <c r="AF156" s="142"/>
      <c r="AG156" s="480"/>
      <c r="AH156" s="481"/>
      <c r="AI156" s="482"/>
    </row>
    <row r="157" spans="1:35" s="138" customFormat="1" x14ac:dyDescent="0.3">
      <c r="A157" s="135">
        <v>151</v>
      </c>
      <c r="B157" s="311"/>
      <c r="C157" s="311"/>
      <c r="D157" s="328"/>
      <c r="E157" s="328"/>
      <c r="F157" s="328"/>
      <c r="G157" s="328"/>
      <c r="H157" s="328"/>
      <c r="I157" s="328"/>
      <c r="J157" s="328"/>
      <c r="K157" s="328"/>
      <c r="L157" s="328"/>
      <c r="M157" s="328"/>
      <c r="N157" s="328"/>
      <c r="O157" s="328"/>
      <c r="P157" s="328"/>
      <c r="Q157" s="409"/>
      <c r="R157" s="328"/>
      <c r="S157" s="330"/>
      <c r="T157" s="136" t="str">
        <f>IFERROR(S157/(VLOOKUP(R157,' Summary Statement'!$B$53:$C$77,2,FALSE))," ")</f>
        <v xml:space="preserve"> </v>
      </c>
      <c r="U157" s="330"/>
      <c r="V157" s="136" t="str">
        <f>IFERROR(U157/(VLOOKUP(R157,' Summary Statement'!$B$53:$C$77,2,FALSE))," ")</f>
        <v xml:space="preserve"> </v>
      </c>
      <c r="W157" s="137">
        <f t="shared" si="16"/>
        <v>0</v>
      </c>
      <c r="Z157" s="139"/>
      <c r="AA157" s="139"/>
      <c r="AB157" s="139"/>
      <c r="AC157" s="140"/>
      <c r="AD157" s="140"/>
      <c r="AE157" s="141"/>
      <c r="AF157" s="142"/>
      <c r="AG157" s="480"/>
      <c r="AH157" s="481"/>
      <c r="AI157" s="482"/>
    </row>
    <row r="158" spans="1:35" s="138" customFormat="1" x14ac:dyDescent="0.3">
      <c r="A158" s="135">
        <v>152</v>
      </c>
      <c r="B158" s="311"/>
      <c r="C158" s="311"/>
      <c r="D158" s="328"/>
      <c r="E158" s="328"/>
      <c r="F158" s="328"/>
      <c r="G158" s="328"/>
      <c r="H158" s="328"/>
      <c r="I158" s="328"/>
      <c r="J158" s="328"/>
      <c r="K158" s="328"/>
      <c r="L158" s="328"/>
      <c r="M158" s="328"/>
      <c r="N158" s="328"/>
      <c r="O158" s="328"/>
      <c r="P158" s="328"/>
      <c r="Q158" s="409"/>
      <c r="R158" s="328"/>
      <c r="S158" s="330"/>
      <c r="T158" s="136" t="str">
        <f>IFERROR(S158/(VLOOKUP(R158,' Summary Statement'!$B$53:$C$77,2,FALSE))," ")</f>
        <v xml:space="preserve"> </v>
      </c>
      <c r="U158" s="330"/>
      <c r="V158" s="136" t="str">
        <f>IFERROR(U158/(VLOOKUP(R158,' Summary Statement'!$B$53:$C$77,2,FALSE))," ")</f>
        <v xml:space="preserve"> </v>
      </c>
      <c r="W158" s="137">
        <f t="shared" si="16"/>
        <v>0</v>
      </c>
      <c r="Z158" s="139"/>
      <c r="AA158" s="139"/>
      <c r="AB158" s="139"/>
      <c r="AC158" s="140"/>
      <c r="AD158" s="140"/>
      <c r="AE158" s="141"/>
      <c r="AF158" s="142"/>
      <c r="AG158" s="480"/>
      <c r="AH158" s="481"/>
      <c r="AI158" s="482"/>
    </row>
    <row r="159" spans="1:35" s="138" customFormat="1" x14ac:dyDescent="0.3">
      <c r="A159" s="135">
        <v>153</v>
      </c>
      <c r="B159" s="311"/>
      <c r="C159" s="311"/>
      <c r="D159" s="328"/>
      <c r="E159" s="328"/>
      <c r="F159" s="328"/>
      <c r="G159" s="328"/>
      <c r="H159" s="328"/>
      <c r="I159" s="328"/>
      <c r="J159" s="328"/>
      <c r="K159" s="328"/>
      <c r="L159" s="328"/>
      <c r="M159" s="328"/>
      <c r="N159" s="328"/>
      <c r="O159" s="328"/>
      <c r="P159" s="328"/>
      <c r="Q159" s="409"/>
      <c r="R159" s="328"/>
      <c r="S159" s="330"/>
      <c r="T159" s="136" t="str">
        <f>IFERROR(S159/(VLOOKUP(R159,' Summary Statement'!$B$53:$C$77,2,FALSE))," ")</f>
        <v xml:space="preserve"> </v>
      </c>
      <c r="U159" s="330"/>
      <c r="V159" s="136" t="str">
        <f>IFERROR(U159/(VLOOKUP(R159,' Summary Statement'!$B$53:$C$77,2,FALSE))," ")</f>
        <v xml:space="preserve"> </v>
      </c>
      <c r="W159" s="137">
        <f t="shared" si="16"/>
        <v>0</v>
      </c>
      <c r="Z159" s="139"/>
      <c r="AA159" s="139"/>
      <c r="AB159" s="139"/>
      <c r="AC159" s="140"/>
      <c r="AD159" s="140"/>
      <c r="AE159" s="141"/>
      <c r="AF159" s="142"/>
      <c r="AG159" s="480"/>
      <c r="AH159" s="481"/>
      <c r="AI159" s="482"/>
    </row>
    <row r="160" spans="1:35" s="138" customFormat="1" x14ac:dyDescent="0.3">
      <c r="A160" s="135">
        <v>154</v>
      </c>
      <c r="B160" s="311"/>
      <c r="C160" s="311"/>
      <c r="D160" s="328"/>
      <c r="E160" s="328"/>
      <c r="F160" s="328"/>
      <c r="G160" s="328"/>
      <c r="H160" s="328"/>
      <c r="I160" s="328"/>
      <c r="J160" s="328"/>
      <c r="K160" s="328"/>
      <c r="L160" s="328"/>
      <c r="M160" s="328"/>
      <c r="N160" s="328"/>
      <c r="O160" s="328"/>
      <c r="P160" s="328"/>
      <c r="Q160" s="409"/>
      <c r="R160" s="328"/>
      <c r="S160" s="330"/>
      <c r="T160" s="136" t="str">
        <f>IFERROR(S160/(VLOOKUP(R160,' Summary Statement'!$B$53:$C$77,2,FALSE))," ")</f>
        <v xml:space="preserve"> </v>
      </c>
      <c r="U160" s="330"/>
      <c r="V160" s="136" t="str">
        <f>IFERROR(U160/(VLOOKUP(R160,' Summary Statement'!$B$53:$C$77,2,FALSE))," ")</f>
        <v xml:space="preserve"> </v>
      </c>
      <c r="W160" s="137">
        <f t="shared" si="16"/>
        <v>0</v>
      </c>
      <c r="Z160" s="139"/>
      <c r="AA160" s="139"/>
      <c r="AB160" s="139"/>
      <c r="AC160" s="140"/>
      <c r="AD160" s="140"/>
      <c r="AE160" s="141"/>
      <c r="AF160" s="142"/>
      <c r="AG160" s="480"/>
      <c r="AH160" s="481"/>
      <c r="AI160" s="482"/>
    </row>
    <row r="161" spans="1:35" s="138" customFormat="1" x14ac:dyDescent="0.3">
      <c r="A161" s="135">
        <v>155</v>
      </c>
      <c r="B161" s="311"/>
      <c r="C161" s="311"/>
      <c r="D161" s="328"/>
      <c r="E161" s="328"/>
      <c r="F161" s="328"/>
      <c r="G161" s="328"/>
      <c r="H161" s="328"/>
      <c r="I161" s="328"/>
      <c r="J161" s="328"/>
      <c r="K161" s="328"/>
      <c r="L161" s="328"/>
      <c r="M161" s="328"/>
      <c r="N161" s="328"/>
      <c r="O161" s="328"/>
      <c r="P161" s="328"/>
      <c r="Q161" s="409"/>
      <c r="R161" s="328"/>
      <c r="S161" s="330"/>
      <c r="T161" s="136" t="str">
        <f>IFERROR(S161/(VLOOKUP(R161,' Summary Statement'!$B$53:$C$77,2,FALSE))," ")</f>
        <v xml:space="preserve"> </v>
      </c>
      <c r="U161" s="330"/>
      <c r="V161" s="136" t="str">
        <f>IFERROR(U161/(VLOOKUP(R161,' Summary Statement'!$B$53:$C$77,2,FALSE))," ")</f>
        <v xml:space="preserve"> </v>
      </c>
      <c r="W161" s="137">
        <f t="shared" si="16"/>
        <v>0</v>
      </c>
      <c r="Z161" s="139"/>
      <c r="AA161" s="139"/>
      <c r="AB161" s="139"/>
      <c r="AC161" s="140"/>
      <c r="AD161" s="140"/>
      <c r="AE161" s="141"/>
      <c r="AF161" s="142"/>
      <c r="AG161" s="480"/>
      <c r="AH161" s="481"/>
      <c r="AI161" s="482"/>
    </row>
    <row r="162" spans="1:35" s="138" customFormat="1" x14ac:dyDescent="0.3">
      <c r="A162" s="135">
        <v>156</v>
      </c>
      <c r="B162" s="311"/>
      <c r="C162" s="311"/>
      <c r="D162" s="328"/>
      <c r="E162" s="328"/>
      <c r="F162" s="328"/>
      <c r="G162" s="328"/>
      <c r="H162" s="328"/>
      <c r="I162" s="328"/>
      <c r="J162" s="328"/>
      <c r="K162" s="328"/>
      <c r="L162" s="328"/>
      <c r="M162" s="328"/>
      <c r="N162" s="328"/>
      <c r="O162" s="328"/>
      <c r="P162" s="328"/>
      <c r="Q162" s="409"/>
      <c r="R162" s="328"/>
      <c r="S162" s="330"/>
      <c r="T162" s="136" t="str">
        <f>IFERROR(S162/(VLOOKUP(R162,' Summary Statement'!$B$53:$C$77,2,FALSE))," ")</f>
        <v xml:space="preserve"> </v>
      </c>
      <c r="U162" s="330"/>
      <c r="V162" s="136" t="str">
        <f>IFERROR(U162/(VLOOKUP(R162,' Summary Statement'!$B$53:$C$77,2,FALSE))," ")</f>
        <v xml:space="preserve"> </v>
      </c>
      <c r="W162" s="137">
        <f t="shared" si="16"/>
        <v>0</v>
      </c>
      <c r="Z162" s="139"/>
      <c r="AA162" s="139"/>
      <c r="AB162" s="139"/>
      <c r="AC162" s="140"/>
      <c r="AD162" s="140"/>
      <c r="AE162" s="141"/>
      <c r="AF162" s="142"/>
      <c r="AG162" s="480"/>
      <c r="AH162" s="481"/>
      <c r="AI162" s="482"/>
    </row>
    <row r="163" spans="1:35" s="138" customFormat="1" x14ac:dyDescent="0.3">
      <c r="A163" s="135">
        <v>157</v>
      </c>
      <c r="B163" s="311"/>
      <c r="C163" s="311"/>
      <c r="D163" s="328"/>
      <c r="E163" s="328"/>
      <c r="F163" s="328"/>
      <c r="G163" s="328"/>
      <c r="H163" s="328"/>
      <c r="I163" s="328"/>
      <c r="J163" s="328"/>
      <c r="K163" s="328"/>
      <c r="L163" s="328"/>
      <c r="M163" s="328"/>
      <c r="N163" s="328"/>
      <c r="O163" s="328"/>
      <c r="P163" s="328"/>
      <c r="Q163" s="409"/>
      <c r="R163" s="328"/>
      <c r="S163" s="330"/>
      <c r="T163" s="136" t="str">
        <f>IFERROR(S163/(VLOOKUP(R163,' Summary Statement'!$B$53:$C$77,2,FALSE))," ")</f>
        <v xml:space="preserve"> </v>
      </c>
      <c r="U163" s="330"/>
      <c r="V163" s="136" t="str">
        <f>IFERROR(U163/(VLOOKUP(R163,' Summary Statement'!$B$53:$C$77,2,FALSE))," ")</f>
        <v xml:space="preserve"> </v>
      </c>
      <c r="W163" s="137">
        <f t="shared" si="16"/>
        <v>0</v>
      </c>
      <c r="Z163" s="139"/>
      <c r="AA163" s="139"/>
      <c r="AB163" s="139"/>
      <c r="AC163" s="140"/>
      <c r="AD163" s="140"/>
      <c r="AE163" s="141"/>
      <c r="AF163" s="142"/>
      <c r="AG163" s="480"/>
      <c r="AH163" s="481"/>
      <c r="AI163" s="482"/>
    </row>
    <row r="164" spans="1:35" s="138" customFormat="1" x14ac:dyDescent="0.3">
      <c r="A164" s="135">
        <v>158</v>
      </c>
      <c r="B164" s="311"/>
      <c r="C164" s="311"/>
      <c r="D164" s="328"/>
      <c r="E164" s="328"/>
      <c r="F164" s="328"/>
      <c r="G164" s="328"/>
      <c r="H164" s="328"/>
      <c r="I164" s="328"/>
      <c r="J164" s="328"/>
      <c r="K164" s="328"/>
      <c r="L164" s="328"/>
      <c r="M164" s="328"/>
      <c r="N164" s="328"/>
      <c r="O164" s="328"/>
      <c r="P164" s="328"/>
      <c r="Q164" s="409"/>
      <c r="R164" s="328"/>
      <c r="S164" s="330"/>
      <c r="T164" s="136" t="str">
        <f>IFERROR(S164/(VLOOKUP(R164,' Summary Statement'!$B$53:$C$77,2,FALSE))," ")</f>
        <v xml:space="preserve"> </v>
      </c>
      <c r="U164" s="330"/>
      <c r="V164" s="136" t="str">
        <f>IFERROR(U164/(VLOOKUP(R164,' Summary Statement'!$B$53:$C$77,2,FALSE))," ")</f>
        <v xml:space="preserve"> </v>
      </c>
      <c r="W164" s="137">
        <f t="shared" si="16"/>
        <v>0</v>
      </c>
      <c r="Z164" s="139"/>
      <c r="AA164" s="139"/>
      <c r="AB164" s="139"/>
      <c r="AC164" s="140"/>
      <c r="AD164" s="140"/>
      <c r="AE164" s="141"/>
      <c r="AF164" s="142"/>
      <c r="AG164" s="480"/>
      <c r="AH164" s="481"/>
      <c r="AI164" s="482"/>
    </row>
    <row r="165" spans="1:35" s="138" customFormat="1" x14ac:dyDescent="0.3">
      <c r="A165" s="135">
        <v>159</v>
      </c>
      <c r="B165" s="311"/>
      <c r="C165" s="311"/>
      <c r="D165" s="328"/>
      <c r="E165" s="328"/>
      <c r="F165" s="328"/>
      <c r="G165" s="328"/>
      <c r="H165" s="328"/>
      <c r="I165" s="328"/>
      <c r="J165" s="328"/>
      <c r="K165" s="328"/>
      <c r="L165" s="328"/>
      <c r="M165" s="328"/>
      <c r="N165" s="328"/>
      <c r="O165" s="328"/>
      <c r="P165" s="328"/>
      <c r="Q165" s="409"/>
      <c r="R165" s="328"/>
      <c r="S165" s="330"/>
      <c r="T165" s="136" t="str">
        <f>IFERROR(S165/(VLOOKUP(R165,' Summary Statement'!$B$53:$C$77,2,FALSE))," ")</f>
        <v xml:space="preserve"> </v>
      </c>
      <c r="U165" s="330"/>
      <c r="V165" s="136" t="str">
        <f>IFERROR(U165/(VLOOKUP(R165,' Summary Statement'!$B$53:$C$77,2,FALSE))," ")</f>
        <v xml:space="preserve"> </v>
      </c>
      <c r="W165" s="137">
        <f t="shared" si="16"/>
        <v>0</v>
      </c>
      <c r="Z165" s="139"/>
      <c r="AA165" s="139"/>
      <c r="AB165" s="139"/>
      <c r="AC165" s="140"/>
      <c r="AD165" s="140"/>
      <c r="AE165" s="141"/>
      <c r="AF165" s="142"/>
      <c r="AG165" s="480"/>
      <c r="AH165" s="481"/>
      <c r="AI165" s="482"/>
    </row>
    <row r="166" spans="1:35" s="138" customFormat="1" x14ac:dyDescent="0.3">
      <c r="A166" s="135">
        <v>160</v>
      </c>
      <c r="B166" s="311"/>
      <c r="C166" s="311"/>
      <c r="D166" s="328"/>
      <c r="E166" s="328"/>
      <c r="F166" s="328"/>
      <c r="G166" s="328"/>
      <c r="H166" s="328"/>
      <c r="I166" s="328"/>
      <c r="J166" s="328"/>
      <c r="K166" s="328"/>
      <c r="L166" s="328"/>
      <c r="M166" s="328"/>
      <c r="N166" s="328"/>
      <c r="O166" s="328"/>
      <c r="P166" s="328"/>
      <c r="Q166" s="409"/>
      <c r="R166" s="328"/>
      <c r="S166" s="330"/>
      <c r="T166" s="136" t="str">
        <f>IFERROR(S166/(VLOOKUP(R166,' Summary Statement'!$B$53:$C$77,2,FALSE))," ")</f>
        <v xml:space="preserve"> </v>
      </c>
      <c r="U166" s="330"/>
      <c r="V166" s="136" t="str">
        <f>IFERROR(U166/(VLOOKUP(R166,' Summary Statement'!$B$53:$C$77,2,FALSE))," ")</f>
        <v xml:space="preserve"> </v>
      </c>
      <c r="W166" s="137">
        <f t="shared" si="16"/>
        <v>0</v>
      </c>
      <c r="Z166" s="139"/>
      <c r="AA166" s="139"/>
      <c r="AB166" s="139"/>
      <c r="AC166" s="140"/>
      <c r="AD166" s="140"/>
      <c r="AE166" s="141"/>
      <c r="AF166" s="142"/>
      <c r="AG166" s="480"/>
      <c r="AH166" s="481"/>
      <c r="AI166" s="482"/>
    </row>
    <row r="167" spans="1:35" s="138" customFormat="1" x14ac:dyDescent="0.3">
      <c r="A167" s="135">
        <v>161</v>
      </c>
      <c r="B167" s="311"/>
      <c r="C167" s="311"/>
      <c r="D167" s="328"/>
      <c r="E167" s="328"/>
      <c r="F167" s="328"/>
      <c r="G167" s="328"/>
      <c r="H167" s="328"/>
      <c r="I167" s="328"/>
      <c r="J167" s="328"/>
      <c r="K167" s="328"/>
      <c r="L167" s="328"/>
      <c r="M167" s="328"/>
      <c r="N167" s="328"/>
      <c r="O167" s="328"/>
      <c r="P167" s="328"/>
      <c r="Q167" s="409"/>
      <c r="R167" s="328"/>
      <c r="S167" s="330"/>
      <c r="T167" s="136" t="str">
        <f>IFERROR(S167/(VLOOKUP(R167,' Summary Statement'!$B$53:$C$77,2,FALSE))," ")</f>
        <v xml:space="preserve"> </v>
      </c>
      <c r="U167" s="330"/>
      <c r="V167" s="136" t="str">
        <f>IFERROR(U167/(VLOOKUP(R167,' Summary Statement'!$B$53:$C$77,2,FALSE))," ")</f>
        <v xml:space="preserve"> </v>
      </c>
      <c r="W167" s="137">
        <f t="shared" si="16"/>
        <v>0</v>
      </c>
      <c r="Z167" s="139"/>
      <c r="AA167" s="139"/>
      <c r="AB167" s="139"/>
      <c r="AC167" s="140"/>
      <c r="AD167" s="140"/>
      <c r="AE167" s="141"/>
      <c r="AF167" s="142"/>
      <c r="AG167" s="480"/>
      <c r="AH167" s="481"/>
      <c r="AI167" s="482"/>
    </row>
    <row r="168" spans="1:35" s="138" customFormat="1" x14ac:dyDescent="0.3">
      <c r="A168" s="135">
        <v>162</v>
      </c>
      <c r="B168" s="311"/>
      <c r="C168" s="311"/>
      <c r="D168" s="328"/>
      <c r="E168" s="328"/>
      <c r="F168" s="328"/>
      <c r="G168" s="328"/>
      <c r="H168" s="328"/>
      <c r="I168" s="328"/>
      <c r="J168" s="328"/>
      <c r="K168" s="328"/>
      <c r="L168" s="328"/>
      <c r="M168" s="328"/>
      <c r="N168" s="328"/>
      <c r="O168" s="328"/>
      <c r="P168" s="328"/>
      <c r="Q168" s="409"/>
      <c r="R168" s="328"/>
      <c r="S168" s="330"/>
      <c r="T168" s="136" t="str">
        <f>IFERROR(S168/(VLOOKUP(R168,' Summary Statement'!$B$53:$C$77,2,FALSE))," ")</f>
        <v xml:space="preserve"> </v>
      </c>
      <c r="U168" s="330"/>
      <c r="V168" s="136" t="str">
        <f>IFERROR(U168/(VLOOKUP(R168,' Summary Statement'!$B$53:$C$77,2,FALSE))," ")</f>
        <v xml:space="preserve"> </v>
      </c>
      <c r="W168" s="137">
        <f t="shared" si="16"/>
        <v>0</v>
      </c>
      <c r="Z168" s="139"/>
      <c r="AA168" s="139"/>
      <c r="AB168" s="139"/>
      <c r="AC168" s="140"/>
      <c r="AD168" s="140"/>
      <c r="AE168" s="141"/>
      <c r="AF168" s="142"/>
      <c r="AG168" s="480"/>
      <c r="AH168" s="481"/>
      <c r="AI168" s="482"/>
    </row>
    <row r="169" spans="1:35" s="138" customFormat="1" x14ac:dyDescent="0.3">
      <c r="A169" s="135">
        <v>163</v>
      </c>
      <c r="B169" s="311"/>
      <c r="C169" s="311"/>
      <c r="D169" s="328"/>
      <c r="E169" s="328"/>
      <c r="F169" s="328"/>
      <c r="G169" s="328"/>
      <c r="H169" s="328"/>
      <c r="I169" s="328"/>
      <c r="J169" s="328"/>
      <c r="K169" s="328"/>
      <c r="L169" s="328"/>
      <c r="M169" s="328"/>
      <c r="N169" s="328"/>
      <c r="O169" s="328"/>
      <c r="P169" s="328"/>
      <c r="Q169" s="409"/>
      <c r="R169" s="328"/>
      <c r="S169" s="330"/>
      <c r="T169" s="136" t="str">
        <f>IFERROR(S169/(VLOOKUP(R169,' Summary Statement'!$B$53:$C$77,2,FALSE))," ")</f>
        <v xml:space="preserve"> </v>
      </c>
      <c r="U169" s="330"/>
      <c r="V169" s="136" t="str">
        <f>IFERROR(U169/(VLOOKUP(R169,' Summary Statement'!$B$53:$C$77,2,FALSE))," ")</f>
        <v xml:space="preserve"> </v>
      </c>
      <c r="W169" s="137">
        <f t="shared" si="16"/>
        <v>0</v>
      </c>
      <c r="Z169" s="139"/>
      <c r="AA169" s="139"/>
      <c r="AB169" s="139"/>
      <c r="AC169" s="140"/>
      <c r="AD169" s="140"/>
      <c r="AE169" s="141"/>
      <c r="AF169" s="142"/>
      <c r="AG169" s="480"/>
      <c r="AH169" s="481"/>
      <c r="AI169" s="482"/>
    </row>
    <row r="170" spans="1:35" s="138" customFormat="1" x14ac:dyDescent="0.3">
      <c r="A170" s="135">
        <v>164</v>
      </c>
      <c r="B170" s="311"/>
      <c r="C170" s="311"/>
      <c r="D170" s="328"/>
      <c r="E170" s="328"/>
      <c r="F170" s="328"/>
      <c r="G170" s="328"/>
      <c r="H170" s="328"/>
      <c r="I170" s="328"/>
      <c r="J170" s="328"/>
      <c r="K170" s="328"/>
      <c r="L170" s="328"/>
      <c r="M170" s="328"/>
      <c r="N170" s="328"/>
      <c r="O170" s="328"/>
      <c r="P170" s="328"/>
      <c r="Q170" s="409"/>
      <c r="R170" s="328"/>
      <c r="S170" s="330"/>
      <c r="T170" s="136" t="str">
        <f>IFERROR(S170/(VLOOKUP(R170,' Summary Statement'!$B$53:$C$77,2,FALSE))," ")</f>
        <v xml:space="preserve"> </v>
      </c>
      <c r="U170" s="330"/>
      <c r="V170" s="136" t="str">
        <f>IFERROR(U170/(VLOOKUP(R170,' Summary Statement'!$B$53:$C$77,2,FALSE))," ")</f>
        <v xml:space="preserve"> </v>
      </c>
      <c r="W170" s="137">
        <f t="shared" si="16"/>
        <v>0</v>
      </c>
      <c r="Z170" s="139"/>
      <c r="AA170" s="139"/>
      <c r="AB170" s="139"/>
      <c r="AC170" s="140"/>
      <c r="AD170" s="140"/>
      <c r="AE170" s="141"/>
      <c r="AF170" s="142"/>
      <c r="AG170" s="480"/>
      <c r="AH170" s="481"/>
      <c r="AI170" s="482"/>
    </row>
    <row r="171" spans="1:35" s="138" customFormat="1" x14ac:dyDescent="0.3">
      <c r="A171" s="135">
        <v>165</v>
      </c>
      <c r="B171" s="311"/>
      <c r="C171" s="311"/>
      <c r="D171" s="328"/>
      <c r="E171" s="328"/>
      <c r="F171" s="328"/>
      <c r="G171" s="328"/>
      <c r="H171" s="328"/>
      <c r="I171" s="328"/>
      <c r="J171" s="328"/>
      <c r="K171" s="328"/>
      <c r="L171" s="328"/>
      <c r="M171" s="328"/>
      <c r="N171" s="328"/>
      <c r="O171" s="328"/>
      <c r="P171" s="328"/>
      <c r="Q171" s="409"/>
      <c r="R171" s="328"/>
      <c r="S171" s="330"/>
      <c r="T171" s="136" t="str">
        <f>IFERROR(S171/(VLOOKUP(R171,' Summary Statement'!$B$53:$C$77,2,FALSE))," ")</f>
        <v xml:space="preserve"> </v>
      </c>
      <c r="U171" s="330"/>
      <c r="V171" s="136" t="str">
        <f>IFERROR(U171/(VLOOKUP(R171,' Summary Statement'!$B$53:$C$77,2,FALSE))," ")</f>
        <v xml:space="preserve"> </v>
      </c>
      <c r="W171" s="137">
        <f t="shared" si="16"/>
        <v>0</v>
      </c>
      <c r="Z171" s="139"/>
      <c r="AA171" s="139"/>
      <c r="AB171" s="139"/>
      <c r="AC171" s="140"/>
      <c r="AD171" s="140"/>
      <c r="AE171" s="141"/>
      <c r="AF171" s="142"/>
      <c r="AG171" s="480"/>
      <c r="AH171" s="481"/>
      <c r="AI171" s="482"/>
    </row>
    <row r="172" spans="1:35" s="138" customFormat="1" x14ac:dyDescent="0.3">
      <c r="A172" s="135">
        <v>166</v>
      </c>
      <c r="B172" s="311"/>
      <c r="C172" s="311"/>
      <c r="D172" s="328"/>
      <c r="E172" s="328"/>
      <c r="F172" s="328"/>
      <c r="G172" s="328"/>
      <c r="H172" s="328"/>
      <c r="I172" s="328"/>
      <c r="J172" s="328"/>
      <c r="K172" s="328"/>
      <c r="L172" s="328"/>
      <c r="M172" s="328"/>
      <c r="N172" s="328"/>
      <c r="O172" s="328"/>
      <c r="P172" s="328"/>
      <c r="Q172" s="409"/>
      <c r="R172" s="328"/>
      <c r="S172" s="330"/>
      <c r="T172" s="136" t="str">
        <f>IFERROR(S172/(VLOOKUP(R172,' Summary Statement'!$B$53:$C$77,2,FALSE))," ")</f>
        <v xml:space="preserve"> </v>
      </c>
      <c r="U172" s="330"/>
      <c r="V172" s="136" t="str">
        <f>IFERROR(U172/(VLOOKUP(R172,' Summary Statement'!$B$53:$C$77,2,FALSE))," ")</f>
        <v xml:space="preserve"> </v>
      </c>
      <c r="W172" s="137">
        <f t="shared" si="16"/>
        <v>0</v>
      </c>
      <c r="Z172" s="139"/>
      <c r="AA172" s="139"/>
      <c r="AB172" s="139"/>
      <c r="AC172" s="140"/>
      <c r="AD172" s="140"/>
      <c r="AE172" s="141"/>
      <c r="AF172" s="142"/>
      <c r="AG172" s="480"/>
      <c r="AH172" s="481"/>
      <c r="AI172" s="482"/>
    </row>
    <row r="173" spans="1:35" s="138" customFormat="1" x14ac:dyDescent="0.3">
      <c r="A173" s="135">
        <v>167</v>
      </c>
      <c r="B173" s="311"/>
      <c r="C173" s="311"/>
      <c r="D173" s="328"/>
      <c r="E173" s="328"/>
      <c r="F173" s="328"/>
      <c r="G173" s="329"/>
      <c r="H173" s="329"/>
      <c r="I173" s="328"/>
      <c r="J173" s="328"/>
      <c r="K173" s="328"/>
      <c r="L173" s="328"/>
      <c r="M173" s="328"/>
      <c r="N173" s="328"/>
      <c r="O173" s="329"/>
      <c r="P173" s="329"/>
      <c r="Q173" s="409"/>
      <c r="R173" s="328"/>
      <c r="S173" s="330"/>
      <c r="T173" s="136" t="str">
        <f>IFERROR(S173/(VLOOKUP(R173,' Summary Statement'!$B$53:$C$77,2,FALSE))," ")</f>
        <v xml:space="preserve"> </v>
      </c>
      <c r="U173" s="330"/>
      <c r="V173" s="136" t="str">
        <f>IFERROR(U173/(VLOOKUP(R173,' Summary Statement'!$B$53:$C$77,2,FALSE))," ")</f>
        <v xml:space="preserve"> </v>
      </c>
      <c r="W173" s="137">
        <f t="shared" si="16"/>
        <v>0</v>
      </c>
      <c r="Z173" s="139"/>
      <c r="AA173" s="139"/>
      <c r="AB173" s="139"/>
      <c r="AC173" s="140"/>
      <c r="AD173" s="140"/>
      <c r="AE173" s="141"/>
      <c r="AF173" s="142"/>
      <c r="AG173" s="480"/>
      <c r="AH173" s="481"/>
      <c r="AI173" s="482"/>
    </row>
    <row r="174" spans="1:35" s="138" customFormat="1" x14ac:dyDescent="0.3">
      <c r="A174" s="135">
        <v>168</v>
      </c>
      <c r="B174" s="311"/>
      <c r="C174" s="311"/>
      <c r="D174" s="328"/>
      <c r="E174" s="328"/>
      <c r="F174" s="328"/>
      <c r="G174" s="328"/>
      <c r="H174" s="328"/>
      <c r="I174" s="328"/>
      <c r="J174" s="328"/>
      <c r="K174" s="328"/>
      <c r="L174" s="328"/>
      <c r="M174" s="328"/>
      <c r="N174" s="328"/>
      <c r="O174" s="328"/>
      <c r="P174" s="328"/>
      <c r="Q174" s="409"/>
      <c r="R174" s="328"/>
      <c r="S174" s="330"/>
      <c r="T174" s="136" t="str">
        <f>IFERROR(S174/(VLOOKUP(R174,' Summary Statement'!$B$53:$C$77,2,FALSE))," ")</f>
        <v xml:space="preserve"> </v>
      </c>
      <c r="U174" s="330"/>
      <c r="V174" s="136" t="str">
        <f>IFERROR(U174/(VLOOKUP(R174,' Summary Statement'!$B$53:$C$77,2,FALSE))," ")</f>
        <v xml:space="preserve"> </v>
      </c>
      <c r="W174" s="137">
        <f t="shared" si="16"/>
        <v>0</v>
      </c>
      <c r="Z174" s="139"/>
      <c r="AA174" s="139"/>
      <c r="AB174" s="139"/>
      <c r="AC174" s="140"/>
      <c r="AD174" s="140"/>
      <c r="AE174" s="141"/>
      <c r="AF174" s="142"/>
      <c r="AG174" s="480"/>
      <c r="AH174" s="481"/>
      <c r="AI174" s="482"/>
    </row>
    <row r="175" spans="1:35" s="138" customFormat="1" x14ac:dyDescent="0.3">
      <c r="A175" s="135">
        <v>169</v>
      </c>
      <c r="B175" s="311"/>
      <c r="C175" s="311"/>
      <c r="D175" s="328"/>
      <c r="E175" s="328"/>
      <c r="F175" s="328"/>
      <c r="G175" s="328"/>
      <c r="H175" s="328"/>
      <c r="I175" s="328"/>
      <c r="J175" s="328"/>
      <c r="K175" s="328"/>
      <c r="L175" s="328"/>
      <c r="M175" s="328"/>
      <c r="N175" s="328"/>
      <c r="O175" s="328"/>
      <c r="P175" s="328"/>
      <c r="Q175" s="409"/>
      <c r="R175" s="328"/>
      <c r="S175" s="330"/>
      <c r="T175" s="136" t="str">
        <f>IFERROR(S175/(VLOOKUP(R175,' Summary Statement'!$B$53:$C$77,2,FALSE))," ")</f>
        <v xml:space="preserve"> </v>
      </c>
      <c r="U175" s="330"/>
      <c r="V175" s="136" t="str">
        <f>IFERROR(U175/(VLOOKUP(R175,' Summary Statement'!$B$53:$C$77,2,FALSE))," ")</f>
        <v xml:space="preserve"> </v>
      </c>
      <c r="W175" s="137">
        <f t="shared" si="16"/>
        <v>0</v>
      </c>
      <c r="Z175" s="139"/>
      <c r="AA175" s="139"/>
      <c r="AB175" s="139"/>
      <c r="AC175" s="140"/>
      <c r="AD175" s="140"/>
      <c r="AE175" s="141"/>
      <c r="AF175" s="142"/>
      <c r="AG175" s="480"/>
      <c r="AH175" s="481"/>
      <c r="AI175" s="482"/>
    </row>
    <row r="176" spans="1:35" s="138" customFormat="1" x14ac:dyDescent="0.3">
      <c r="A176" s="135">
        <v>170</v>
      </c>
      <c r="B176" s="311"/>
      <c r="C176" s="311"/>
      <c r="D176" s="328"/>
      <c r="E176" s="328"/>
      <c r="F176" s="328"/>
      <c r="G176" s="328"/>
      <c r="H176" s="328"/>
      <c r="I176" s="328"/>
      <c r="J176" s="328"/>
      <c r="K176" s="328"/>
      <c r="L176" s="328"/>
      <c r="M176" s="328"/>
      <c r="N176" s="328"/>
      <c r="O176" s="328"/>
      <c r="P176" s="328"/>
      <c r="Q176" s="409"/>
      <c r="R176" s="328"/>
      <c r="S176" s="330"/>
      <c r="T176" s="136" t="str">
        <f>IFERROR(S176/(VLOOKUP(R176,' Summary Statement'!$B$53:$C$77,2,FALSE))," ")</f>
        <v xml:space="preserve"> </v>
      </c>
      <c r="U176" s="330"/>
      <c r="V176" s="136" t="str">
        <f>IFERROR(U176/(VLOOKUP(R176,' Summary Statement'!$B$53:$C$77,2,FALSE))," ")</f>
        <v xml:space="preserve"> </v>
      </c>
      <c r="W176" s="137">
        <f t="shared" si="16"/>
        <v>0</v>
      </c>
      <c r="Z176" s="139"/>
      <c r="AA176" s="139"/>
      <c r="AB176" s="139"/>
      <c r="AC176" s="140"/>
      <c r="AD176" s="140"/>
      <c r="AE176" s="141"/>
      <c r="AF176" s="142"/>
      <c r="AG176" s="480"/>
      <c r="AH176" s="481"/>
      <c r="AI176" s="482"/>
    </row>
    <row r="177" spans="1:35" s="138" customFormat="1" x14ac:dyDescent="0.3">
      <c r="A177" s="135">
        <v>171</v>
      </c>
      <c r="B177" s="311"/>
      <c r="C177" s="311"/>
      <c r="D177" s="328"/>
      <c r="E177" s="328"/>
      <c r="F177" s="328"/>
      <c r="G177" s="328"/>
      <c r="H177" s="328"/>
      <c r="I177" s="328"/>
      <c r="J177" s="328"/>
      <c r="K177" s="328"/>
      <c r="L177" s="328"/>
      <c r="M177" s="328"/>
      <c r="N177" s="328"/>
      <c r="O177" s="328"/>
      <c r="P177" s="328"/>
      <c r="Q177" s="409"/>
      <c r="R177" s="328"/>
      <c r="S177" s="330"/>
      <c r="T177" s="136" t="str">
        <f>IFERROR(S177/(VLOOKUP(R177,' Summary Statement'!$B$53:$C$77,2,FALSE))," ")</f>
        <v xml:space="preserve"> </v>
      </c>
      <c r="U177" s="330"/>
      <c r="V177" s="136" t="str">
        <f>IFERROR(U177/(VLOOKUP(R177,' Summary Statement'!$B$53:$C$77,2,FALSE))," ")</f>
        <v xml:space="preserve"> </v>
      </c>
      <c r="W177" s="137">
        <f t="shared" si="16"/>
        <v>0</v>
      </c>
      <c r="Z177" s="139"/>
      <c r="AA177" s="139"/>
      <c r="AB177" s="139"/>
      <c r="AC177" s="140"/>
      <c r="AD177" s="140"/>
      <c r="AE177" s="141"/>
      <c r="AF177" s="142"/>
      <c r="AG177" s="480"/>
      <c r="AH177" s="481"/>
      <c r="AI177" s="482"/>
    </row>
    <row r="178" spans="1:35" s="138" customFormat="1" x14ac:dyDescent="0.3">
      <c r="A178" s="135">
        <v>172</v>
      </c>
      <c r="B178" s="311"/>
      <c r="C178" s="311"/>
      <c r="D178" s="328"/>
      <c r="E178" s="328"/>
      <c r="F178" s="328"/>
      <c r="G178" s="328"/>
      <c r="H178" s="328"/>
      <c r="I178" s="328"/>
      <c r="J178" s="328"/>
      <c r="K178" s="328"/>
      <c r="L178" s="328"/>
      <c r="M178" s="328"/>
      <c r="N178" s="328"/>
      <c r="O178" s="328"/>
      <c r="P178" s="328"/>
      <c r="Q178" s="409"/>
      <c r="R178" s="328"/>
      <c r="S178" s="330"/>
      <c r="T178" s="136" t="str">
        <f>IFERROR(S178/(VLOOKUP(R178,' Summary Statement'!$B$53:$C$77,2,FALSE))," ")</f>
        <v xml:space="preserve"> </v>
      </c>
      <c r="U178" s="330"/>
      <c r="V178" s="136" t="str">
        <f>IFERROR(U178/(VLOOKUP(R178,' Summary Statement'!$B$53:$C$77,2,FALSE))," ")</f>
        <v xml:space="preserve"> </v>
      </c>
      <c r="W178" s="137">
        <f t="shared" si="16"/>
        <v>0</v>
      </c>
      <c r="Z178" s="139"/>
      <c r="AA178" s="139"/>
      <c r="AB178" s="139"/>
      <c r="AC178" s="140"/>
      <c r="AD178" s="140"/>
      <c r="AE178" s="141"/>
      <c r="AF178" s="142"/>
      <c r="AG178" s="480"/>
      <c r="AH178" s="481"/>
      <c r="AI178" s="482"/>
    </row>
    <row r="179" spans="1:35" s="138" customFormat="1" x14ac:dyDescent="0.3">
      <c r="A179" s="135">
        <v>173</v>
      </c>
      <c r="B179" s="311"/>
      <c r="C179" s="311"/>
      <c r="D179" s="328"/>
      <c r="E179" s="328"/>
      <c r="F179" s="328"/>
      <c r="G179" s="328"/>
      <c r="H179" s="328"/>
      <c r="I179" s="328"/>
      <c r="J179" s="328"/>
      <c r="K179" s="328"/>
      <c r="L179" s="328"/>
      <c r="M179" s="328"/>
      <c r="N179" s="328"/>
      <c r="O179" s="328"/>
      <c r="P179" s="328"/>
      <c r="Q179" s="409"/>
      <c r="R179" s="328"/>
      <c r="S179" s="330"/>
      <c r="T179" s="136" t="str">
        <f>IFERROR(S179/(VLOOKUP(R179,' Summary Statement'!$B$53:$C$77,2,FALSE))," ")</f>
        <v xml:space="preserve"> </v>
      </c>
      <c r="U179" s="330"/>
      <c r="V179" s="136" t="str">
        <f>IFERROR(U179/(VLOOKUP(R179,' Summary Statement'!$B$53:$C$77,2,FALSE))," ")</f>
        <v xml:space="preserve"> </v>
      </c>
      <c r="W179" s="137">
        <f t="shared" si="16"/>
        <v>0</v>
      </c>
      <c r="Z179" s="139"/>
      <c r="AA179" s="139"/>
      <c r="AB179" s="139"/>
      <c r="AC179" s="140"/>
      <c r="AD179" s="140"/>
      <c r="AE179" s="141"/>
      <c r="AF179" s="142"/>
      <c r="AG179" s="480"/>
      <c r="AH179" s="481"/>
      <c r="AI179" s="482"/>
    </row>
    <row r="180" spans="1:35" s="138" customFormat="1" x14ac:dyDescent="0.3">
      <c r="A180" s="135">
        <v>174</v>
      </c>
      <c r="B180" s="311"/>
      <c r="C180" s="311"/>
      <c r="D180" s="328"/>
      <c r="E180" s="328"/>
      <c r="F180" s="328"/>
      <c r="G180" s="328"/>
      <c r="H180" s="328"/>
      <c r="I180" s="328"/>
      <c r="J180" s="328"/>
      <c r="K180" s="328"/>
      <c r="L180" s="328"/>
      <c r="M180" s="328"/>
      <c r="N180" s="328"/>
      <c r="O180" s="328"/>
      <c r="P180" s="328"/>
      <c r="Q180" s="409"/>
      <c r="R180" s="328"/>
      <c r="S180" s="330"/>
      <c r="T180" s="136" t="str">
        <f>IFERROR(S180/(VLOOKUP(R180,' Summary Statement'!$B$53:$C$77,2,FALSE))," ")</f>
        <v xml:space="preserve"> </v>
      </c>
      <c r="U180" s="330"/>
      <c r="V180" s="136" t="str">
        <f>IFERROR(U180/(VLOOKUP(R180,' Summary Statement'!$B$53:$C$77,2,FALSE))," ")</f>
        <v xml:space="preserve"> </v>
      </c>
      <c r="W180" s="137">
        <f t="shared" si="16"/>
        <v>0</v>
      </c>
      <c r="Z180" s="139"/>
      <c r="AA180" s="139"/>
      <c r="AB180" s="139"/>
      <c r="AC180" s="140"/>
      <c r="AD180" s="140"/>
      <c r="AE180" s="141"/>
      <c r="AF180" s="142"/>
      <c r="AG180" s="480"/>
      <c r="AH180" s="481"/>
      <c r="AI180" s="482"/>
    </row>
    <row r="181" spans="1:35" s="138" customFormat="1" x14ac:dyDescent="0.3">
      <c r="A181" s="135">
        <v>175</v>
      </c>
      <c r="B181" s="311"/>
      <c r="C181" s="311"/>
      <c r="D181" s="328"/>
      <c r="E181" s="328"/>
      <c r="F181" s="328"/>
      <c r="G181" s="328"/>
      <c r="H181" s="328"/>
      <c r="I181" s="328"/>
      <c r="J181" s="328"/>
      <c r="K181" s="328"/>
      <c r="L181" s="328"/>
      <c r="M181" s="328"/>
      <c r="N181" s="328"/>
      <c r="O181" s="328"/>
      <c r="P181" s="328"/>
      <c r="Q181" s="409"/>
      <c r="R181" s="328"/>
      <c r="S181" s="330"/>
      <c r="T181" s="136" t="str">
        <f>IFERROR(S181/(VLOOKUP(R181,' Summary Statement'!$B$53:$C$77,2,FALSE))," ")</f>
        <v xml:space="preserve"> </v>
      </c>
      <c r="U181" s="330"/>
      <c r="V181" s="136" t="str">
        <f>IFERROR(U181/(VLOOKUP(R181,' Summary Statement'!$B$53:$C$77,2,FALSE))," ")</f>
        <v xml:space="preserve"> </v>
      </c>
      <c r="W181" s="137">
        <f t="shared" si="16"/>
        <v>0</v>
      </c>
      <c r="Z181" s="139"/>
      <c r="AA181" s="139"/>
      <c r="AB181" s="139"/>
      <c r="AC181" s="140"/>
      <c r="AD181" s="140"/>
      <c r="AE181" s="141"/>
      <c r="AF181" s="142"/>
      <c r="AG181" s="480"/>
      <c r="AH181" s="481"/>
      <c r="AI181" s="482"/>
    </row>
    <row r="182" spans="1:35" s="138" customFormat="1" x14ac:dyDescent="0.3">
      <c r="A182" s="135">
        <v>176</v>
      </c>
      <c r="B182" s="311"/>
      <c r="C182" s="311"/>
      <c r="D182" s="328"/>
      <c r="E182" s="328"/>
      <c r="F182" s="328"/>
      <c r="G182" s="328"/>
      <c r="H182" s="328"/>
      <c r="I182" s="328"/>
      <c r="J182" s="328"/>
      <c r="K182" s="328"/>
      <c r="L182" s="328"/>
      <c r="M182" s="328"/>
      <c r="N182" s="328"/>
      <c r="O182" s="328"/>
      <c r="P182" s="328"/>
      <c r="Q182" s="409"/>
      <c r="R182" s="328"/>
      <c r="S182" s="330"/>
      <c r="T182" s="136" t="str">
        <f>IFERROR(S182/(VLOOKUP(R182,' Summary Statement'!$B$53:$C$77,2,FALSE))," ")</f>
        <v xml:space="preserve"> </v>
      </c>
      <c r="U182" s="330"/>
      <c r="V182" s="136" t="str">
        <f>IFERROR(U182/(VLOOKUP(R182,' Summary Statement'!$B$53:$C$77,2,FALSE))," ")</f>
        <v xml:space="preserve"> </v>
      </c>
      <c r="W182" s="137">
        <f t="shared" si="16"/>
        <v>0</v>
      </c>
      <c r="Z182" s="139"/>
      <c r="AA182" s="139"/>
      <c r="AB182" s="139"/>
      <c r="AC182" s="140"/>
      <c r="AD182" s="140"/>
      <c r="AE182" s="141"/>
      <c r="AF182" s="142"/>
      <c r="AG182" s="480"/>
      <c r="AH182" s="481"/>
      <c r="AI182" s="482"/>
    </row>
    <row r="183" spans="1:35" s="138" customFormat="1" x14ac:dyDescent="0.3">
      <c r="A183" s="135">
        <v>177</v>
      </c>
      <c r="B183" s="311"/>
      <c r="C183" s="311"/>
      <c r="D183" s="328"/>
      <c r="E183" s="328"/>
      <c r="F183" s="328"/>
      <c r="G183" s="328"/>
      <c r="H183" s="328"/>
      <c r="I183" s="328"/>
      <c r="J183" s="328"/>
      <c r="K183" s="328"/>
      <c r="L183" s="328"/>
      <c r="M183" s="328"/>
      <c r="N183" s="328"/>
      <c r="O183" s="328"/>
      <c r="P183" s="328"/>
      <c r="Q183" s="409"/>
      <c r="R183" s="328"/>
      <c r="S183" s="330"/>
      <c r="T183" s="136" t="str">
        <f>IFERROR(S183/(VLOOKUP(R183,' Summary Statement'!$B$53:$C$77,2,FALSE))," ")</f>
        <v xml:space="preserve"> </v>
      </c>
      <c r="U183" s="330"/>
      <c r="V183" s="136" t="str">
        <f>IFERROR(U183/(VLOOKUP(R183,' Summary Statement'!$B$53:$C$77,2,FALSE))," ")</f>
        <v xml:space="preserve"> </v>
      </c>
      <c r="W183" s="137">
        <f t="shared" si="16"/>
        <v>0</v>
      </c>
      <c r="Z183" s="139"/>
      <c r="AA183" s="139"/>
      <c r="AB183" s="139"/>
      <c r="AC183" s="140"/>
      <c r="AD183" s="140"/>
      <c r="AE183" s="141"/>
      <c r="AF183" s="142"/>
      <c r="AG183" s="480"/>
      <c r="AH183" s="481"/>
      <c r="AI183" s="482"/>
    </row>
    <row r="184" spans="1:35" s="138" customFormat="1" x14ac:dyDescent="0.3">
      <c r="A184" s="135">
        <v>178</v>
      </c>
      <c r="B184" s="311"/>
      <c r="C184" s="311"/>
      <c r="D184" s="328"/>
      <c r="E184" s="328"/>
      <c r="F184" s="328"/>
      <c r="G184" s="328"/>
      <c r="H184" s="328"/>
      <c r="I184" s="328"/>
      <c r="J184" s="328"/>
      <c r="K184" s="328"/>
      <c r="L184" s="328"/>
      <c r="M184" s="328"/>
      <c r="N184" s="328"/>
      <c r="O184" s="328"/>
      <c r="P184" s="328"/>
      <c r="Q184" s="409"/>
      <c r="R184" s="328"/>
      <c r="S184" s="330"/>
      <c r="T184" s="136" t="str">
        <f>IFERROR(S184/(VLOOKUP(R184,' Summary Statement'!$B$53:$C$77,2,FALSE))," ")</f>
        <v xml:space="preserve"> </v>
      </c>
      <c r="U184" s="330"/>
      <c r="V184" s="136" t="str">
        <f>IFERROR(U184/(VLOOKUP(R184,' Summary Statement'!$B$53:$C$77,2,FALSE))," ")</f>
        <v xml:space="preserve"> </v>
      </c>
      <c r="W184" s="137">
        <f t="shared" si="16"/>
        <v>0</v>
      </c>
      <c r="Z184" s="139"/>
      <c r="AA184" s="139"/>
      <c r="AB184" s="139"/>
      <c r="AC184" s="140"/>
      <c r="AD184" s="140"/>
      <c r="AE184" s="141"/>
      <c r="AF184" s="142"/>
      <c r="AG184" s="480"/>
      <c r="AH184" s="481"/>
      <c r="AI184" s="482"/>
    </row>
    <row r="185" spans="1:35" s="138" customFormat="1" x14ac:dyDescent="0.3">
      <c r="A185" s="135">
        <v>179</v>
      </c>
      <c r="B185" s="311"/>
      <c r="C185" s="311"/>
      <c r="D185" s="328"/>
      <c r="E185" s="328"/>
      <c r="F185" s="328"/>
      <c r="G185" s="328"/>
      <c r="H185" s="328"/>
      <c r="I185" s="328"/>
      <c r="J185" s="328"/>
      <c r="K185" s="328"/>
      <c r="L185" s="328"/>
      <c r="M185" s="328"/>
      <c r="N185" s="328"/>
      <c r="O185" s="328"/>
      <c r="P185" s="328"/>
      <c r="Q185" s="409"/>
      <c r="R185" s="328"/>
      <c r="S185" s="330"/>
      <c r="T185" s="136" t="str">
        <f>IFERROR(S185/(VLOOKUP(R185,' Summary Statement'!$B$53:$C$77,2,FALSE))," ")</f>
        <v xml:space="preserve"> </v>
      </c>
      <c r="U185" s="330"/>
      <c r="V185" s="136" t="str">
        <f>IFERROR(U185/(VLOOKUP(R185,' Summary Statement'!$B$53:$C$77,2,FALSE))," ")</f>
        <v xml:space="preserve"> </v>
      </c>
      <c r="W185" s="137">
        <f t="shared" si="16"/>
        <v>0</v>
      </c>
      <c r="Z185" s="139"/>
      <c r="AA185" s="139"/>
      <c r="AB185" s="139"/>
      <c r="AC185" s="140"/>
      <c r="AD185" s="140"/>
      <c r="AE185" s="141"/>
      <c r="AF185" s="142"/>
      <c r="AG185" s="480"/>
      <c r="AH185" s="481"/>
      <c r="AI185" s="482"/>
    </row>
    <row r="186" spans="1:35" s="138" customFormat="1" x14ac:dyDescent="0.3">
      <c r="A186" s="135">
        <v>180</v>
      </c>
      <c r="B186" s="311"/>
      <c r="C186" s="311"/>
      <c r="D186" s="328"/>
      <c r="E186" s="328"/>
      <c r="F186" s="328"/>
      <c r="G186" s="328"/>
      <c r="H186" s="328"/>
      <c r="I186" s="328"/>
      <c r="J186" s="328"/>
      <c r="K186" s="328"/>
      <c r="L186" s="328"/>
      <c r="M186" s="328"/>
      <c r="N186" s="328"/>
      <c r="O186" s="328"/>
      <c r="P186" s="328"/>
      <c r="Q186" s="409"/>
      <c r="R186" s="328"/>
      <c r="S186" s="330"/>
      <c r="T186" s="136" t="str">
        <f>IFERROR(S186/(VLOOKUP(R186,' Summary Statement'!$B$53:$C$77,2,FALSE))," ")</f>
        <v xml:space="preserve"> </v>
      </c>
      <c r="U186" s="330"/>
      <c r="V186" s="136" t="str">
        <f>IFERROR(U186/(VLOOKUP(R186,' Summary Statement'!$B$53:$C$77,2,FALSE))," ")</f>
        <v xml:space="preserve"> </v>
      </c>
      <c r="W186" s="137">
        <f t="shared" si="16"/>
        <v>0</v>
      </c>
      <c r="Z186" s="139"/>
      <c r="AA186" s="139"/>
      <c r="AB186" s="139"/>
      <c r="AC186" s="140"/>
      <c r="AD186" s="140"/>
      <c r="AE186" s="141"/>
      <c r="AF186" s="142"/>
      <c r="AG186" s="480"/>
      <c r="AH186" s="481"/>
      <c r="AI186" s="482"/>
    </row>
    <row r="187" spans="1:35" s="138" customFormat="1" x14ac:dyDescent="0.3">
      <c r="A187" s="135">
        <v>181</v>
      </c>
      <c r="B187" s="311"/>
      <c r="C187" s="311"/>
      <c r="D187" s="328"/>
      <c r="E187" s="328"/>
      <c r="F187" s="328"/>
      <c r="G187" s="328"/>
      <c r="H187" s="328"/>
      <c r="I187" s="328"/>
      <c r="J187" s="328"/>
      <c r="K187" s="328"/>
      <c r="L187" s="328"/>
      <c r="M187" s="328"/>
      <c r="N187" s="328"/>
      <c r="O187" s="328"/>
      <c r="P187" s="328"/>
      <c r="Q187" s="409"/>
      <c r="R187" s="328"/>
      <c r="S187" s="330"/>
      <c r="T187" s="136" t="str">
        <f>IFERROR(S187/(VLOOKUP(R187,' Summary Statement'!$B$53:$C$77,2,FALSE))," ")</f>
        <v xml:space="preserve"> </v>
      </c>
      <c r="U187" s="330"/>
      <c r="V187" s="136" t="str">
        <f>IFERROR(U187/(VLOOKUP(R187,' Summary Statement'!$B$53:$C$77,2,FALSE))," ")</f>
        <v xml:space="preserve"> </v>
      </c>
      <c r="W187" s="137">
        <f t="shared" si="16"/>
        <v>0</v>
      </c>
      <c r="Z187" s="139"/>
      <c r="AA187" s="139"/>
      <c r="AB187" s="139"/>
      <c r="AC187" s="140"/>
      <c r="AD187" s="140"/>
      <c r="AE187" s="141"/>
      <c r="AF187" s="142"/>
      <c r="AG187" s="480"/>
      <c r="AH187" s="481"/>
      <c r="AI187" s="482"/>
    </row>
    <row r="188" spans="1:35" s="138" customFormat="1" x14ac:dyDescent="0.3">
      <c r="A188" s="135">
        <v>182</v>
      </c>
      <c r="B188" s="311"/>
      <c r="C188" s="311"/>
      <c r="D188" s="328"/>
      <c r="E188" s="328"/>
      <c r="F188" s="328"/>
      <c r="G188" s="328"/>
      <c r="H188" s="328"/>
      <c r="I188" s="328"/>
      <c r="J188" s="328"/>
      <c r="K188" s="328"/>
      <c r="L188" s="328"/>
      <c r="M188" s="328"/>
      <c r="N188" s="328"/>
      <c r="O188" s="328"/>
      <c r="P188" s="328"/>
      <c r="Q188" s="409"/>
      <c r="R188" s="328"/>
      <c r="S188" s="330"/>
      <c r="T188" s="136" t="str">
        <f>IFERROR(S188/(VLOOKUP(R188,' Summary Statement'!$B$53:$C$77,2,FALSE))," ")</f>
        <v xml:space="preserve"> </v>
      </c>
      <c r="U188" s="330"/>
      <c r="V188" s="136" t="str">
        <f>IFERROR(U188/(VLOOKUP(R188,' Summary Statement'!$B$53:$C$77,2,FALSE))," ")</f>
        <v xml:space="preserve"> </v>
      </c>
      <c r="W188" s="137">
        <f t="shared" si="16"/>
        <v>0</v>
      </c>
      <c r="Z188" s="139"/>
      <c r="AA188" s="139"/>
      <c r="AB188" s="139"/>
      <c r="AC188" s="140"/>
      <c r="AD188" s="140"/>
      <c r="AE188" s="141"/>
      <c r="AF188" s="142"/>
      <c r="AG188" s="480"/>
      <c r="AH188" s="481"/>
      <c r="AI188" s="482"/>
    </row>
    <row r="189" spans="1:35" s="138" customFormat="1" x14ac:dyDescent="0.3">
      <c r="A189" s="135">
        <v>183</v>
      </c>
      <c r="B189" s="311"/>
      <c r="C189" s="311"/>
      <c r="D189" s="328"/>
      <c r="E189" s="328"/>
      <c r="F189" s="328"/>
      <c r="G189" s="328"/>
      <c r="H189" s="328"/>
      <c r="I189" s="328"/>
      <c r="J189" s="328"/>
      <c r="K189" s="328"/>
      <c r="L189" s="328"/>
      <c r="M189" s="328"/>
      <c r="N189" s="328"/>
      <c r="O189" s="328"/>
      <c r="P189" s="328"/>
      <c r="Q189" s="409"/>
      <c r="R189" s="328"/>
      <c r="S189" s="330"/>
      <c r="T189" s="136" t="str">
        <f>IFERROR(S189/(VLOOKUP(R189,' Summary Statement'!$B$53:$C$77,2,FALSE))," ")</f>
        <v xml:space="preserve"> </v>
      </c>
      <c r="U189" s="330"/>
      <c r="V189" s="136" t="str">
        <f>IFERROR(U189/(VLOOKUP(R189,' Summary Statement'!$B$53:$C$77,2,FALSE))," ")</f>
        <v xml:space="preserve"> </v>
      </c>
      <c r="W189" s="137">
        <f t="shared" si="16"/>
        <v>0</v>
      </c>
      <c r="Z189" s="139"/>
      <c r="AA189" s="139"/>
      <c r="AB189" s="139"/>
      <c r="AC189" s="140"/>
      <c r="AD189" s="140"/>
      <c r="AE189" s="141"/>
      <c r="AF189" s="142"/>
      <c r="AG189" s="480"/>
      <c r="AH189" s="481"/>
      <c r="AI189" s="482"/>
    </row>
    <row r="190" spans="1:35" s="138" customFormat="1" x14ac:dyDescent="0.3">
      <c r="A190" s="135">
        <v>184</v>
      </c>
      <c r="B190" s="311"/>
      <c r="C190" s="311"/>
      <c r="D190" s="328"/>
      <c r="E190" s="328"/>
      <c r="F190" s="328"/>
      <c r="G190" s="328"/>
      <c r="H190" s="328"/>
      <c r="I190" s="328"/>
      <c r="J190" s="328"/>
      <c r="K190" s="328"/>
      <c r="L190" s="328"/>
      <c r="M190" s="328"/>
      <c r="N190" s="328"/>
      <c r="O190" s="328"/>
      <c r="P190" s="328"/>
      <c r="Q190" s="409"/>
      <c r="R190" s="328"/>
      <c r="S190" s="330"/>
      <c r="T190" s="136" t="str">
        <f>IFERROR(S190/(VLOOKUP(R190,' Summary Statement'!$B$53:$C$77,2,FALSE))," ")</f>
        <v xml:space="preserve"> </v>
      </c>
      <c r="U190" s="330"/>
      <c r="V190" s="136" t="str">
        <f>IFERROR(U190/(VLOOKUP(R190,' Summary Statement'!$B$53:$C$77,2,FALSE))," ")</f>
        <v xml:space="preserve"> </v>
      </c>
      <c r="W190" s="137">
        <f t="shared" si="16"/>
        <v>0</v>
      </c>
      <c r="Z190" s="139"/>
      <c r="AA190" s="139"/>
      <c r="AB190" s="139"/>
      <c r="AC190" s="140"/>
      <c r="AD190" s="140"/>
      <c r="AE190" s="141"/>
      <c r="AF190" s="142"/>
      <c r="AG190" s="480"/>
      <c r="AH190" s="481"/>
      <c r="AI190" s="482"/>
    </row>
    <row r="191" spans="1:35" s="138" customFormat="1" x14ac:dyDescent="0.3">
      <c r="A191" s="135">
        <v>185</v>
      </c>
      <c r="B191" s="311"/>
      <c r="C191" s="311"/>
      <c r="D191" s="328"/>
      <c r="E191" s="328"/>
      <c r="F191" s="328"/>
      <c r="G191" s="328"/>
      <c r="H191" s="328"/>
      <c r="I191" s="328"/>
      <c r="J191" s="328"/>
      <c r="K191" s="328"/>
      <c r="L191" s="328"/>
      <c r="M191" s="328"/>
      <c r="N191" s="328"/>
      <c r="O191" s="328"/>
      <c r="P191" s="328"/>
      <c r="Q191" s="409"/>
      <c r="R191" s="328"/>
      <c r="S191" s="330"/>
      <c r="T191" s="136" t="str">
        <f>IFERROR(S191/(VLOOKUP(R191,' Summary Statement'!$B$53:$C$77,2,FALSE))," ")</f>
        <v xml:space="preserve"> </v>
      </c>
      <c r="U191" s="330"/>
      <c r="V191" s="136" t="str">
        <f>IFERROR(U191/(VLOOKUP(R191,' Summary Statement'!$B$53:$C$77,2,FALSE))," ")</f>
        <v xml:space="preserve"> </v>
      </c>
      <c r="W191" s="137">
        <f t="shared" si="16"/>
        <v>0</v>
      </c>
      <c r="Z191" s="139"/>
      <c r="AA191" s="139"/>
      <c r="AB191" s="139"/>
      <c r="AC191" s="140"/>
      <c r="AD191" s="140"/>
      <c r="AE191" s="141"/>
      <c r="AF191" s="142"/>
      <c r="AG191" s="480"/>
      <c r="AH191" s="481"/>
      <c r="AI191" s="482"/>
    </row>
    <row r="192" spans="1:35" s="138" customFormat="1" x14ac:dyDescent="0.3">
      <c r="A192" s="135">
        <v>186</v>
      </c>
      <c r="B192" s="311"/>
      <c r="C192" s="311"/>
      <c r="D192" s="328"/>
      <c r="E192" s="328"/>
      <c r="F192" s="328"/>
      <c r="G192" s="328"/>
      <c r="H192" s="328"/>
      <c r="I192" s="328"/>
      <c r="J192" s="328"/>
      <c r="K192" s="328"/>
      <c r="L192" s="328"/>
      <c r="M192" s="328"/>
      <c r="N192" s="328"/>
      <c r="O192" s="328"/>
      <c r="P192" s="328"/>
      <c r="Q192" s="409"/>
      <c r="R192" s="328"/>
      <c r="S192" s="330"/>
      <c r="T192" s="136" t="str">
        <f>IFERROR(S192/(VLOOKUP(R192,' Summary Statement'!$B$53:$C$77,2,FALSE))," ")</f>
        <v xml:space="preserve"> </v>
      </c>
      <c r="U192" s="330"/>
      <c r="V192" s="136" t="str">
        <f>IFERROR(U192/(VLOOKUP(R192,' Summary Statement'!$B$53:$C$77,2,FALSE))," ")</f>
        <v xml:space="preserve"> </v>
      </c>
      <c r="W192" s="137">
        <f t="shared" si="16"/>
        <v>0</v>
      </c>
      <c r="Z192" s="139"/>
      <c r="AA192" s="139"/>
      <c r="AB192" s="139"/>
      <c r="AC192" s="140"/>
      <c r="AD192" s="140"/>
      <c r="AE192" s="141"/>
      <c r="AF192" s="142"/>
      <c r="AG192" s="480"/>
      <c r="AH192" s="481"/>
      <c r="AI192" s="482"/>
    </row>
    <row r="193" spans="1:35" s="138" customFormat="1" x14ac:dyDescent="0.3">
      <c r="A193" s="135">
        <v>187</v>
      </c>
      <c r="B193" s="311"/>
      <c r="C193" s="311"/>
      <c r="D193" s="328"/>
      <c r="E193" s="328"/>
      <c r="F193" s="328"/>
      <c r="G193" s="328"/>
      <c r="H193" s="328"/>
      <c r="I193" s="328"/>
      <c r="J193" s="328"/>
      <c r="K193" s="328"/>
      <c r="L193" s="328"/>
      <c r="M193" s="328"/>
      <c r="N193" s="328"/>
      <c r="O193" s="328"/>
      <c r="P193" s="328"/>
      <c r="Q193" s="409"/>
      <c r="R193" s="328"/>
      <c r="S193" s="330"/>
      <c r="T193" s="136" t="str">
        <f>IFERROR(S193/(VLOOKUP(R193,' Summary Statement'!$B$53:$C$77,2,FALSE))," ")</f>
        <v xml:space="preserve"> </v>
      </c>
      <c r="U193" s="330"/>
      <c r="V193" s="136" t="str">
        <f>IFERROR(U193/(VLOOKUP(R193,' Summary Statement'!$B$53:$C$77,2,FALSE))," ")</f>
        <v xml:space="preserve"> </v>
      </c>
      <c r="W193" s="137">
        <f t="shared" si="16"/>
        <v>0</v>
      </c>
      <c r="Z193" s="139"/>
      <c r="AA193" s="139"/>
      <c r="AB193" s="139"/>
      <c r="AC193" s="140"/>
      <c r="AD193" s="140"/>
      <c r="AE193" s="141"/>
      <c r="AF193" s="142"/>
      <c r="AG193" s="480"/>
      <c r="AH193" s="481"/>
      <c r="AI193" s="482"/>
    </row>
    <row r="194" spans="1:35" s="138" customFormat="1" x14ac:dyDescent="0.3">
      <c r="A194" s="135">
        <v>188</v>
      </c>
      <c r="B194" s="311"/>
      <c r="C194" s="311"/>
      <c r="D194" s="328"/>
      <c r="E194" s="328"/>
      <c r="F194" s="328"/>
      <c r="G194" s="328"/>
      <c r="H194" s="328"/>
      <c r="I194" s="328"/>
      <c r="J194" s="328"/>
      <c r="K194" s="328"/>
      <c r="L194" s="328"/>
      <c r="M194" s="328"/>
      <c r="N194" s="328"/>
      <c r="O194" s="328"/>
      <c r="P194" s="328"/>
      <c r="Q194" s="409"/>
      <c r="R194" s="328"/>
      <c r="S194" s="330"/>
      <c r="T194" s="136" t="str">
        <f>IFERROR(S194/(VLOOKUP(R194,' Summary Statement'!$B$53:$C$77,2,FALSE))," ")</f>
        <v xml:space="preserve"> </v>
      </c>
      <c r="U194" s="330"/>
      <c r="V194" s="136" t="str">
        <f>IFERROR(U194/(VLOOKUP(R194,' Summary Statement'!$B$53:$C$77,2,FALSE))," ")</f>
        <v xml:space="preserve"> </v>
      </c>
      <c r="W194" s="137">
        <f t="shared" si="16"/>
        <v>0</v>
      </c>
      <c r="Z194" s="139"/>
      <c r="AA194" s="139"/>
      <c r="AB194" s="139"/>
      <c r="AC194" s="140"/>
      <c r="AD194" s="140"/>
      <c r="AE194" s="141"/>
      <c r="AF194" s="142"/>
      <c r="AG194" s="480"/>
      <c r="AH194" s="481"/>
      <c r="AI194" s="482"/>
    </row>
    <row r="195" spans="1:35" s="138" customFormat="1" x14ac:dyDescent="0.3">
      <c r="A195" s="135">
        <v>189</v>
      </c>
      <c r="B195" s="311"/>
      <c r="C195" s="311"/>
      <c r="D195" s="328"/>
      <c r="E195" s="328"/>
      <c r="F195" s="328"/>
      <c r="G195" s="328"/>
      <c r="H195" s="328"/>
      <c r="I195" s="328"/>
      <c r="J195" s="328"/>
      <c r="K195" s="328"/>
      <c r="L195" s="328"/>
      <c r="M195" s="328"/>
      <c r="N195" s="328"/>
      <c r="O195" s="328"/>
      <c r="P195" s="328"/>
      <c r="Q195" s="409"/>
      <c r="R195" s="328"/>
      <c r="S195" s="330"/>
      <c r="T195" s="136" t="str">
        <f>IFERROR(S195/(VLOOKUP(R195,' Summary Statement'!$B$53:$C$77,2,FALSE))," ")</f>
        <v xml:space="preserve"> </v>
      </c>
      <c r="U195" s="330"/>
      <c r="V195" s="136" t="str">
        <f>IFERROR(U195/(VLOOKUP(R195,' Summary Statement'!$B$53:$C$77,2,FALSE))," ")</f>
        <v xml:space="preserve"> </v>
      </c>
      <c r="W195" s="137">
        <f t="shared" si="16"/>
        <v>0</v>
      </c>
      <c r="Z195" s="139"/>
      <c r="AA195" s="139"/>
      <c r="AB195" s="139"/>
      <c r="AC195" s="140"/>
      <c r="AD195" s="140"/>
      <c r="AE195" s="141"/>
      <c r="AF195" s="142"/>
      <c r="AG195" s="480"/>
      <c r="AH195" s="481"/>
      <c r="AI195" s="482"/>
    </row>
    <row r="196" spans="1:35" s="138" customFormat="1" x14ac:dyDescent="0.3">
      <c r="A196" s="135">
        <v>190</v>
      </c>
      <c r="B196" s="311"/>
      <c r="C196" s="311"/>
      <c r="D196" s="328"/>
      <c r="E196" s="328"/>
      <c r="F196" s="328"/>
      <c r="G196" s="328"/>
      <c r="H196" s="328"/>
      <c r="I196" s="328"/>
      <c r="J196" s="328"/>
      <c r="K196" s="328"/>
      <c r="L196" s="328"/>
      <c r="M196" s="328"/>
      <c r="N196" s="328"/>
      <c r="O196" s="328"/>
      <c r="P196" s="328"/>
      <c r="Q196" s="409"/>
      <c r="R196" s="328"/>
      <c r="S196" s="330"/>
      <c r="T196" s="136" t="str">
        <f>IFERROR(S196/(VLOOKUP(R196,' Summary Statement'!$B$53:$C$77,2,FALSE))," ")</f>
        <v xml:space="preserve"> </v>
      </c>
      <c r="U196" s="330"/>
      <c r="V196" s="136" t="str">
        <f>IFERROR(U196/(VLOOKUP(R196,' Summary Statement'!$B$53:$C$77,2,FALSE))," ")</f>
        <v xml:space="preserve"> </v>
      </c>
      <c r="W196" s="137">
        <f t="shared" si="16"/>
        <v>0</v>
      </c>
      <c r="Z196" s="139"/>
      <c r="AA196" s="139"/>
      <c r="AB196" s="139"/>
      <c r="AC196" s="140"/>
      <c r="AD196" s="140"/>
      <c r="AE196" s="141"/>
      <c r="AF196" s="142"/>
      <c r="AG196" s="480"/>
      <c r="AH196" s="481"/>
      <c r="AI196" s="482"/>
    </row>
    <row r="197" spans="1:35" s="138" customFormat="1" x14ac:dyDescent="0.3">
      <c r="A197" s="135">
        <v>191</v>
      </c>
      <c r="B197" s="311"/>
      <c r="C197" s="311"/>
      <c r="D197" s="328"/>
      <c r="E197" s="328"/>
      <c r="F197" s="328"/>
      <c r="G197" s="328"/>
      <c r="H197" s="328"/>
      <c r="I197" s="328"/>
      <c r="J197" s="328"/>
      <c r="K197" s="328"/>
      <c r="L197" s="328"/>
      <c r="M197" s="328"/>
      <c r="N197" s="328"/>
      <c r="O197" s="328"/>
      <c r="P197" s="328"/>
      <c r="Q197" s="409"/>
      <c r="R197" s="328"/>
      <c r="S197" s="330"/>
      <c r="T197" s="136" t="str">
        <f>IFERROR(S197/(VLOOKUP(R197,' Summary Statement'!$B$53:$C$77,2,FALSE))," ")</f>
        <v xml:space="preserve"> </v>
      </c>
      <c r="U197" s="330"/>
      <c r="V197" s="136" t="str">
        <f>IFERROR(U197/(VLOOKUP(R197,' Summary Statement'!$B$53:$C$77,2,FALSE))," ")</f>
        <v xml:space="preserve"> </v>
      </c>
      <c r="W197" s="137">
        <f t="shared" si="16"/>
        <v>0</v>
      </c>
      <c r="Z197" s="139"/>
      <c r="AA197" s="139"/>
      <c r="AB197" s="139"/>
      <c r="AC197" s="140"/>
      <c r="AD197" s="140"/>
      <c r="AE197" s="141"/>
      <c r="AF197" s="142"/>
      <c r="AG197" s="480"/>
      <c r="AH197" s="481"/>
      <c r="AI197" s="482"/>
    </row>
    <row r="198" spans="1:35" s="138" customFormat="1" x14ac:dyDescent="0.3">
      <c r="A198" s="135">
        <v>192</v>
      </c>
      <c r="B198" s="311"/>
      <c r="C198" s="311"/>
      <c r="D198" s="328"/>
      <c r="E198" s="328"/>
      <c r="F198" s="328"/>
      <c r="G198" s="328"/>
      <c r="H198" s="328"/>
      <c r="I198" s="328"/>
      <c r="J198" s="328"/>
      <c r="K198" s="328"/>
      <c r="L198" s="328"/>
      <c r="M198" s="328"/>
      <c r="N198" s="328"/>
      <c r="O198" s="328"/>
      <c r="P198" s="328"/>
      <c r="Q198" s="409"/>
      <c r="R198" s="328"/>
      <c r="S198" s="330"/>
      <c r="T198" s="136" t="str">
        <f>IFERROR(S198/(VLOOKUP(R198,' Summary Statement'!$B$53:$C$77,2,FALSE))," ")</f>
        <v xml:space="preserve"> </v>
      </c>
      <c r="U198" s="330"/>
      <c r="V198" s="136" t="str">
        <f>IFERROR(U198/(VLOOKUP(R198,' Summary Statement'!$B$53:$C$77,2,FALSE))," ")</f>
        <v xml:space="preserve"> </v>
      </c>
      <c r="W198" s="137">
        <f t="shared" si="16"/>
        <v>0</v>
      </c>
      <c r="Z198" s="139"/>
      <c r="AA198" s="139"/>
      <c r="AB198" s="139"/>
      <c r="AC198" s="140"/>
      <c r="AD198" s="140"/>
      <c r="AE198" s="141"/>
      <c r="AF198" s="142"/>
      <c r="AG198" s="480"/>
      <c r="AH198" s="481"/>
      <c r="AI198" s="482"/>
    </row>
    <row r="199" spans="1:35" s="138" customFormat="1" x14ac:dyDescent="0.3">
      <c r="A199" s="135">
        <v>193</v>
      </c>
      <c r="B199" s="311"/>
      <c r="C199" s="311"/>
      <c r="D199" s="328"/>
      <c r="E199" s="328"/>
      <c r="F199" s="328"/>
      <c r="G199" s="328"/>
      <c r="H199" s="328"/>
      <c r="I199" s="328"/>
      <c r="J199" s="328"/>
      <c r="K199" s="328"/>
      <c r="L199" s="328"/>
      <c r="M199" s="328"/>
      <c r="N199" s="328"/>
      <c r="O199" s="328"/>
      <c r="P199" s="328"/>
      <c r="Q199" s="409"/>
      <c r="R199" s="328"/>
      <c r="S199" s="330"/>
      <c r="T199" s="136" t="str">
        <f>IFERROR(S199/(VLOOKUP(R199,' Summary Statement'!$B$53:$C$77,2,FALSE))," ")</f>
        <v xml:space="preserve"> </v>
      </c>
      <c r="U199" s="330"/>
      <c r="V199" s="136" t="str">
        <f>IFERROR(U199/(VLOOKUP(R199,' Summary Statement'!$B$53:$C$77,2,FALSE))," ")</f>
        <v xml:space="preserve"> </v>
      </c>
      <c r="W199" s="137">
        <f t="shared" si="16"/>
        <v>0</v>
      </c>
      <c r="Z199" s="139"/>
      <c r="AA199" s="139"/>
      <c r="AB199" s="139"/>
      <c r="AC199" s="140"/>
      <c r="AD199" s="140"/>
      <c r="AE199" s="141"/>
      <c r="AF199" s="142"/>
      <c r="AG199" s="480"/>
      <c r="AH199" s="481"/>
      <c r="AI199" s="482"/>
    </row>
    <row r="200" spans="1:35" s="138" customFormat="1" x14ac:dyDescent="0.3">
      <c r="A200" s="135">
        <v>194</v>
      </c>
      <c r="B200" s="311"/>
      <c r="C200" s="311"/>
      <c r="D200" s="328"/>
      <c r="E200" s="328"/>
      <c r="F200" s="328"/>
      <c r="G200" s="328"/>
      <c r="H200" s="328"/>
      <c r="I200" s="328"/>
      <c r="J200" s="328"/>
      <c r="K200" s="328"/>
      <c r="L200" s="328"/>
      <c r="M200" s="328"/>
      <c r="N200" s="328"/>
      <c r="O200" s="328"/>
      <c r="P200" s="328"/>
      <c r="Q200" s="409"/>
      <c r="R200" s="328"/>
      <c r="S200" s="330"/>
      <c r="T200" s="136" t="str">
        <f>IFERROR(S200/(VLOOKUP(R200,' Summary Statement'!$B$53:$C$77,2,FALSE))," ")</f>
        <v xml:space="preserve"> </v>
      </c>
      <c r="U200" s="330"/>
      <c r="V200" s="136" t="str">
        <f>IFERROR(U200/(VLOOKUP(R200,' Summary Statement'!$B$53:$C$77,2,FALSE))," ")</f>
        <v xml:space="preserve"> </v>
      </c>
      <c r="W200" s="137">
        <f t="shared" si="16"/>
        <v>0</v>
      </c>
      <c r="Z200" s="139"/>
      <c r="AA200" s="139"/>
      <c r="AB200" s="139"/>
      <c r="AC200" s="140"/>
      <c r="AD200" s="140"/>
      <c r="AE200" s="141"/>
      <c r="AF200" s="142"/>
      <c r="AG200" s="480"/>
      <c r="AH200" s="481"/>
      <c r="AI200" s="482"/>
    </row>
    <row r="201" spans="1:35" s="138" customFormat="1" x14ac:dyDescent="0.3">
      <c r="A201" s="135">
        <v>195</v>
      </c>
      <c r="B201" s="311"/>
      <c r="C201" s="311"/>
      <c r="D201" s="328"/>
      <c r="E201" s="328"/>
      <c r="F201" s="328"/>
      <c r="G201" s="328"/>
      <c r="H201" s="328"/>
      <c r="I201" s="328"/>
      <c r="J201" s="328"/>
      <c r="K201" s="328"/>
      <c r="L201" s="328"/>
      <c r="M201" s="328"/>
      <c r="N201" s="328"/>
      <c r="O201" s="328"/>
      <c r="P201" s="328"/>
      <c r="Q201" s="409"/>
      <c r="R201" s="328"/>
      <c r="S201" s="330"/>
      <c r="T201" s="136" t="str">
        <f>IFERROR(S201/(VLOOKUP(R201,' Summary Statement'!$B$53:$C$77,2,FALSE))," ")</f>
        <v xml:space="preserve"> </v>
      </c>
      <c r="U201" s="330"/>
      <c r="V201" s="136" t="str">
        <f>IFERROR(U201/(VLOOKUP(R201,' Summary Statement'!$B$53:$C$77,2,FALSE))," ")</f>
        <v xml:space="preserve"> </v>
      </c>
      <c r="W201" s="137">
        <f t="shared" si="16"/>
        <v>0</v>
      </c>
      <c r="Z201" s="139"/>
      <c r="AA201" s="139"/>
      <c r="AB201" s="139"/>
      <c r="AC201" s="140"/>
      <c r="AD201" s="140"/>
      <c r="AE201" s="141"/>
      <c r="AF201" s="142"/>
      <c r="AG201" s="480"/>
      <c r="AH201" s="481"/>
      <c r="AI201" s="482"/>
    </row>
    <row r="202" spans="1:35" s="138" customFormat="1" x14ac:dyDescent="0.3">
      <c r="A202" s="135">
        <v>196</v>
      </c>
      <c r="B202" s="311"/>
      <c r="C202" s="311"/>
      <c r="D202" s="328"/>
      <c r="E202" s="328"/>
      <c r="F202" s="328"/>
      <c r="G202" s="328"/>
      <c r="H202" s="328"/>
      <c r="I202" s="328"/>
      <c r="J202" s="328"/>
      <c r="K202" s="328"/>
      <c r="L202" s="328"/>
      <c r="M202" s="328"/>
      <c r="N202" s="328"/>
      <c r="O202" s="328"/>
      <c r="P202" s="328"/>
      <c r="Q202" s="409"/>
      <c r="R202" s="328"/>
      <c r="S202" s="330"/>
      <c r="T202" s="136" t="str">
        <f>IFERROR(S202/(VLOOKUP(R202,' Summary Statement'!$B$53:$C$77,2,FALSE))," ")</f>
        <v xml:space="preserve"> </v>
      </c>
      <c r="U202" s="330"/>
      <c r="V202" s="136" t="str">
        <f>IFERROR(U202/(VLOOKUP(R202,' Summary Statement'!$B$53:$C$77,2,FALSE))," ")</f>
        <v xml:space="preserve"> </v>
      </c>
      <c r="W202" s="137">
        <f t="shared" si="16"/>
        <v>0</v>
      </c>
      <c r="Z202" s="139"/>
      <c r="AA202" s="139"/>
      <c r="AB202" s="139"/>
      <c r="AC202" s="140"/>
      <c r="AD202" s="140"/>
      <c r="AE202" s="141"/>
      <c r="AF202" s="142"/>
      <c r="AG202" s="480"/>
      <c r="AH202" s="481"/>
      <c r="AI202" s="482"/>
    </row>
    <row r="203" spans="1:35" s="138" customFormat="1" x14ac:dyDescent="0.3">
      <c r="A203" s="135">
        <v>197</v>
      </c>
      <c r="B203" s="311"/>
      <c r="C203" s="311"/>
      <c r="D203" s="328"/>
      <c r="E203" s="328"/>
      <c r="F203" s="328"/>
      <c r="G203" s="328"/>
      <c r="H203" s="328"/>
      <c r="I203" s="328"/>
      <c r="J203" s="328"/>
      <c r="K203" s="328"/>
      <c r="L203" s="328"/>
      <c r="M203" s="328"/>
      <c r="N203" s="328"/>
      <c r="O203" s="328"/>
      <c r="P203" s="328"/>
      <c r="Q203" s="409"/>
      <c r="R203" s="328"/>
      <c r="S203" s="330"/>
      <c r="T203" s="136" t="str">
        <f>IFERROR(S203/(VLOOKUP(R203,' Summary Statement'!$B$53:$C$77,2,FALSE))," ")</f>
        <v xml:space="preserve"> </v>
      </c>
      <c r="U203" s="330"/>
      <c r="V203" s="136" t="str">
        <f>IFERROR(U203/(VLOOKUP(R203,' Summary Statement'!$B$53:$C$77,2,FALSE))," ")</f>
        <v xml:space="preserve"> </v>
      </c>
      <c r="W203" s="137">
        <f t="shared" si="16"/>
        <v>0</v>
      </c>
      <c r="Z203" s="139"/>
      <c r="AA203" s="139"/>
      <c r="AB203" s="139"/>
      <c r="AC203" s="140"/>
      <c r="AD203" s="140"/>
      <c r="AE203" s="141"/>
      <c r="AF203" s="142"/>
      <c r="AG203" s="480"/>
      <c r="AH203" s="481"/>
      <c r="AI203" s="482"/>
    </row>
    <row r="204" spans="1:35" s="138" customFormat="1" x14ac:dyDescent="0.3">
      <c r="A204" s="135">
        <v>198</v>
      </c>
      <c r="B204" s="311"/>
      <c r="C204" s="311"/>
      <c r="D204" s="328"/>
      <c r="E204" s="328"/>
      <c r="F204" s="328"/>
      <c r="G204" s="328"/>
      <c r="H204" s="328"/>
      <c r="I204" s="328"/>
      <c r="J204" s="328"/>
      <c r="K204" s="328"/>
      <c r="L204" s="328"/>
      <c r="M204" s="328"/>
      <c r="N204" s="328"/>
      <c r="O204" s="328"/>
      <c r="P204" s="328"/>
      <c r="Q204" s="409"/>
      <c r="R204" s="328"/>
      <c r="S204" s="330"/>
      <c r="T204" s="136" t="str">
        <f>IFERROR(S204/(VLOOKUP(R204,' Summary Statement'!$B$53:$C$77,2,FALSE))," ")</f>
        <v xml:space="preserve"> </v>
      </c>
      <c r="U204" s="330"/>
      <c r="V204" s="136" t="str">
        <f>IFERROR(U204/(VLOOKUP(R204,' Summary Statement'!$B$53:$C$77,2,FALSE))," ")</f>
        <v xml:space="preserve"> </v>
      </c>
      <c r="W204" s="137">
        <f t="shared" si="16"/>
        <v>0</v>
      </c>
      <c r="Z204" s="139"/>
      <c r="AA204" s="139"/>
      <c r="AB204" s="139"/>
      <c r="AC204" s="140"/>
      <c r="AD204" s="140"/>
      <c r="AE204" s="141"/>
      <c r="AF204" s="142"/>
      <c r="AG204" s="480"/>
      <c r="AH204" s="481"/>
      <c r="AI204" s="482"/>
    </row>
    <row r="205" spans="1:35" s="138" customFormat="1" x14ac:dyDescent="0.3">
      <c r="A205" s="135">
        <v>199</v>
      </c>
      <c r="B205" s="311"/>
      <c r="C205" s="311"/>
      <c r="D205" s="328"/>
      <c r="E205" s="328"/>
      <c r="F205" s="328"/>
      <c r="G205" s="328"/>
      <c r="H205" s="328"/>
      <c r="I205" s="328"/>
      <c r="J205" s="328"/>
      <c r="K205" s="328"/>
      <c r="L205" s="328"/>
      <c r="M205" s="328"/>
      <c r="N205" s="328"/>
      <c r="O205" s="328"/>
      <c r="P205" s="328"/>
      <c r="Q205" s="409"/>
      <c r="R205" s="328"/>
      <c r="S205" s="330"/>
      <c r="T205" s="136" t="str">
        <f>IFERROR(S205/(VLOOKUP(R205,' Summary Statement'!$B$53:$C$77,2,FALSE))," ")</f>
        <v xml:space="preserve"> </v>
      </c>
      <c r="U205" s="330"/>
      <c r="V205" s="136" t="str">
        <f>IFERROR(U205/(VLOOKUP(R205,' Summary Statement'!$B$53:$C$77,2,FALSE))," ")</f>
        <v xml:space="preserve"> </v>
      </c>
      <c r="W205" s="137">
        <f t="shared" si="16"/>
        <v>0</v>
      </c>
      <c r="Z205" s="139"/>
      <c r="AA205" s="139"/>
      <c r="AB205" s="139"/>
      <c r="AC205" s="140"/>
      <c r="AD205" s="140"/>
      <c r="AE205" s="141"/>
      <c r="AF205" s="142"/>
      <c r="AG205" s="480"/>
      <c r="AH205" s="481"/>
      <c r="AI205" s="482"/>
    </row>
    <row r="206" spans="1:35" s="138" customFormat="1" x14ac:dyDescent="0.3">
      <c r="A206" s="135">
        <v>200</v>
      </c>
      <c r="B206" s="311"/>
      <c r="C206" s="311"/>
      <c r="D206" s="328"/>
      <c r="E206" s="328"/>
      <c r="F206" s="328"/>
      <c r="G206" s="328"/>
      <c r="H206" s="328"/>
      <c r="I206" s="328"/>
      <c r="J206" s="328"/>
      <c r="K206" s="328"/>
      <c r="L206" s="328"/>
      <c r="M206" s="328"/>
      <c r="N206" s="328"/>
      <c r="O206" s="328"/>
      <c r="P206" s="328"/>
      <c r="Q206" s="409"/>
      <c r="R206" s="328"/>
      <c r="S206" s="330"/>
      <c r="T206" s="136" t="str">
        <f>IFERROR(S206/(VLOOKUP(R206,' Summary Statement'!$B$53:$C$77,2,FALSE))," ")</f>
        <v xml:space="preserve"> </v>
      </c>
      <c r="U206" s="330"/>
      <c r="V206" s="136" t="str">
        <f>IFERROR(U206/(VLOOKUP(R206,' Summary Statement'!$B$53:$C$77,2,FALSE))," ")</f>
        <v xml:space="preserve"> </v>
      </c>
      <c r="W206" s="137">
        <f t="shared" si="16"/>
        <v>0</v>
      </c>
      <c r="Z206" s="139"/>
      <c r="AA206" s="139"/>
      <c r="AB206" s="139"/>
      <c r="AC206" s="140"/>
      <c r="AD206" s="140"/>
      <c r="AE206" s="141"/>
      <c r="AF206" s="142"/>
      <c r="AG206" s="480"/>
      <c r="AH206" s="481"/>
      <c r="AI206" s="482"/>
    </row>
    <row r="207" spans="1:35" s="138" customFormat="1" x14ac:dyDescent="0.3">
      <c r="A207" s="135">
        <v>201</v>
      </c>
      <c r="B207" s="311"/>
      <c r="C207" s="311"/>
      <c r="D207" s="328"/>
      <c r="E207" s="328"/>
      <c r="F207" s="328"/>
      <c r="G207" s="328"/>
      <c r="H207" s="328"/>
      <c r="I207" s="328"/>
      <c r="J207" s="328"/>
      <c r="K207" s="328"/>
      <c r="L207" s="328"/>
      <c r="M207" s="328"/>
      <c r="N207" s="328"/>
      <c r="O207" s="328"/>
      <c r="P207" s="328"/>
      <c r="Q207" s="409"/>
      <c r="R207" s="328"/>
      <c r="S207" s="330"/>
      <c r="T207" s="136" t="str">
        <f>IFERROR(S207/(VLOOKUP(R207,' Summary Statement'!$B$53:$C$77,2,FALSE))," ")</f>
        <v xml:space="preserve"> </v>
      </c>
      <c r="U207" s="330"/>
      <c r="V207" s="136" t="str">
        <f>IFERROR(U207/(VLOOKUP(R207,' Summary Statement'!$B$53:$C$77,2,FALSE))," ")</f>
        <v xml:space="preserve"> </v>
      </c>
      <c r="W207" s="137">
        <f t="shared" si="16"/>
        <v>0</v>
      </c>
      <c r="Z207" s="139" t="str">
        <f t="shared" si="14"/>
        <v>date not completed</v>
      </c>
      <c r="AA207" s="139" t="str">
        <f t="shared" si="15"/>
        <v>date not completed</v>
      </c>
      <c r="AB207" s="139">
        <f t="shared" si="17"/>
        <v>1</v>
      </c>
      <c r="AC207" s="140">
        <f t="shared" si="18"/>
        <v>0</v>
      </c>
      <c r="AD207" s="140" t="str">
        <f t="shared" si="19"/>
        <v/>
      </c>
      <c r="AE207" s="141">
        <v>0</v>
      </c>
      <c r="AF207" s="142">
        <f t="shared" si="20"/>
        <v>0</v>
      </c>
      <c r="AG207" s="1004"/>
      <c r="AH207" s="1005"/>
      <c r="AI207" s="1006"/>
    </row>
    <row r="208" spans="1:35" s="138" customFormat="1" x14ac:dyDescent="0.3">
      <c r="A208" s="135">
        <v>202</v>
      </c>
      <c r="B208" s="311"/>
      <c r="C208" s="311"/>
      <c r="D208" s="328"/>
      <c r="E208" s="328"/>
      <c r="F208" s="328"/>
      <c r="G208" s="328"/>
      <c r="H208" s="328"/>
      <c r="I208" s="328"/>
      <c r="J208" s="328"/>
      <c r="K208" s="328"/>
      <c r="L208" s="328"/>
      <c r="M208" s="328"/>
      <c r="N208" s="328"/>
      <c r="O208" s="328"/>
      <c r="P208" s="328"/>
      <c r="Q208" s="409"/>
      <c r="R208" s="328"/>
      <c r="S208" s="330"/>
      <c r="T208" s="136" t="str">
        <f>IFERROR(S208/(VLOOKUP(R208,' Summary Statement'!$B$53:$C$77,2,FALSE))," ")</f>
        <v xml:space="preserve"> </v>
      </c>
      <c r="U208" s="330"/>
      <c r="V208" s="136" t="str">
        <f>IFERROR(U208/(VLOOKUP(R208,' Summary Statement'!$B$53:$C$77,2,FALSE))," ")</f>
        <v xml:space="preserve"> </v>
      </c>
      <c r="W208" s="137">
        <f t="shared" si="16"/>
        <v>0</v>
      </c>
      <c r="Z208" s="139" t="str">
        <f t="shared" si="14"/>
        <v>date not completed</v>
      </c>
      <c r="AA208" s="139" t="str">
        <f t="shared" si="15"/>
        <v>date not completed</v>
      </c>
      <c r="AB208" s="139">
        <f t="shared" si="17"/>
        <v>1</v>
      </c>
      <c r="AC208" s="140">
        <f t="shared" si="18"/>
        <v>0</v>
      </c>
      <c r="AD208" s="140" t="str">
        <f t="shared" si="19"/>
        <v/>
      </c>
      <c r="AE208" s="141">
        <v>0</v>
      </c>
      <c r="AF208" s="142">
        <f t="shared" si="20"/>
        <v>0</v>
      </c>
      <c r="AG208" s="1004"/>
      <c r="AH208" s="1005"/>
      <c r="AI208" s="1006"/>
    </row>
    <row r="209" spans="1:35" s="138" customFormat="1" x14ac:dyDescent="0.3">
      <c r="A209" s="135">
        <v>203</v>
      </c>
      <c r="B209" s="311"/>
      <c r="C209" s="311"/>
      <c r="D209" s="328"/>
      <c r="E209" s="328"/>
      <c r="F209" s="328"/>
      <c r="G209" s="328"/>
      <c r="H209" s="328"/>
      <c r="I209" s="328"/>
      <c r="J209" s="328"/>
      <c r="K209" s="328"/>
      <c r="L209" s="328"/>
      <c r="M209" s="328"/>
      <c r="N209" s="328"/>
      <c r="O209" s="328"/>
      <c r="P209" s="328"/>
      <c r="Q209" s="409"/>
      <c r="R209" s="328"/>
      <c r="S209" s="330"/>
      <c r="T209" s="136" t="str">
        <f>IFERROR(S209/(VLOOKUP(R209,' Summary Statement'!$B$53:$C$77,2,FALSE))," ")</f>
        <v xml:space="preserve"> </v>
      </c>
      <c r="U209" s="330"/>
      <c r="V209" s="136" t="str">
        <f>IFERROR(U209/(VLOOKUP(R209,' Summary Statement'!$B$53:$C$77,2,FALSE))," ")</f>
        <v xml:space="preserve"> </v>
      </c>
      <c r="W209" s="137">
        <f t="shared" si="16"/>
        <v>0</v>
      </c>
      <c r="Z209" s="139" t="str">
        <f t="shared" si="14"/>
        <v>date not completed</v>
      </c>
      <c r="AA209" s="139" t="str">
        <f t="shared" si="15"/>
        <v>date not completed</v>
      </c>
      <c r="AB209" s="139">
        <f t="shared" si="17"/>
        <v>1</v>
      </c>
      <c r="AC209" s="140">
        <f t="shared" si="18"/>
        <v>0</v>
      </c>
      <c r="AD209" s="140" t="str">
        <f t="shared" si="19"/>
        <v/>
      </c>
      <c r="AE209" s="141">
        <v>0</v>
      </c>
      <c r="AF209" s="142">
        <f t="shared" si="20"/>
        <v>0</v>
      </c>
      <c r="AG209" s="1004"/>
      <c r="AH209" s="1005"/>
      <c r="AI209" s="1006"/>
    </row>
    <row r="210" spans="1:35" s="138" customFormat="1" x14ac:dyDescent="0.3">
      <c r="A210" s="135">
        <v>204</v>
      </c>
      <c r="B210" s="311"/>
      <c r="C210" s="311"/>
      <c r="D210" s="328"/>
      <c r="E210" s="328"/>
      <c r="F210" s="328"/>
      <c r="G210" s="328"/>
      <c r="H210" s="328"/>
      <c r="I210" s="328"/>
      <c r="J210" s="328"/>
      <c r="K210" s="328"/>
      <c r="L210" s="328"/>
      <c r="M210" s="328"/>
      <c r="N210" s="328"/>
      <c r="O210" s="328"/>
      <c r="P210" s="328"/>
      <c r="Q210" s="409"/>
      <c r="R210" s="328"/>
      <c r="S210" s="330"/>
      <c r="T210" s="136" t="str">
        <f>IFERROR(S210/(VLOOKUP(R210,' Summary Statement'!$B$53:$C$77,2,FALSE))," ")</f>
        <v xml:space="preserve"> </v>
      </c>
      <c r="U210" s="330"/>
      <c r="V210" s="136" t="str">
        <f>IFERROR(U210/(VLOOKUP(R210,' Summary Statement'!$B$53:$C$77,2,FALSE))," ")</f>
        <v xml:space="preserve"> </v>
      </c>
      <c r="W210" s="137">
        <f t="shared" si="16"/>
        <v>0</v>
      </c>
      <c r="Z210" s="139" t="str">
        <f t="shared" si="14"/>
        <v>date not completed</v>
      </c>
      <c r="AA210" s="139" t="str">
        <f t="shared" si="15"/>
        <v>date not completed</v>
      </c>
      <c r="AB210" s="139">
        <f t="shared" si="17"/>
        <v>1</v>
      </c>
      <c r="AC210" s="140">
        <f t="shared" si="18"/>
        <v>0</v>
      </c>
      <c r="AD210" s="140" t="str">
        <f t="shared" si="19"/>
        <v/>
      </c>
      <c r="AE210" s="141">
        <v>0</v>
      </c>
      <c r="AF210" s="142">
        <f t="shared" si="20"/>
        <v>0</v>
      </c>
      <c r="AG210" s="1004"/>
      <c r="AH210" s="1005"/>
      <c r="AI210" s="1006"/>
    </row>
    <row r="211" spans="1:35" s="138" customFormat="1" x14ac:dyDescent="0.3">
      <c r="A211" s="135">
        <v>205</v>
      </c>
      <c r="B211" s="311"/>
      <c r="C211" s="311"/>
      <c r="D211" s="328"/>
      <c r="E211" s="328"/>
      <c r="F211" s="328"/>
      <c r="G211" s="328"/>
      <c r="H211" s="328"/>
      <c r="I211" s="328"/>
      <c r="J211" s="328"/>
      <c r="K211" s="328"/>
      <c r="L211" s="328"/>
      <c r="M211" s="328"/>
      <c r="N211" s="328"/>
      <c r="O211" s="328"/>
      <c r="P211" s="328"/>
      <c r="Q211" s="409"/>
      <c r="R211" s="328"/>
      <c r="S211" s="330"/>
      <c r="T211" s="136" t="str">
        <f>IFERROR(S211/(VLOOKUP(R211,' Summary Statement'!$B$53:$C$77,2,FALSE))," ")</f>
        <v xml:space="preserve"> </v>
      </c>
      <c r="U211" s="330"/>
      <c r="V211" s="136" t="str">
        <f>IFERROR(U211/(VLOOKUP(R211,' Summary Statement'!$B$53:$C$77,2,FALSE))," ")</f>
        <v xml:space="preserve"> </v>
      </c>
      <c r="W211" s="137">
        <f t="shared" si="16"/>
        <v>0</v>
      </c>
      <c r="Z211" s="139" t="str">
        <f t="shared" si="14"/>
        <v>date not completed</v>
      </c>
      <c r="AA211" s="139" t="str">
        <f t="shared" si="15"/>
        <v>date not completed</v>
      </c>
      <c r="AB211" s="139">
        <f t="shared" si="17"/>
        <v>1</v>
      </c>
      <c r="AC211" s="140">
        <f t="shared" si="18"/>
        <v>0</v>
      </c>
      <c r="AD211" s="140" t="str">
        <f t="shared" si="19"/>
        <v/>
      </c>
      <c r="AE211" s="141">
        <v>0</v>
      </c>
      <c r="AF211" s="142">
        <f t="shared" si="20"/>
        <v>0</v>
      </c>
      <c r="AG211" s="1004"/>
      <c r="AH211" s="1005"/>
      <c r="AI211" s="1006"/>
    </row>
    <row r="212" spans="1:35" s="138" customFormat="1" x14ac:dyDescent="0.3">
      <c r="A212" s="135">
        <v>206</v>
      </c>
      <c r="B212" s="311"/>
      <c r="C212" s="311"/>
      <c r="D212" s="328"/>
      <c r="E212" s="328"/>
      <c r="F212" s="328"/>
      <c r="G212" s="328"/>
      <c r="H212" s="328"/>
      <c r="I212" s="328"/>
      <c r="J212" s="328"/>
      <c r="K212" s="328"/>
      <c r="L212" s="328"/>
      <c r="M212" s="328"/>
      <c r="N212" s="328"/>
      <c r="O212" s="328"/>
      <c r="P212" s="328"/>
      <c r="Q212" s="409"/>
      <c r="R212" s="328"/>
      <c r="S212" s="330"/>
      <c r="T212" s="136" t="str">
        <f>IFERROR(S212/(VLOOKUP(R212,' Summary Statement'!$B$53:$C$77,2,FALSE))," ")</f>
        <v xml:space="preserve"> </v>
      </c>
      <c r="U212" s="330"/>
      <c r="V212" s="136" t="str">
        <f>IFERROR(U212/(VLOOKUP(R212,' Summary Statement'!$B$53:$C$77,2,FALSE))," ")</f>
        <v xml:space="preserve"> </v>
      </c>
      <c r="W212" s="137">
        <f t="shared" si="16"/>
        <v>0</v>
      </c>
      <c r="Z212" s="139" t="str">
        <f t="shared" si="14"/>
        <v>date not completed</v>
      </c>
      <c r="AA212" s="139" t="str">
        <f t="shared" si="15"/>
        <v>date not completed</v>
      </c>
      <c r="AB212" s="139">
        <f t="shared" si="17"/>
        <v>1</v>
      </c>
      <c r="AC212" s="140">
        <f t="shared" si="18"/>
        <v>0</v>
      </c>
      <c r="AD212" s="140" t="str">
        <f t="shared" si="19"/>
        <v/>
      </c>
      <c r="AE212" s="141">
        <v>0</v>
      </c>
      <c r="AF212" s="142">
        <f t="shared" si="20"/>
        <v>0</v>
      </c>
      <c r="AG212" s="1004"/>
      <c r="AH212" s="1005"/>
      <c r="AI212" s="1006"/>
    </row>
    <row r="213" spans="1:35" s="138" customFormat="1" x14ac:dyDescent="0.3">
      <c r="A213" s="135">
        <v>207</v>
      </c>
      <c r="B213" s="311"/>
      <c r="C213" s="311"/>
      <c r="D213" s="328"/>
      <c r="E213" s="328"/>
      <c r="F213" s="328"/>
      <c r="G213" s="328"/>
      <c r="H213" s="328"/>
      <c r="I213" s="328"/>
      <c r="J213" s="328"/>
      <c r="K213" s="328"/>
      <c r="L213" s="328"/>
      <c r="M213" s="328"/>
      <c r="N213" s="328"/>
      <c r="O213" s="328"/>
      <c r="P213" s="328"/>
      <c r="Q213" s="409"/>
      <c r="R213" s="328"/>
      <c r="S213" s="330"/>
      <c r="T213" s="136" t="str">
        <f>IFERROR(S213/(VLOOKUP(R213,' Summary Statement'!$B$53:$C$77,2,FALSE))," ")</f>
        <v xml:space="preserve"> </v>
      </c>
      <c r="U213" s="330"/>
      <c r="V213" s="136" t="str">
        <f>IFERROR(U213/(VLOOKUP(R213,' Summary Statement'!$B$53:$C$77,2,FALSE))," ")</f>
        <v xml:space="preserve"> </v>
      </c>
      <c r="W213" s="137">
        <f t="shared" si="16"/>
        <v>0</v>
      </c>
      <c r="Z213" s="139" t="str">
        <f t="shared" si="14"/>
        <v>date not completed</v>
      </c>
      <c r="AA213" s="139" t="str">
        <f t="shared" si="15"/>
        <v>date not completed</v>
      </c>
      <c r="AB213" s="139">
        <f t="shared" si="17"/>
        <v>1</v>
      </c>
      <c r="AC213" s="140">
        <f t="shared" si="18"/>
        <v>0</v>
      </c>
      <c r="AD213" s="140" t="str">
        <f t="shared" si="19"/>
        <v/>
      </c>
      <c r="AE213" s="141">
        <v>0</v>
      </c>
      <c r="AF213" s="142">
        <f t="shared" si="20"/>
        <v>0</v>
      </c>
      <c r="AG213" s="1004"/>
      <c r="AH213" s="1005"/>
      <c r="AI213" s="1006"/>
    </row>
    <row r="214" spans="1:35" s="138" customFormat="1" x14ac:dyDescent="0.3">
      <c r="A214" s="135">
        <v>208</v>
      </c>
      <c r="B214" s="311"/>
      <c r="C214" s="311"/>
      <c r="D214" s="328"/>
      <c r="E214" s="328"/>
      <c r="F214" s="328"/>
      <c r="G214" s="328"/>
      <c r="H214" s="328"/>
      <c r="I214" s="328"/>
      <c r="J214" s="328"/>
      <c r="K214" s="328"/>
      <c r="L214" s="328"/>
      <c r="M214" s="328"/>
      <c r="N214" s="328"/>
      <c r="O214" s="328"/>
      <c r="P214" s="328"/>
      <c r="Q214" s="409"/>
      <c r="R214" s="328"/>
      <c r="S214" s="330"/>
      <c r="T214" s="136" t="str">
        <f>IFERROR(S214/(VLOOKUP(R214,' Summary Statement'!$B$53:$C$77,2,FALSE))," ")</f>
        <v xml:space="preserve"> </v>
      </c>
      <c r="U214" s="330"/>
      <c r="V214" s="136" t="str">
        <f>IFERROR(U214/(VLOOKUP(R214,' Summary Statement'!$B$53:$C$77,2,FALSE))," ")</f>
        <v xml:space="preserve"> </v>
      </c>
      <c r="W214" s="137">
        <f t="shared" si="16"/>
        <v>0</v>
      </c>
      <c r="Z214" s="139" t="str">
        <f t="shared" si="14"/>
        <v>date not completed</v>
      </c>
      <c r="AA214" s="139" t="str">
        <f t="shared" si="15"/>
        <v>date not completed</v>
      </c>
      <c r="AB214" s="139">
        <f t="shared" si="17"/>
        <v>1</v>
      </c>
      <c r="AC214" s="140">
        <f t="shared" si="18"/>
        <v>0</v>
      </c>
      <c r="AD214" s="140" t="str">
        <f t="shared" si="19"/>
        <v/>
      </c>
      <c r="AE214" s="141">
        <v>0</v>
      </c>
      <c r="AF214" s="142">
        <f t="shared" si="20"/>
        <v>0</v>
      </c>
      <c r="AG214" s="1004"/>
      <c r="AH214" s="1005"/>
      <c r="AI214" s="1006"/>
    </row>
    <row r="215" spans="1:35" s="138" customFormat="1" x14ac:dyDescent="0.3">
      <c r="A215" s="135">
        <v>209</v>
      </c>
      <c r="B215" s="311"/>
      <c r="C215" s="311"/>
      <c r="D215" s="328"/>
      <c r="E215" s="328"/>
      <c r="F215" s="328"/>
      <c r="G215" s="328"/>
      <c r="H215" s="328"/>
      <c r="I215" s="328"/>
      <c r="J215" s="328"/>
      <c r="K215" s="328"/>
      <c r="L215" s="328"/>
      <c r="M215" s="328"/>
      <c r="N215" s="328"/>
      <c r="O215" s="328"/>
      <c r="P215" s="328"/>
      <c r="Q215" s="409"/>
      <c r="R215" s="328"/>
      <c r="S215" s="330"/>
      <c r="T215" s="136" t="str">
        <f>IFERROR(S215/(VLOOKUP(R215,' Summary Statement'!$B$53:$C$77,2,FALSE))," ")</f>
        <v xml:space="preserve"> </v>
      </c>
      <c r="U215" s="330"/>
      <c r="V215" s="136" t="str">
        <f>IFERROR(U215/(VLOOKUP(R215,' Summary Statement'!$B$53:$C$77,2,FALSE))," ")</f>
        <v xml:space="preserve"> </v>
      </c>
      <c r="W215" s="137">
        <f t="shared" si="16"/>
        <v>0</v>
      </c>
      <c r="Z215" s="139" t="str">
        <f t="shared" si="14"/>
        <v>date not completed</v>
      </c>
      <c r="AA215" s="139" t="str">
        <f t="shared" si="15"/>
        <v>date not completed</v>
      </c>
      <c r="AB215" s="139">
        <f t="shared" si="17"/>
        <v>1</v>
      </c>
      <c r="AC215" s="140">
        <f t="shared" si="18"/>
        <v>0</v>
      </c>
      <c r="AD215" s="140" t="str">
        <f t="shared" si="19"/>
        <v/>
      </c>
      <c r="AE215" s="141">
        <v>0</v>
      </c>
      <c r="AF215" s="142">
        <f t="shared" si="20"/>
        <v>0</v>
      </c>
      <c r="AG215" s="1004"/>
      <c r="AH215" s="1005"/>
      <c r="AI215" s="1006"/>
    </row>
    <row r="216" spans="1:35" s="138" customFormat="1" x14ac:dyDescent="0.3">
      <c r="A216" s="135">
        <v>210</v>
      </c>
      <c r="B216" s="311"/>
      <c r="C216" s="311"/>
      <c r="D216" s="328"/>
      <c r="E216" s="328"/>
      <c r="F216" s="328"/>
      <c r="G216" s="328"/>
      <c r="H216" s="328"/>
      <c r="I216" s="328"/>
      <c r="J216" s="328"/>
      <c r="K216" s="328"/>
      <c r="L216" s="328"/>
      <c r="M216" s="328"/>
      <c r="N216" s="328"/>
      <c r="O216" s="328"/>
      <c r="P216" s="328"/>
      <c r="Q216" s="409"/>
      <c r="R216" s="328"/>
      <c r="S216" s="330"/>
      <c r="T216" s="136" t="str">
        <f>IFERROR(S216/(VLOOKUP(R216,' Summary Statement'!$B$53:$C$77,2,FALSE))," ")</f>
        <v xml:space="preserve"> </v>
      </c>
      <c r="U216" s="330"/>
      <c r="V216" s="136" t="str">
        <f>IFERROR(U216/(VLOOKUP(R216,' Summary Statement'!$B$53:$C$77,2,FALSE))," ")</f>
        <v xml:space="preserve"> </v>
      </c>
      <c r="W216" s="137">
        <f t="shared" si="16"/>
        <v>0</v>
      </c>
      <c r="Z216" s="139" t="str">
        <f t="shared" si="14"/>
        <v>date not completed</v>
      </c>
      <c r="AA216" s="139" t="str">
        <f t="shared" si="15"/>
        <v>date not completed</v>
      </c>
      <c r="AB216" s="139">
        <f t="shared" si="17"/>
        <v>1</v>
      </c>
      <c r="AC216" s="140">
        <f t="shared" si="18"/>
        <v>0</v>
      </c>
      <c r="AD216" s="140" t="str">
        <f t="shared" si="19"/>
        <v/>
      </c>
      <c r="AE216" s="141">
        <v>0</v>
      </c>
      <c r="AF216" s="142">
        <f t="shared" si="20"/>
        <v>0</v>
      </c>
      <c r="AG216" s="1004"/>
      <c r="AH216" s="1005"/>
      <c r="AI216" s="1006"/>
    </row>
    <row r="217" spans="1:35" s="138" customFormat="1" x14ac:dyDescent="0.3">
      <c r="A217" s="135">
        <v>211</v>
      </c>
      <c r="B217" s="311"/>
      <c r="C217" s="311"/>
      <c r="D217" s="328"/>
      <c r="E217" s="328"/>
      <c r="F217" s="328"/>
      <c r="G217" s="328"/>
      <c r="H217" s="328"/>
      <c r="I217" s="328"/>
      <c r="J217" s="328"/>
      <c r="K217" s="328"/>
      <c r="L217" s="328"/>
      <c r="M217" s="328"/>
      <c r="N217" s="328"/>
      <c r="O217" s="328"/>
      <c r="P217" s="328"/>
      <c r="Q217" s="409"/>
      <c r="R217" s="328"/>
      <c r="S217" s="330"/>
      <c r="T217" s="136" t="str">
        <f>IFERROR(S217/(VLOOKUP(R217,' Summary Statement'!$B$53:$C$77,2,FALSE))," ")</f>
        <v xml:space="preserve"> </v>
      </c>
      <c r="U217" s="330"/>
      <c r="V217" s="136" t="str">
        <f>IFERROR(U217/(VLOOKUP(R217,' Summary Statement'!$B$53:$C$77,2,FALSE))," ")</f>
        <v xml:space="preserve"> </v>
      </c>
      <c r="W217" s="137">
        <f t="shared" si="16"/>
        <v>0</v>
      </c>
      <c r="Z217" s="139" t="str">
        <f t="shared" si="14"/>
        <v>date not completed</v>
      </c>
      <c r="AA217" s="139" t="str">
        <f t="shared" si="15"/>
        <v>date not completed</v>
      </c>
      <c r="AB217" s="139">
        <f t="shared" si="17"/>
        <v>1</v>
      </c>
      <c r="AC217" s="140">
        <f t="shared" si="18"/>
        <v>0</v>
      </c>
      <c r="AD217" s="140" t="str">
        <f t="shared" si="19"/>
        <v/>
      </c>
      <c r="AE217" s="141">
        <v>0</v>
      </c>
      <c r="AF217" s="142">
        <f t="shared" si="20"/>
        <v>0</v>
      </c>
      <c r="AG217" s="1004"/>
      <c r="AH217" s="1005"/>
      <c r="AI217" s="1006"/>
    </row>
    <row r="218" spans="1:35" s="138" customFormat="1" x14ac:dyDescent="0.3">
      <c r="A218" s="135">
        <v>212</v>
      </c>
      <c r="B218" s="311"/>
      <c r="C218" s="311"/>
      <c r="D218" s="328"/>
      <c r="E218" s="328"/>
      <c r="F218" s="328"/>
      <c r="G218" s="328"/>
      <c r="H218" s="328"/>
      <c r="I218" s="328"/>
      <c r="J218" s="328"/>
      <c r="K218" s="328"/>
      <c r="L218" s="328"/>
      <c r="M218" s="328"/>
      <c r="N218" s="328"/>
      <c r="O218" s="328"/>
      <c r="P218" s="328"/>
      <c r="Q218" s="409"/>
      <c r="R218" s="328"/>
      <c r="S218" s="330"/>
      <c r="T218" s="136" t="str">
        <f>IFERROR(S218/(VLOOKUP(R218,' Summary Statement'!$B$53:$C$77,2,FALSE))," ")</f>
        <v xml:space="preserve"> </v>
      </c>
      <c r="U218" s="330"/>
      <c r="V218" s="136" t="str">
        <f>IFERROR(U218/(VLOOKUP(R218,' Summary Statement'!$B$53:$C$77,2,FALSE))," ")</f>
        <v xml:space="preserve"> </v>
      </c>
      <c r="W218" s="137">
        <f t="shared" si="16"/>
        <v>0</v>
      </c>
      <c r="Z218" s="139" t="str">
        <f t="shared" si="14"/>
        <v>date not completed</v>
      </c>
      <c r="AA218" s="139" t="str">
        <f t="shared" si="15"/>
        <v>date not completed</v>
      </c>
      <c r="AB218" s="139">
        <f t="shared" si="17"/>
        <v>1</v>
      </c>
      <c r="AC218" s="140">
        <f t="shared" si="18"/>
        <v>0</v>
      </c>
      <c r="AD218" s="140" t="str">
        <f t="shared" si="19"/>
        <v/>
      </c>
      <c r="AE218" s="141">
        <v>0</v>
      </c>
      <c r="AF218" s="142">
        <f t="shared" si="20"/>
        <v>0</v>
      </c>
      <c r="AG218" s="1004"/>
      <c r="AH218" s="1005"/>
      <c r="AI218" s="1006"/>
    </row>
    <row r="219" spans="1:35" s="138" customFormat="1" x14ac:dyDescent="0.3">
      <c r="A219" s="135">
        <v>213</v>
      </c>
      <c r="B219" s="311"/>
      <c r="C219" s="311"/>
      <c r="D219" s="328"/>
      <c r="E219" s="328"/>
      <c r="F219" s="328"/>
      <c r="G219" s="328"/>
      <c r="H219" s="328"/>
      <c r="I219" s="328"/>
      <c r="J219" s="328"/>
      <c r="K219" s="328"/>
      <c r="L219" s="328"/>
      <c r="M219" s="328"/>
      <c r="N219" s="328"/>
      <c r="O219" s="328"/>
      <c r="P219" s="328"/>
      <c r="Q219" s="409"/>
      <c r="R219" s="328"/>
      <c r="S219" s="330"/>
      <c r="T219" s="136" t="str">
        <f>IFERROR(S219/(VLOOKUP(R219,' Summary Statement'!$B$53:$C$77,2,FALSE))," ")</f>
        <v xml:space="preserve"> </v>
      </c>
      <c r="U219" s="330"/>
      <c r="V219" s="136" t="str">
        <f>IFERROR(U219/(VLOOKUP(R219,' Summary Statement'!$B$53:$C$77,2,FALSE))," ")</f>
        <v xml:space="preserve"> </v>
      </c>
      <c r="W219" s="137">
        <f t="shared" si="16"/>
        <v>0</v>
      </c>
      <c r="Z219" s="139" t="str">
        <f t="shared" si="14"/>
        <v>date not completed</v>
      </c>
      <c r="AA219" s="139" t="str">
        <f t="shared" si="15"/>
        <v>date not completed</v>
      </c>
      <c r="AB219" s="139">
        <f t="shared" si="17"/>
        <v>1</v>
      </c>
      <c r="AC219" s="140">
        <f t="shared" si="18"/>
        <v>0</v>
      </c>
      <c r="AD219" s="140" t="str">
        <f t="shared" si="19"/>
        <v/>
      </c>
      <c r="AE219" s="141">
        <v>0</v>
      </c>
      <c r="AF219" s="142">
        <f t="shared" si="20"/>
        <v>0</v>
      </c>
      <c r="AG219" s="1004"/>
      <c r="AH219" s="1005"/>
      <c r="AI219" s="1006"/>
    </row>
    <row r="220" spans="1:35" s="138" customFormat="1" x14ac:dyDescent="0.3">
      <c r="A220" s="135">
        <v>214</v>
      </c>
      <c r="B220" s="311"/>
      <c r="C220" s="311"/>
      <c r="D220" s="328"/>
      <c r="E220" s="328"/>
      <c r="F220" s="328"/>
      <c r="G220" s="328"/>
      <c r="H220" s="328"/>
      <c r="I220" s="328"/>
      <c r="J220" s="328"/>
      <c r="K220" s="328"/>
      <c r="L220" s="328"/>
      <c r="M220" s="328"/>
      <c r="N220" s="328"/>
      <c r="O220" s="328"/>
      <c r="P220" s="328"/>
      <c r="Q220" s="409"/>
      <c r="R220" s="328"/>
      <c r="S220" s="330"/>
      <c r="T220" s="136" t="str">
        <f>IFERROR(S220/(VLOOKUP(R220,' Summary Statement'!$B$53:$C$77,2,FALSE))," ")</f>
        <v xml:space="preserve"> </v>
      </c>
      <c r="U220" s="330"/>
      <c r="V220" s="136" t="str">
        <f>IFERROR(U220/(VLOOKUP(R220,' Summary Statement'!$B$53:$C$77,2,FALSE))," ")</f>
        <v xml:space="preserve"> </v>
      </c>
      <c r="W220" s="137">
        <f t="shared" si="16"/>
        <v>0</v>
      </c>
      <c r="Z220" s="139" t="str">
        <f t="shared" si="14"/>
        <v>date not completed</v>
      </c>
      <c r="AA220" s="139" t="str">
        <f t="shared" si="15"/>
        <v>date not completed</v>
      </c>
      <c r="AB220" s="139">
        <f t="shared" si="17"/>
        <v>1</v>
      </c>
      <c r="AC220" s="140">
        <f t="shared" si="18"/>
        <v>0</v>
      </c>
      <c r="AD220" s="140" t="str">
        <f t="shared" si="19"/>
        <v/>
      </c>
      <c r="AE220" s="141">
        <v>0</v>
      </c>
      <c r="AF220" s="142">
        <f t="shared" si="20"/>
        <v>0</v>
      </c>
      <c r="AG220" s="1004"/>
      <c r="AH220" s="1005"/>
      <c r="AI220" s="1006"/>
    </row>
    <row r="221" spans="1:35" s="138" customFormat="1" x14ac:dyDescent="0.3">
      <c r="A221" s="135">
        <v>215</v>
      </c>
      <c r="B221" s="311"/>
      <c r="C221" s="311"/>
      <c r="D221" s="328"/>
      <c r="E221" s="328"/>
      <c r="F221" s="328"/>
      <c r="G221" s="328"/>
      <c r="H221" s="328"/>
      <c r="I221" s="328"/>
      <c r="J221" s="328"/>
      <c r="K221" s="328"/>
      <c r="L221" s="328"/>
      <c r="M221" s="328"/>
      <c r="N221" s="328"/>
      <c r="O221" s="328"/>
      <c r="P221" s="328"/>
      <c r="Q221" s="409"/>
      <c r="R221" s="328"/>
      <c r="S221" s="330"/>
      <c r="T221" s="136" t="str">
        <f>IFERROR(S221/(VLOOKUP(R221,' Summary Statement'!$B$53:$C$77,2,FALSE))," ")</f>
        <v xml:space="preserve"> </v>
      </c>
      <c r="U221" s="330"/>
      <c r="V221" s="136" t="str">
        <f>IFERROR(U221/(VLOOKUP(R221,' Summary Statement'!$B$53:$C$77,2,FALSE))," ")</f>
        <v xml:space="preserve"> </v>
      </c>
      <c r="W221" s="137">
        <f t="shared" si="16"/>
        <v>0</v>
      </c>
      <c r="Z221" s="139" t="str">
        <f t="shared" si="14"/>
        <v>date not completed</v>
      </c>
      <c r="AA221" s="139" t="str">
        <f t="shared" si="15"/>
        <v>date not completed</v>
      </c>
      <c r="AB221" s="139">
        <f t="shared" si="17"/>
        <v>1</v>
      </c>
      <c r="AC221" s="140">
        <f t="shared" si="18"/>
        <v>0</v>
      </c>
      <c r="AD221" s="140" t="str">
        <f t="shared" si="19"/>
        <v/>
      </c>
      <c r="AE221" s="141">
        <v>0</v>
      </c>
      <c r="AF221" s="142">
        <f t="shared" si="20"/>
        <v>0</v>
      </c>
      <c r="AG221" s="1004"/>
      <c r="AH221" s="1005"/>
      <c r="AI221" s="1006"/>
    </row>
    <row r="222" spans="1:35" s="138" customFormat="1" x14ac:dyDescent="0.3">
      <c r="A222" s="135">
        <v>216</v>
      </c>
      <c r="B222" s="311"/>
      <c r="C222" s="311"/>
      <c r="D222" s="328"/>
      <c r="E222" s="328"/>
      <c r="F222" s="328"/>
      <c r="G222" s="328"/>
      <c r="H222" s="328"/>
      <c r="I222" s="328"/>
      <c r="J222" s="328"/>
      <c r="K222" s="328"/>
      <c r="L222" s="328"/>
      <c r="M222" s="328"/>
      <c r="N222" s="328"/>
      <c r="O222" s="328"/>
      <c r="P222" s="328"/>
      <c r="Q222" s="409"/>
      <c r="R222" s="328"/>
      <c r="S222" s="330"/>
      <c r="T222" s="136" t="str">
        <f>IFERROR(S222/(VLOOKUP(R222,' Summary Statement'!$B$53:$C$77,2,FALSE))," ")</f>
        <v xml:space="preserve"> </v>
      </c>
      <c r="U222" s="330"/>
      <c r="V222" s="136" t="str">
        <f>IFERROR(U222/(VLOOKUP(R222,' Summary Statement'!$B$53:$C$77,2,FALSE))," ")</f>
        <v xml:space="preserve"> </v>
      </c>
      <c r="W222" s="137">
        <f t="shared" si="16"/>
        <v>0</v>
      </c>
      <c r="Z222" s="139" t="str">
        <f t="shared" si="14"/>
        <v>date not completed</v>
      </c>
      <c r="AA222" s="139" t="str">
        <f t="shared" si="15"/>
        <v>date not completed</v>
      </c>
      <c r="AB222" s="139">
        <f t="shared" si="17"/>
        <v>1</v>
      </c>
      <c r="AC222" s="140">
        <f t="shared" si="18"/>
        <v>0</v>
      </c>
      <c r="AD222" s="140" t="str">
        <f t="shared" si="19"/>
        <v/>
      </c>
      <c r="AE222" s="141">
        <v>0</v>
      </c>
      <c r="AF222" s="142">
        <f t="shared" si="20"/>
        <v>0</v>
      </c>
      <c r="AG222" s="1004"/>
      <c r="AH222" s="1005"/>
      <c r="AI222" s="1006"/>
    </row>
    <row r="223" spans="1:35" s="138" customFormat="1" x14ac:dyDescent="0.3">
      <c r="A223" s="135">
        <v>217</v>
      </c>
      <c r="B223" s="311"/>
      <c r="C223" s="311"/>
      <c r="D223" s="328"/>
      <c r="E223" s="328"/>
      <c r="F223" s="328"/>
      <c r="G223" s="328"/>
      <c r="H223" s="328"/>
      <c r="I223" s="328"/>
      <c r="J223" s="328"/>
      <c r="K223" s="328"/>
      <c r="L223" s="328"/>
      <c r="M223" s="328"/>
      <c r="N223" s="328"/>
      <c r="O223" s="328"/>
      <c r="P223" s="328"/>
      <c r="Q223" s="409"/>
      <c r="R223" s="328"/>
      <c r="S223" s="330"/>
      <c r="T223" s="136" t="str">
        <f>IFERROR(S223/(VLOOKUP(R223,' Summary Statement'!$B$53:$C$77,2,FALSE))," ")</f>
        <v xml:space="preserve"> </v>
      </c>
      <c r="U223" s="330"/>
      <c r="V223" s="136" t="str">
        <f>IFERROR(U223/(VLOOKUP(R223,' Summary Statement'!$B$53:$C$77,2,FALSE))," ")</f>
        <v xml:space="preserve"> </v>
      </c>
      <c r="W223" s="137">
        <f t="shared" si="16"/>
        <v>0</v>
      </c>
      <c r="Z223" s="139" t="str">
        <f t="shared" si="14"/>
        <v>date not completed</v>
      </c>
      <c r="AA223" s="139" t="str">
        <f t="shared" si="15"/>
        <v>date not completed</v>
      </c>
      <c r="AB223" s="139">
        <f t="shared" si="17"/>
        <v>1</v>
      </c>
      <c r="AC223" s="140">
        <f t="shared" si="18"/>
        <v>0</v>
      </c>
      <c r="AD223" s="140" t="str">
        <f t="shared" si="19"/>
        <v/>
      </c>
      <c r="AE223" s="141">
        <v>0</v>
      </c>
      <c r="AF223" s="142">
        <f t="shared" si="20"/>
        <v>0</v>
      </c>
      <c r="AG223" s="1004"/>
      <c r="AH223" s="1005"/>
      <c r="AI223" s="1006"/>
    </row>
    <row r="224" spans="1:35" s="138" customFormat="1" x14ac:dyDescent="0.3">
      <c r="A224" s="135">
        <v>218</v>
      </c>
      <c r="B224" s="311"/>
      <c r="C224" s="311"/>
      <c r="D224" s="328"/>
      <c r="E224" s="328"/>
      <c r="F224" s="328"/>
      <c r="G224" s="328"/>
      <c r="H224" s="328"/>
      <c r="I224" s="328"/>
      <c r="J224" s="328"/>
      <c r="K224" s="328"/>
      <c r="L224" s="328"/>
      <c r="M224" s="328"/>
      <c r="N224" s="328"/>
      <c r="O224" s="328"/>
      <c r="P224" s="328"/>
      <c r="Q224" s="409"/>
      <c r="R224" s="328"/>
      <c r="S224" s="330"/>
      <c r="T224" s="136" t="str">
        <f>IFERROR(S224/(VLOOKUP(R224,' Summary Statement'!$B$53:$C$77,2,FALSE))," ")</f>
        <v xml:space="preserve"> </v>
      </c>
      <c r="U224" s="330"/>
      <c r="V224" s="136" t="str">
        <f>IFERROR(U224/(VLOOKUP(R224,' Summary Statement'!$B$53:$C$77,2,FALSE))," ")</f>
        <v xml:space="preserve"> </v>
      </c>
      <c r="W224" s="137">
        <f t="shared" si="16"/>
        <v>0</v>
      </c>
      <c r="Z224" s="139" t="str">
        <f t="shared" si="14"/>
        <v>date not completed</v>
      </c>
      <c r="AA224" s="139" t="str">
        <f t="shared" si="15"/>
        <v>date not completed</v>
      </c>
      <c r="AB224" s="139">
        <f t="shared" si="17"/>
        <v>1</v>
      </c>
      <c r="AC224" s="140">
        <f t="shared" si="18"/>
        <v>0</v>
      </c>
      <c r="AD224" s="140" t="str">
        <f t="shared" si="19"/>
        <v/>
      </c>
      <c r="AE224" s="141">
        <v>0</v>
      </c>
      <c r="AF224" s="142">
        <f t="shared" si="20"/>
        <v>0</v>
      </c>
      <c r="AG224" s="1004"/>
      <c r="AH224" s="1005"/>
      <c r="AI224" s="1006"/>
    </row>
    <row r="225" spans="1:35" s="138" customFormat="1" x14ac:dyDescent="0.3">
      <c r="A225" s="135">
        <v>219</v>
      </c>
      <c r="B225" s="311"/>
      <c r="C225" s="311"/>
      <c r="D225" s="328"/>
      <c r="E225" s="328"/>
      <c r="F225" s="328"/>
      <c r="G225" s="328"/>
      <c r="H225" s="328"/>
      <c r="I225" s="328"/>
      <c r="J225" s="328"/>
      <c r="K225" s="328"/>
      <c r="L225" s="328"/>
      <c r="M225" s="328"/>
      <c r="N225" s="328"/>
      <c r="O225" s="328"/>
      <c r="P225" s="328"/>
      <c r="Q225" s="409"/>
      <c r="R225" s="328"/>
      <c r="S225" s="330"/>
      <c r="T225" s="136" t="str">
        <f>IFERROR(S225/(VLOOKUP(R225,' Summary Statement'!$B$53:$C$77,2,FALSE))," ")</f>
        <v xml:space="preserve"> </v>
      </c>
      <c r="U225" s="330"/>
      <c r="V225" s="136" t="str">
        <f>IFERROR(U225/(VLOOKUP(R225,' Summary Statement'!$B$53:$C$77,2,FALSE))," ")</f>
        <v xml:space="preserve"> </v>
      </c>
      <c r="W225" s="137">
        <f t="shared" si="16"/>
        <v>0</v>
      </c>
      <c r="Z225" s="139" t="str">
        <f t="shared" si="14"/>
        <v>date not completed</v>
      </c>
      <c r="AA225" s="139" t="str">
        <f t="shared" si="15"/>
        <v>date not completed</v>
      </c>
      <c r="AB225" s="139">
        <f t="shared" si="17"/>
        <v>1</v>
      </c>
      <c r="AC225" s="140">
        <f t="shared" si="18"/>
        <v>0</v>
      </c>
      <c r="AD225" s="140" t="str">
        <f t="shared" si="19"/>
        <v/>
      </c>
      <c r="AE225" s="141">
        <v>0</v>
      </c>
      <c r="AF225" s="142">
        <f t="shared" si="20"/>
        <v>0</v>
      </c>
      <c r="AG225" s="1004"/>
      <c r="AH225" s="1005"/>
      <c r="AI225" s="1006"/>
    </row>
    <row r="226" spans="1:35" s="138" customFormat="1" x14ac:dyDescent="0.3">
      <c r="A226" s="135">
        <v>220</v>
      </c>
      <c r="B226" s="311"/>
      <c r="C226" s="311"/>
      <c r="D226" s="328"/>
      <c r="E226" s="328"/>
      <c r="F226" s="328"/>
      <c r="G226" s="328"/>
      <c r="H226" s="328"/>
      <c r="I226" s="328"/>
      <c r="J226" s="328"/>
      <c r="K226" s="328"/>
      <c r="L226" s="328"/>
      <c r="M226" s="328"/>
      <c r="N226" s="328"/>
      <c r="O226" s="328"/>
      <c r="P226" s="328"/>
      <c r="Q226" s="409"/>
      <c r="R226" s="328"/>
      <c r="S226" s="330"/>
      <c r="T226" s="136" t="str">
        <f>IFERROR(S226/(VLOOKUP(R226,' Summary Statement'!$B$53:$C$77,2,FALSE))," ")</f>
        <v xml:space="preserve"> </v>
      </c>
      <c r="U226" s="330"/>
      <c r="V226" s="136" t="str">
        <f>IFERROR(U226/(VLOOKUP(R226,' Summary Statement'!$B$53:$C$77,2,FALSE))," ")</f>
        <v xml:space="preserve"> </v>
      </c>
      <c r="W226" s="137">
        <f t="shared" si="16"/>
        <v>0</v>
      </c>
      <c r="Z226" s="139" t="str">
        <f t="shared" si="14"/>
        <v>date not completed</v>
      </c>
      <c r="AA226" s="139" t="str">
        <f t="shared" si="15"/>
        <v>date not completed</v>
      </c>
      <c r="AB226" s="139">
        <f t="shared" si="17"/>
        <v>1</v>
      </c>
      <c r="AC226" s="140">
        <f t="shared" si="18"/>
        <v>0</v>
      </c>
      <c r="AD226" s="140" t="str">
        <f t="shared" si="19"/>
        <v/>
      </c>
      <c r="AE226" s="141">
        <v>0</v>
      </c>
      <c r="AF226" s="142">
        <f t="shared" si="20"/>
        <v>0</v>
      </c>
      <c r="AG226" s="1004"/>
      <c r="AH226" s="1005"/>
      <c r="AI226" s="1006"/>
    </row>
    <row r="227" spans="1:35" s="138" customFormat="1" x14ac:dyDescent="0.3">
      <c r="A227" s="135">
        <v>221</v>
      </c>
      <c r="B227" s="311"/>
      <c r="C227" s="311"/>
      <c r="D227" s="328"/>
      <c r="E227" s="328"/>
      <c r="F227" s="328"/>
      <c r="G227" s="328"/>
      <c r="H227" s="328"/>
      <c r="I227" s="328"/>
      <c r="J227" s="328"/>
      <c r="K227" s="328"/>
      <c r="L227" s="328"/>
      <c r="M227" s="328"/>
      <c r="N227" s="328"/>
      <c r="O227" s="328"/>
      <c r="P227" s="328"/>
      <c r="Q227" s="409"/>
      <c r="R227" s="328"/>
      <c r="S227" s="330"/>
      <c r="T227" s="136" t="str">
        <f>IFERROR(S227/(VLOOKUP(R227,' Summary Statement'!$B$53:$C$77,2,FALSE))," ")</f>
        <v xml:space="preserve"> </v>
      </c>
      <c r="U227" s="330"/>
      <c r="V227" s="136" t="str">
        <f>IFERROR(U227/(VLOOKUP(R227,' Summary Statement'!$B$53:$C$77,2,FALSE))," ")</f>
        <v xml:space="preserve"> </v>
      </c>
      <c r="W227" s="137">
        <f t="shared" si="16"/>
        <v>0</v>
      </c>
      <c r="Z227" s="139" t="str">
        <f t="shared" si="14"/>
        <v>date not completed</v>
      </c>
      <c r="AA227" s="139" t="str">
        <f t="shared" si="15"/>
        <v>date not completed</v>
      </c>
      <c r="AB227" s="139">
        <f t="shared" si="17"/>
        <v>1</v>
      </c>
      <c r="AC227" s="140">
        <f t="shared" si="18"/>
        <v>0</v>
      </c>
      <c r="AD227" s="140" t="str">
        <f t="shared" si="19"/>
        <v/>
      </c>
      <c r="AE227" s="141">
        <v>0</v>
      </c>
      <c r="AF227" s="142">
        <f t="shared" si="20"/>
        <v>0</v>
      </c>
      <c r="AG227" s="1004"/>
      <c r="AH227" s="1005"/>
      <c r="AI227" s="1006"/>
    </row>
    <row r="228" spans="1:35" s="138" customFormat="1" x14ac:dyDescent="0.3">
      <c r="A228" s="135">
        <v>222</v>
      </c>
      <c r="B228" s="311"/>
      <c r="C228" s="311"/>
      <c r="D228" s="328"/>
      <c r="E228" s="328"/>
      <c r="F228" s="328"/>
      <c r="G228" s="328"/>
      <c r="H228" s="328"/>
      <c r="I228" s="328"/>
      <c r="J228" s="328"/>
      <c r="K228" s="328"/>
      <c r="L228" s="328"/>
      <c r="M228" s="328"/>
      <c r="N228" s="328"/>
      <c r="O228" s="328"/>
      <c r="P228" s="328"/>
      <c r="Q228" s="409"/>
      <c r="R228" s="328"/>
      <c r="S228" s="330"/>
      <c r="T228" s="136" t="str">
        <f>IFERROR(S228/(VLOOKUP(R228,' Summary Statement'!$B$53:$C$77,2,FALSE))," ")</f>
        <v xml:space="preserve"> </v>
      </c>
      <c r="U228" s="330"/>
      <c r="V228" s="136" t="str">
        <f>IFERROR(U228/(VLOOKUP(R228,' Summary Statement'!$B$53:$C$77,2,FALSE))," ")</f>
        <v xml:space="preserve"> </v>
      </c>
      <c r="W228" s="137">
        <f t="shared" si="16"/>
        <v>0</v>
      </c>
      <c r="Z228" s="139" t="str">
        <f t="shared" si="14"/>
        <v>date not completed</v>
      </c>
      <c r="AA228" s="139" t="str">
        <f t="shared" si="15"/>
        <v>date not completed</v>
      </c>
      <c r="AB228" s="139">
        <f t="shared" si="17"/>
        <v>1</v>
      </c>
      <c r="AC228" s="140">
        <f t="shared" si="18"/>
        <v>0</v>
      </c>
      <c r="AD228" s="140" t="str">
        <f t="shared" si="19"/>
        <v/>
      </c>
      <c r="AE228" s="141">
        <v>0</v>
      </c>
      <c r="AF228" s="142">
        <f t="shared" si="20"/>
        <v>0</v>
      </c>
      <c r="AG228" s="1004"/>
      <c r="AH228" s="1005"/>
      <c r="AI228" s="1006"/>
    </row>
    <row r="229" spans="1:35" s="138" customFormat="1" x14ac:dyDescent="0.3">
      <c r="A229" s="135">
        <v>223</v>
      </c>
      <c r="B229" s="311"/>
      <c r="C229" s="311"/>
      <c r="D229" s="328"/>
      <c r="E229" s="328"/>
      <c r="F229" s="328"/>
      <c r="G229" s="328"/>
      <c r="H229" s="328"/>
      <c r="I229" s="328"/>
      <c r="J229" s="328"/>
      <c r="K229" s="328"/>
      <c r="L229" s="328"/>
      <c r="M229" s="328"/>
      <c r="N229" s="328"/>
      <c r="O229" s="328"/>
      <c r="P229" s="328"/>
      <c r="Q229" s="409"/>
      <c r="R229" s="328"/>
      <c r="S229" s="330"/>
      <c r="T229" s="136" t="str">
        <f>IFERROR(S229/(VLOOKUP(R229,' Summary Statement'!$B$53:$C$77,2,FALSE))," ")</f>
        <v xml:space="preserve"> </v>
      </c>
      <c r="U229" s="330"/>
      <c r="V229" s="136" t="str">
        <f>IFERROR(U229/(VLOOKUP(R229,' Summary Statement'!$B$53:$C$77,2,FALSE))," ")</f>
        <v xml:space="preserve"> </v>
      </c>
      <c r="W229" s="137">
        <f t="shared" si="16"/>
        <v>0</v>
      </c>
      <c r="Z229" s="139" t="str">
        <f t="shared" si="14"/>
        <v>date not completed</v>
      </c>
      <c r="AA229" s="139" t="str">
        <f t="shared" si="15"/>
        <v>date not completed</v>
      </c>
      <c r="AB229" s="139">
        <f t="shared" si="17"/>
        <v>1</v>
      </c>
      <c r="AC229" s="140">
        <f t="shared" si="18"/>
        <v>0</v>
      </c>
      <c r="AD229" s="140" t="str">
        <f t="shared" si="19"/>
        <v/>
      </c>
      <c r="AE229" s="141">
        <v>0</v>
      </c>
      <c r="AF229" s="142">
        <f t="shared" si="20"/>
        <v>0</v>
      </c>
      <c r="AG229" s="1004"/>
      <c r="AH229" s="1005"/>
      <c r="AI229" s="1006"/>
    </row>
    <row r="230" spans="1:35" s="138" customFormat="1" x14ac:dyDescent="0.3">
      <c r="A230" s="135">
        <v>224</v>
      </c>
      <c r="B230" s="311"/>
      <c r="C230" s="311"/>
      <c r="D230" s="328"/>
      <c r="E230" s="328"/>
      <c r="F230" s="328"/>
      <c r="G230" s="328"/>
      <c r="H230" s="328"/>
      <c r="I230" s="328"/>
      <c r="J230" s="328"/>
      <c r="K230" s="328"/>
      <c r="L230" s="328"/>
      <c r="M230" s="328"/>
      <c r="N230" s="328"/>
      <c r="O230" s="328"/>
      <c r="P230" s="328"/>
      <c r="Q230" s="409"/>
      <c r="R230" s="328"/>
      <c r="S230" s="330"/>
      <c r="T230" s="136" t="str">
        <f>IFERROR(S230/(VLOOKUP(R230,' Summary Statement'!$B$53:$C$77,2,FALSE))," ")</f>
        <v xml:space="preserve"> </v>
      </c>
      <c r="U230" s="330"/>
      <c r="V230" s="136" t="str">
        <f>IFERROR(U230/(VLOOKUP(R230,' Summary Statement'!$B$53:$C$77,2,FALSE))," ")</f>
        <v xml:space="preserve"> </v>
      </c>
      <c r="W230" s="137">
        <f t="shared" si="16"/>
        <v>0</v>
      </c>
      <c r="Z230" s="139" t="str">
        <f t="shared" si="14"/>
        <v>date not completed</v>
      </c>
      <c r="AA230" s="139" t="str">
        <f t="shared" si="15"/>
        <v>date not completed</v>
      </c>
      <c r="AB230" s="139">
        <f t="shared" si="17"/>
        <v>1</v>
      </c>
      <c r="AC230" s="140">
        <f t="shared" si="18"/>
        <v>0</v>
      </c>
      <c r="AD230" s="140" t="str">
        <f t="shared" si="19"/>
        <v/>
      </c>
      <c r="AE230" s="141">
        <v>0</v>
      </c>
      <c r="AF230" s="142">
        <f t="shared" si="20"/>
        <v>0</v>
      </c>
      <c r="AG230" s="1004"/>
      <c r="AH230" s="1005"/>
      <c r="AI230" s="1006"/>
    </row>
    <row r="231" spans="1:35" s="138" customFormat="1" x14ac:dyDescent="0.3">
      <c r="A231" s="135">
        <v>225</v>
      </c>
      <c r="B231" s="311"/>
      <c r="C231" s="311"/>
      <c r="D231" s="328"/>
      <c r="E231" s="328"/>
      <c r="F231" s="328"/>
      <c r="G231" s="328"/>
      <c r="H231" s="328"/>
      <c r="I231" s="328"/>
      <c r="J231" s="328"/>
      <c r="K231" s="328"/>
      <c r="L231" s="328"/>
      <c r="M231" s="328"/>
      <c r="N231" s="328"/>
      <c r="O231" s="328"/>
      <c r="P231" s="328"/>
      <c r="Q231" s="409"/>
      <c r="R231" s="328"/>
      <c r="S231" s="330"/>
      <c r="T231" s="136" t="str">
        <f>IFERROR(S231/(VLOOKUP(R231,' Summary Statement'!$B$53:$C$77,2,FALSE))," ")</f>
        <v xml:space="preserve"> </v>
      </c>
      <c r="U231" s="330"/>
      <c r="V231" s="136" t="str">
        <f>IFERROR(U231/(VLOOKUP(R231,' Summary Statement'!$B$53:$C$77,2,FALSE))," ")</f>
        <v xml:space="preserve"> </v>
      </c>
      <c r="W231" s="137">
        <f t="shared" si="16"/>
        <v>0</v>
      </c>
      <c r="Z231" s="139" t="str">
        <f t="shared" si="14"/>
        <v>date not completed</v>
      </c>
      <c r="AA231" s="139" t="str">
        <f t="shared" si="15"/>
        <v>date not completed</v>
      </c>
      <c r="AB231" s="139">
        <f t="shared" si="17"/>
        <v>1</v>
      </c>
      <c r="AC231" s="140">
        <f t="shared" si="18"/>
        <v>0</v>
      </c>
      <c r="AD231" s="140" t="str">
        <f t="shared" si="19"/>
        <v/>
      </c>
      <c r="AE231" s="141">
        <v>0</v>
      </c>
      <c r="AF231" s="142">
        <f t="shared" si="20"/>
        <v>0</v>
      </c>
      <c r="AG231" s="1004"/>
      <c r="AH231" s="1005"/>
      <c r="AI231" s="1006"/>
    </row>
    <row r="232" spans="1:35" s="138" customFormat="1" x14ac:dyDescent="0.3">
      <c r="A232" s="135">
        <v>226</v>
      </c>
      <c r="B232" s="311"/>
      <c r="C232" s="311"/>
      <c r="D232" s="328"/>
      <c r="E232" s="328"/>
      <c r="F232" s="328"/>
      <c r="G232" s="328"/>
      <c r="H232" s="328"/>
      <c r="I232" s="328"/>
      <c r="J232" s="328"/>
      <c r="K232" s="328"/>
      <c r="L232" s="328"/>
      <c r="M232" s="328"/>
      <c r="N232" s="328"/>
      <c r="O232" s="328"/>
      <c r="P232" s="328"/>
      <c r="Q232" s="409"/>
      <c r="R232" s="328"/>
      <c r="S232" s="330"/>
      <c r="T232" s="136" t="str">
        <f>IFERROR(S232/(VLOOKUP(R232,' Summary Statement'!$B$53:$C$77,2,FALSE))," ")</f>
        <v xml:space="preserve"> </v>
      </c>
      <c r="U232" s="330"/>
      <c r="V232" s="136" t="str">
        <f>IFERROR(U232/(VLOOKUP(R232,' Summary Statement'!$B$53:$C$77,2,FALSE))," ")</f>
        <v xml:space="preserve"> </v>
      </c>
      <c r="W232" s="137">
        <f t="shared" si="16"/>
        <v>0</v>
      </c>
      <c r="Z232" s="139" t="str">
        <f t="shared" si="14"/>
        <v>date not completed</v>
      </c>
      <c r="AA232" s="139" t="str">
        <f t="shared" si="15"/>
        <v>date not completed</v>
      </c>
      <c r="AB232" s="139">
        <f t="shared" si="17"/>
        <v>1</v>
      </c>
      <c r="AC232" s="140">
        <f t="shared" si="18"/>
        <v>0</v>
      </c>
      <c r="AD232" s="140" t="str">
        <f t="shared" si="19"/>
        <v/>
      </c>
      <c r="AE232" s="141">
        <v>0</v>
      </c>
      <c r="AF232" s="142">
        <f t="shared" si="20"/>
        <v>0</v>
      </c>
      <c r="AG232" s="1004"/>
      <c r="AH232" s="1005"/>
      <c r="AI232" s="1006"/>
    </row>
    <row r="233" spans="1:35" s="138" customFormat="1" x14ac:dyDescent="0.3">
      <c r="A233" s="135">
        <v>227</v>
      </c>
      <c r="B233" s="311"/>
      <c r="C233" s="311"/>
      <c r="D233" s="328"/>
      <c r="E233" s="328"/>
      <c r="F233" s="328"/>
      <c r="G233" s="328"/>
      <c r="H233" s="328"/>
      <c r="I233" s="328"/>
      <c r="J233" s="328"/>
      <c r="K233" s="328"/>
      <c r="L233" s="328"/>
      <c r="M233" s="328"/>
      <c r="N233" s="328"/>
      <c r="O233" s="328"/>
      <c r="P233" s="328"/>
      <c r="Q233" s="409"/>
      <c r="R233" s="328"/>
      <c r="S233" s="330"/>
      <c r="T233" s="136" t="str">
        <f>IFERROR(S233/(VLOOKUP(R233,' Summary Statement'!$B$53:$C$77,2,FALSE))," ")</f>
        <v xml:space="preserve"> </v>
      </c>
      <c r="U233" s="330"/>
      <c r="V233" s="136" t="str">
        <f>IFERROR(U233/(VLOOKUP(R233,' Summary Statement'!$B$53:$C$77,2,FALSE))," ")</f>
        <v xml:space="preserve"> </v>
      </c>
      <c r="W233" s="137">
        <f t="shared" si="16"/>
        <v>0</v>
      </c>
      <c r="Z233" s="139" t="str">
        <f t="shared" si="14"/>
        <v>date not completed</v>
      </c>
      <c r="AA233" s="139" t="str">
        <f t="shared" si="15"/>
        <v>date not completed</v>
      </c>
      <c r="AB233" s="139">
        <f t="shared" si="17"/>
        <v>1</v>
      </c>
      <c r="AC233" s="140">
        <f t="shared" si="18"/>
        <v>0</v>
      </c>
      <c r="AD233" s="140" t="str">
        <f t="shared" si="19"/>
        <v/>
      </c>
      <c r="AE233" s="141">
        <v>0</v>
      </c>
      <c r="AF233" s="142">
        <f t="shared" si="20"/>
        <v>0</v>
      </c>
      <c r="AG233" s="1004"/>
      <c r="AH233" s="1005"/>
      <c r="AI233" s="1006"/>
    </row>
    <row r="234" spans="1:35" s="138" customFormat="1" x14ac:dyDescent="0.3">
      <c r="A234" s="135">
        <v>228</v>
      </c>
      <c r="B234" s="311"/>
      <c r="C234" s="311"/>
      <c r="D234" s="328"/>
      <c r="E234" s="328"/>
      <c r="F234" s="328"/>
      <c r="G234" s="328"/>
      <c r="H234" s="328"/>
      <c r="I234" s="328"/>
      <c r="J234" s="328"/>
      <c r="K234" s="328"/>
      <c r="L234" s="328"/>
      <c r="M234" s="328"/>
      <c r="N234" s="328"/>
      <c r="O234" s="328"/>
      <c r="P234" s="328"/>
      <c r="Q234" s="409"/>
      <c r="R234" s="328"/>
      <c r="S234" s="330"/>
      <c r="T234" s="136" t="str">
        <f>IFERROR(S234/(VLOOKUP(R234,' Summary Statement'!$B$53:$C$77,2,FALSE))," ")</f>
        <v xml:space="preserve"> </v>
      </c>
      <c r="U234" s="330"/>
      <c r="V234" s="136" t="str">
        <f>IFERROR(U234/(VLOOKUP(R234,' Summary Statement'!$B$53:$C$77,2,FALSE))," ")</f>
        <v xml:space="preserve"> </v>
      </c>
      <c r="W234" s="137">
        <f t="shared" si="16"/>
        <v>0</v>
      </c>
      <c r="Z234" s="139" t="str">
        <f t="shared" si="14"/>
        <v>date not completed</v>
      </c>
      <c r="AA234" s="139" t="str">
        <f t="shared" si="15"/>
        <v>date not completed</v>
      </c>
      <c r="AB234" s="139">
        <f t="shared" si="17"/>
        <v>1</v>
      </c>
      <c r="AC234" s="140">
        <f t="shared" si="18"/>
        <v>0</v>
      </c>
      <c r="AD234" s="140" t="str">
        <f t="shared" si="19"/>
        <v/>
      </c>
      <c r="AE234" s="141">
        <v>0</v>
      </c>
      <c r="AF234" s="142">
        <f t="shared" si="20"/>
        <v>0</v>
      </c>
      <c r="AG234" s="1004"/>
      <c r="AH234" s="1005"/>
      <c r="AI234" s="1006"/>
    </row>
    <row r="235" spans="1:35" s="138" customFormat="1" x14ac:dyDescent="0.3">
      <c r="A235" s="135">
        <v>229</v>
      </c>
      <c r="B235" s="311"/>
      <c r="C235" s="311"/>
      <c r="D235" s="328"/>
      <c r="E235" s="328"/>
      <c r="F235" s="328"/>
      <c r="G235" s="328"/>
      <c r="H235" s="328"/>
      <c r="I235" s="328"/>
      <c r="J235" s="328"/>
      <c r="K235" s="328"/>
      <c r="L235" s="328"/>
      <c r="M235" s="328"/>
      <c r="N235" s="328"/>
      <c r="O235" s="328"/>
      <c r="P235" s="328"/>
      <c r="Q235" s="409"/>
      <c r="R235" s="328"/>
      <c r="S235" s="330"/>
      <c r="T235" s="136" t="str">
        <f>IFERROR(S235/(VLOOKUP(R235,' Summary Statement'!$B$53:$C$77,2,FALSE))," ")</f>
        <v xml:space="preserve"> </v>
      </c>
      <c r="U235" s="330"/>
      <c r="V235" s="136" t="str">
        <f>IFERROR(U235/(VLOOKUP(R235,' Summary Statement'!$B$53:$C$77,2,FALSE))," ")</f>
        <v xml:space="preserve"> </v>
      </c>
      <c r="W235" s="137">
        <f t="shared" si="16"/>
        <v>0</v>
      </c>
      <c r="Z235" s="139" t="str">
        <f t="shared" si="14"/>
        <v>date not completed</v>
      </c>
      <c r="AA235" s="139" t="str">
        <f t="shared" si="15"/>
        <v>date not completed</v>
      </c>
      <c r="AB235" s="139">
        <f t="shared" si="17"/>
        <v>1</v>
      </c>
      <c r="AC235" s="140">
        <f t="shared" si="18"/>
        <v>0</v>
      </c>
      <c r="AD235" s="140" t="str">
        <f t="shared" si="19"/>
        <v/>
      </c>
      <c r="AE235" s="141">
        <v>0</v>
      </c>
      <c r="AF235" s="142">
        <f t="shared" si="20"/>
        <v>0</v>
      </c>
      <c r="AG235" s="1004"/>
      <c r="AH235" s="1005"/>
      <c r="AI235" s="1006"/>
    </row>
    <row r="236" spans="1:35" s="138" customFormat="1" x14ac:dyDescent="0.3">
      <c r="A236" s="135">
        <v>230</v>
      </c>
      <c r="B236" s="311"/>
      <c r="C236" s="311"/>
      <c r="D236" s="328"/>
      <c r="E236" s="328"/>
      <c r="F236" s="328"/>
      <c r="G236" s="328"/>
      <c r="H236" s="328"/>
      <c r="I236" s="328"/>
      <c r="J236" s="328"/>
      <c r="K236" s="328"/>
      <c r="L236" s="328"/>
      <c r="M236" s="328"/>
      <c r="N236" s="328"/>
      <c r="O236" s="328"/>
      <c r="P236" s="328"/>
      <c r="Q236" s="409"/>
      <c r="R236" s="328"/>
      <c r="S236" s="330"/>
      <c r="T236" s="136" t="str">
        <f>IFERROR(S236/(VLOOKUP(R236,' Summary Statement'!$B$53:$C$77,2,FALSE))," ")</f>
        <v xml:space="preserve"> </v>
      </c>
      <c r="U236" s="330"/>
      <c r="V236" s="136" t="str">
        <f>IFERROR(U236/(VLOOKUP(R236,' Summary Statement'!$B$53:$C$77,2,FALSE))," ")</f>
        <v xml:space="preserve"> </v>
      </c>
      <c r="W236" s="137">
        <f t="shared" si="16"/>
        <v>0</v>
      </c>
      <c r="Z236" s="139" t="str">
        <f t="shared" si="14"/>
        <v>date not completed</v>
      </c>
      <c r="AA236" s="139" t="str">
        <f t="shared" si="15"/>
        <v>date not completed</v>
      </c>
      <c r="AB236" s="139">
        <f t="shared" si="17"/>
        <v>1</v>
      </c>
      <c r="AC236" s="140">
        <f t="shared" si="18"/>
        <v>0</v>
      </c>
      <c r="AD236" s="140" t="str">
        <f t="shared" si="19"/>
        <v/>
      </c>
      <c r="AE236" s="141">
        <v>0</v>
      </c>
      <c r="AF236" s="142">
        <f t="shared" si="20"/>
        <v>0</v>
      </c>
      <c r="AG236" s="1004"/>
      <c r="AH236" s="1005"/>
      <c r="AI236" s="1006"/>
    </row>
    <row r="237" spans="1:35" s="138" customFormat="1" x14ac:dyDescent="0.3">
      <c r="A237" s="135">
        <v>231</v>
      </c>
      <c r="B237" s="311"/>
      <c r="C237" s="311"/>
      <c r="D237" s="328"/>
      <c r="E237" s="328"/>
      <c r="F237" s="328"/>
      <c r="G237" s="328"/>
      <c r="H237" s="328"/>
      <c r="I237" s="328"/>
      <c r="J237" s="328"/>
      <c r="K237" s="328"/>
      <c r="L237" s="328"/>
      <c r="M237" s="328"/>
      <c r="N237" s="328"/>
      <c r="O237" s="328"/>
      <c r="P237" s="328"/>
      <c r="Q237" s="409"/>
      <c r="R237" s="328"/>
      <c r="S237" s="330"/>
      <c r="T237" s="136" t="str">
        <f>IFERROR(S237/(VLOOKUP(R237,' Summary Statement'!$B$53:$C$77,2,FALSE))," ")</f>
        <v xml:space="preserve"> </v>
      </c>
      <c r="U237" s="330"/>
      <c r="V237" s="136" t="str">
        <f>IFERROR(U237/(VLOOKUP(R237,' Summary Statement'!$B$53:$C$77,2,FALSE))," ")</f>
        <v xml:space="preserve"> </v>
      </c>
      <c r="W237" s="137">
        <f t="shared" si="16"/>
        <v>0</v>
      </c>
      <c r="Z237" s="139" t="str">
        <f t="shared" si="14"/>
        <v>date not completed</v>
      </c>
      <c r="AA237" s="139" t="str">
        <f t="shared" si="15"/>
        <v>date not completed</v>
      </c>
      <c r="AB237" s="139">
        <f t="shared" si="17"/>
        <v>1</v>
      </c>
      <c r="AC237" s="140">
        <f t="shared" si="18"/>
        <v>0</v>
      </c>
      <c r="AD237" s="140" t="str">
        <f t="shared" si="19"/>
        <v/>
      </c>
      <c r="AE237" s="141">
        <v>0</v>
      </c>
      <c r="AF237" s="142">
        <f t="shared" si="20"/>
        <v>0</v>
      </c>
      <c r="AG237" s="1004"/>
      <c r="AH237" s="1005"/>
      <c r="AI237" s="1006"/>
    </row>
    <row r="238" spans="1:35" s="138" customFormat="1" x14ac:dyDescent="0.3">
      <c r="A238" s="135">
        <v>232</v>
      </c>
      <c r="B238" s="311"/>
      <c r="C238" s="311"/>
      <c r="D238" s="328"/>
      <c r="E238" s="328"/>
      <c r="F238" s="328"/>
      <c r="G238" s="328"/>
      <c r="H238" s="328"/>
      <c r="I238" s="328"/>
      <c r="J238" s="328"/>
      <c r="K238" s="328"/>
      <c r="L238" s="328"/>
      <c r="M238" s="328"/>
      <c r="N238" s="328"/>
      <c r="O238" s="328"/>
      <c r="P238" s="328"/>
      <c r="Q238" s="409"/>
      <c r="R238" s="328"/>
      <c r="S238" s="330"/>
      <c r="T238" s="136" t="str">
        <f>IFERROR(S238/(VLOOKUP(R238,' Summary Statement'!$B$53:$C$77,2,FALSE))," ")</f>
        <v xml:space="preserve"> </v>
      </c>
      <c r="U238" s="330"/>
      <c r="V238" s="136" t="str">
        <f>IFERROR(U238/(VLOOKUP(R238,' Summary Statement'!$B$53:$C$77,2,FALSE))," ")</f>
        <v xml:space="preserve"> </v>
      </c>
      <c r="W238" s="137">
        <f t="shared" si="16"/>
        <v>0</v>
      </c>
      <c r="Z238" s="139" t="str">
        <f t="shared" si="14"/>
        <v>date not completed</v>
      </c>
      <c r="AA238" s="139" t="str">
        <f t="shared" si="15"/>
        <v>date not completed</v>
      </c>
      <c r="AB238" s="139">
        <f t="shared" si="17"/>
        <v>1</v>
      </c>
      <c r="AC238" s="140">
        <f t="shared" si="18"/>
        <v>0</v>
      </c>
      <c r="AD238" s="140" t="str">
        <f t="shared" si="19"/>
        <v/>
      </c>
      <c r="AE238" s="141">
        <v>0</v>
      </c>
      <c r="AF238" s="142">
        <f t="shared" si="20"/>
        <v>0</v>
      </c>
      <c r="AG238" s="1004"/>
      <c r="AH238" s="1005"/>
      <c r="AI238" s="1006"/>
    </row>
    <row r="239" spans="1:35" s="138" customFormat="1" x14ac:dyDescent="0.3">
      <c r="A239" s="135">
        <v>233</v>
      </c>
      <c r="B239" s="311"/>
      <c r="C239" s="311"/>
      <c r="D239" s="328"/>
      <c r="E239" s="328"/>
      <c r="F239" s="328"/>
      <c r="G239" s="328"/>
      <c r="H239" s="328"/>
      <c r="I239" s="328"/>
      <c r="J239" s="328"/>
      <c r="K239" s="328"/>
      <c r="L239" s="328"/>
      <c r="M239" s="328"/>
      <c r="N239" s="328"/>
      <c r="O239" s="328"/>
      <c r="P239" s="328"/>
      <c r="Q239" s="409"/>
      <c r="R239" s="328"/>
      <c r="S239" s="330"/>
      <c r="T239" s="136" t="str">
        <f>IFERROR(S239/(VLOOKUP(R239,' Summary Statement'!$B$53:$C$77,2,FALSE))," ")</f>
        <v xml:space="preserve"> </v>
      </c>
      <c r="U239" s="330"/>
      <c r="V239" s="136" t="str">
        <f>IFERROR(U239/(VLOOKUP(R239,' Summary Statement'!$B$53:$C$77,2,FALSE))," ")</f>
        <v xml:space="preserve"> </v>
      </c>
      <c r="W239" s="137">
        <f t="shared" si="16"/>
        <v>0</v>
      </c>
      <c r="Z239" s="139" t="str">
        <f t="shared" si="14"/>
        <v>date not completed</v>
      </c>
      <c r="AA239" s="139" t="str">
        <f t="shared" si="15"/>
        <v>date not completed</v>
      </c>
      <c r="AB239" s="139">
        <f t="shared" si="17"/>
        <v>1</v>
      </c>
      <c r="AC239" s="140">
        <f t="shared" si="18"/>
        <v>0</v>
      </c>
      <c r="AD239" s="140" t="str">
        <f t="shared" si="19"/>
        <v/>
      </c>
      <c r="AE239" s="141">
        <v>0</v>
      </c>
      <c r="AF239" s="142">
        <f t="shared" si="20"/>
        <v>0</v>
      </c>
      <c r="AG239" s="1004"/>
      <c r="AH239" s="1005"/>
      <c r="AI239" s="1006"/>
    </row>
    <row r="240" spans="1:35" s="138" customFormat="1" x14ac:dyDescent="0.3">
      <c r="A240" s="135">
        <v>234</v>
      </c>
      <c r="B240" s="311"/>
      <c r="C240" s="311"/>
      <c r="D240" s="328"/>
      <c r="E240" s="328"/>
      <c r="F240" s="328"/>
      <c r="G240" s="328"/>
      <c r="H240" s="328"/>
      <c r="I240" s="328"/>
      <c r="J240" s="328"/>
      <c r="K240" s="328"/>
      <c r="L240" s="328"/>
      <c r="M240" s="328"/>
      <c r="N240" s="328"/>
      <c r="O240" s="328"/>
      <c r="P240" s="328"/>
      <c r="Q240" s="409"/>
      <c r="R240" s="328"/>
      <c r="S240" s="330"/>
      <c r="T240" s="136" t="str">
        <f>IFERROR(S240/(VLOOKUP(R240,' Summary Statement'!$B$53:$C$77,2,FALSE))," ")</f>
        <v xml:space="preserve"> </v>
      </c>
      <c r="U240" s="330"/>
      <c r="V240" s="136" t="str">
        <f>IFERROR(U240/(VLOOKUP(R240,' Summary Statement'!$B$53:$C$77,2,FALSE))," ")</f>
        <v xml:space="preserve"> </v>
      </c>
      <c r="W240" s="137">
        <f t="shared" si="16"/>
        <v>0</v>
      </c>
      <c r="Z240" s="139" t="str">
        <f t="shared" si="14"/>
        <v>date not completed</v>
      </c>
      <c r="AA240" s="139" t="str">
        <f t="shared" si="15"/>
        <v>date not completed</v>
      </c>
      <c r="AB240" s="139">
        <f t="shared" si="17"/>
        <v>1</v>
      </c>
      <c r="AC240" s="140">
        <f t="shared" si="18"/>
        <v>0</v>
      </c>
      <c r="AD240" s="140" t="str">
        <f t="shared" si="19"/>
        <v/>
      </c>
      <c r="AE240" s="141">
        <v>0</v>
      </c>
      <c r="AF240" s="142">
        <f t="shared" si="20"/>
        <v>0</v>
      </c>
      <c r="AG240" s="1004"/>
      <c r="AH240" s="1005"/>
      <c r="AI240" s="1006"/>
    </row>
    <row r="241" spans="1:35" s="138" customFormat="1" x14ac:dyDescent="0.3">
      <c r="A241" s="135">
        <v>235</v>
      </c>
      <c r="B241" s="311"/>
      <c r="C241" s="311"/>
      <c r="D241" s="328"/>
      <c r="E241" s="328"/>
      <c r="F241" s="328"/>
      <c r="G241" s="328"/>
      <c r="H241" s="328"/>
      <c r="I241" s="328"/>
      <c r="J241" s="328"/>
      <c r="K241" s="328"/>
      <c r="L241" s="328"/>
      <c r="M241" s="328"/>
      <c r="N241" s="328"/>
      <c r="O241" s="328"/>
      <c r="P241" s="328"/>
      <c r="Q241" s="409"/>
      <c r="R241" s="328"/>
      <c r="S241" s="330"/>
      <c r="T241" s="136" t="str">
        <f>IFERROR(S241/(VLOOKUP(R241,' Summary Statement'!$B$53:$C$77,2,FALSE))," ")</f>
        <v xml:space="preserve"> </v>
      </c>
      <c r="U241" s="330"/>
      <c r="V241" s="136" t="str">
        <f>IFERROR(U241/(VLOOKUP(R241,' Summary Statement'!$B$53:$C$77,2,FALSE))," ")</f>
        <v xml:space="preserve"> </v>
      </c>
      <c r="W241" s="137">
        <f t="shared" si="16"/>
        <v>0</v>
      </c>
      <c r="Z241" s="139" t="str">
        <f t="shared" si="14"/>
        <v>date not completed</v>
      </c>
      <c r="AA241" s="139" t="str">
        <f t="shared" si="15"/>
        <v>date not completed</v>
      </c>
      <c r="AB241" s="139">
        <f t="shared" si="17"/>
        <v>1</v>
      </c>
      <c r="AC241" s="140">
        <f t="shared" si="18"/>
        <v>0</v>
      </c>
      <c r="AD241" s="140" t="str">
        <f t="shared" si="19"/>
        <v/>
      </c>
      <c r="AE241" s="141">
        <v>0</v>
      </c>
      <c r="AF241" s="142">
        <f t="shared" si="20"/>
        <v>0</v>
      </c>
      <c r="AG241" s="1004"/>
      <c r="AH241" s="1005"/>
      <c r="AI241" s="1006"/>
    </row>
    <row r="242" spans="1:35" s="138" customFormat="1" x14ac:dyDescent="0.3">
      <c r="A242" s="135">
        <v>236</v>
      </c>
      <c r="B242" s="311"/>
      <c r="C242" s="311"/>
      <c r="D242" s="328"/>
      <c r="E242" s="328"/>
      <c r="F242" s="328"/>
      <c r="G242" s="328"/>
      <c r="H242" s="328"/>
      <c r="I242" s="328"/>
      <c r="J242" s="328"/>
      <c r="K242" s="328"/>
      <c r="L242" s="328"/>
      <c r="M242" s="328"/>
      <c r="N242" s="328"/>
      <c r="O242" s="328"/>
      <c r="P242" s="328"/>
      <c r="Q242" s="409"/>
      <c r="R242" s="328"/>
      <c r="S242" s="330"/>
      <c r="T242" s="136" t="str">
        <f>IFERROR(S242/(VLOOKUP(R242,' Summary Statement'!$B$53:$C$77,2,FALSE))," ")</f>
        <v xml:space="preserve"> </v>
      </c>
      <c r="U242" s="330"/>
      <c r="V242" s="136" t="str">
        <f>IFERROR(U242/(VLOOKUP(R242,' Summary Statement'!$B$53:$C$77,2,FALSE))," ")</f>
        <v xml:space="preserve"> </v>
      </c>
      <c r="W242" s="137">
        <f t="shared" si="16"/>
        <v>0</v>
      </c>
      <c r="Z242" s="139" t="str">
        <f t="shared" si="14"/>
        <v>date not completed</v>
      </c>
      <c r="AA242" s="139" t="str">
        <f t="shared" si="15"/>
        <v>date not completed</v>
      </c>
      <c r="AB242" s="139">
        <f t="shared" si="17"/>
        <v>1</v>
      </c>
      <c r="AC242" s="140">
        <f t="shared" si="18"/>
        <v>0</v>
      </c>
      <c r="AD242" s="140" t="str">
        <f t="shared" si="19"/>
        <v/>
      </c>
      <c r="AE242" s="141">
        <v>0</v>
      </c>
      <c r="AF242" s="142">
        <f t="shared" si="20"/>
        <v>0</v>
      </c>
      <c r="AG242" s="1004"/>
      <c r="AH242" s="1005"/>
      <c r="AI242" s="1006"/>
    </row>
    <row r="243" spans="1:35" s="138" customFormat="1" x14ac:dyDescent="0.3">
      <c r="A243" s="135">
        <v>237</v>
      </c>
      <c r="B243" s="311"/>
      <c r="C243" s="311"/>
      <c r="D243" s="328"/>
      <c r="E243" s="328"/>
      <c r="F243" s="328"/>
      <c r="G243" s="328"/>
      <c r="H243" s="328"/>
      <c r="I243" s="328"/>
      <c r="J243" s="328"/>
      <c r="K243" s="328"/>
      <c r="L243" s="328"/>
      <c r="M243" s="328"/>
      <c r="N243" s="328"/>
      <c r="O243" s="328"/>
      <c r="P243" s="328"/>
      <c r="Q243" s="409"/>
      <c r="R243" s="328"/>
      <c r="S243" s="330"/>
      <c r="T243" s="136" t="str">
        <f>IFERROR(S243/(VLOOKUP(R243,' Summary Statement'!$B$53:$C$77,2,FALSE))," ")</f>
        <v xml:space="preserve"> </v>
      </c>
      <c r="U243" s="330"/>
      <c r="V243" s="136" t="str">
        <f>IFERROR(U243/(VLOOKUP(R243,' Summary Statement'!$B$53:$C$77,2,FALSE))," ")</f>
        <v xml:space="preserve"> </v>
      </c>
      <c r="W243" s="137">
        <f t="shared" si="16"/>
        <v>0</v>
      </c>
      <c r="Z243" s="139" t="str">
        <f t="shared" si="14"/>
        <v>date not completed</v>
      </c>
      <c r="AA243" s="139" t="str">
        <f t="shared" si="15"/>
        <v>date not completed</v>
      </c>
      <c r="AB243" s="139">
        <f t="shared" si="17"/>
        <v>1</v>
      </c>
      <c r="AC243" s="140">
        <f t="shared" si="18"/>
        <v>0</v>
      </c>
      <c r="AD243" s="140" t="str">
        <f t="shared" si="19"/>
        <v/>
      </c>
      <c r="AE243" s="141">
        <v>0</v>
      </c>
      <c r="AF243" s="142">
        <f t="shared" si="20"/>
        <v>0</v>
      </c>
      <c r="AG243" s="1004"/>
      <c r="AH243" s="1005"/>
      <c r="AI243" s="1006"/>
    </row>
    <row r="244" spans="1:35" s="138" customFormat="1" x14ac:dyDescent="0.3">
      <c r="A244" s="135">
        <v>238</v>
      </c>
      <c r="B244" s="311"/>
      <c r="C244" s="311"/>
      <c r="D244" s="328"/>
      <c r="E244" s="328"/>
      <c r="F244" s="328"/>
      <c r="G244" s="328"/>
      <c r="H244" s="328"/>
      <c r="I244" s="328"/>
      <c r="J244" s="328"/>
      <c r="K244" s="328"/>
      <c r="L244" s="328"/>
      <c r="M244" s="328"/>
      <c r="N244" s="328"/>
      <c r="O244" s="328"/>
      <c r="P244" s="328"/>
      <c r="Q244" s="409"/>
      <c r="R244" s="328"/>
      <c r="S244" s="330"/>
      <c r="T244" s="136" t="str">
        <f>IFERROR(S244/(VLOOKUP(R244,' Summary Statement'!$B$53:$C$77,2,FALSE))," ")</f>
        <v xml:space="preserve"> </v>
      </c>
      <c r="U244" s="330"/>
      <c r="V244" s="136" t="str">
        <f>IFERROR(U244/(VLOOKUP(R244,' Summary Statement'!$B$53:$C$77,2,FALSE))," ")</f>
        <v xml:space="preserve"> </v>
      </c>
      <c r="W244" s="137">
        <f t="shared" si="16"/>
        <v>0</v>
      </c>
      <c r="Z244" s="139" t="str">
        <f t="shared" si="14"/>
        <v>date not completed</v>
      </c>
      <c r="AA244" s="139" t="str">
        <f t="shared" si="15"/>
        <v>date not completed</v>
      </c>
      <c r="AB244" s="139">
        <f t="shared" si="17"/>
        <v>1</v>
      </c>
      <c r="AC244" s="140">
        <f t="shared" si="18"/>
        <v>0</v>
      </c>
      <c r="AD244" s="140" t="str">
        <f t="shared" si="19"/>
        <v/>
      </c>
      <c r="AE244" s="141">
        <v>0</v>
      </c>
      <c r="AF244" s="142">
        <f t="shared" si="20"/>
        <v>0</v>
      </c>
      <c r="AG244" s="1004"/>
      <c r="AH244" s="1005"/>
      <c r="AI244" s="1006"/>
    </row>
    <row r="245" spans="1:35" s="138" customFormat="1" x14ac:dyDescent="0.3">
      <c r="A245" s="135">
        <v>239</v>
      </c>
      <c r="B245" s="311"/>
      <c r="C245" s="311"/>
      <c r="D245" s="328"/>
      <c r="E245" s="328"/>
      <c r="F245" s="328"/>
      <c r="G245" s="328"/>
      <c r="H245" s="328"/>
      <c r="I245" s="328"/>
      <c r="J245" s="328"/>
      <c r="K245" s="328"/>
      <c r="L245" s="328"/>
      <c r="M245" s="328"/>
      <c r="N245" s="328"/>
      <c r="O245" s="328"/>
      <c r="P245" s="328"/>
      <c r="Q245" s="409"/>
      <c r="R245" s="328"/>
      <c r="S245" s="330"/>
      <c r="T245" s="136" t="str">
        <f>IFERROR(S245/(VLOOKUP(R245,' Summary Statement'!$B$53:$C$77,2,FALSE))," ")</f>
        <v xml:space="preserve"> </v>
      </c>
      <c r="U245" s="330"/>
      <c r="V245" s="136" t="str">
        <f>IFERROR(U245/(VLOOKUP(R245,' Summary Statement'!$B$53:$C$77,2,FALSE))," ")</f>
        <v xml:space="preserve"> </v>
      </c>
      <c r="W245" s="137">
        <f t="shared" si="16"/>
        <v>0</v>
      </c>
      <c r="Z245" s="139" t="str">
        <f t="shared" si="14"/>
        <v>date not completed</v>
      </c>
      <c r="AA245" s="139" t="str">
        <f t="shared" si="15"/>
        <v>date not completed</v>
      </c>
      <c r="AB245" s="139">
        <f t="shared" si="17"/>
        <v>1</v>
      </c>
      <c r="AC245" s="140">
        <f t="shared" si="18"/>
        <v>0</v>
      </c>
      <c r="AD245" s="140" t="str">
        <f t="shared" si="19"/>
        <v/>
      </c>
      <c r="AE245" s="141">
        <v>0</v>
      </c>
      <c r="AF245" s="142">
        <f t="shared" si="20"/>
        <v>0</v>
      </c>
      <c r="AG245" s="1004"/>
      <c r="AH245" s="1005"/>
      <c r="AI245" s="1006"/>
    </row>
    <row r="246" spans="1:35" s="138" customFormat="1" x14ac:dyDescent="0.3">
      <c r="A246" s="135">
        <v>240</v>
      </c>
      <c r="B246" s="311"/>
      <c r="C246" s="311"/>
      <c r="D246" s="328"/>
      <c r="E246" s="328"/>
      <c r="F246" s="328"/>
      <c r="G246" s="328"/>
      <c r="H246" s="328"/>
      <c r="I246" s="328"/>
      <c r="J246" s="328"/>
      <c r="K246" s="328"/>
      <c r="L246" s="328"/>
      <c r="M246" s="328"/>
      <c r="N246" s="328"/>
      <c r="O246" s="328"/>
      <c r="P246" s="328"/>
      <c r="Q246" s="409"/>
      <c r="R246" s="328"/>
      <c r="S246" s="330"/>
      <c r="T246" s="136" t="str">
        <f>IFERROR(S246/(VLOOKUP(R246,' Summary Statement'!$B$53:$C$77,2,FALSE))," ")</f>
        <v xml:space="preserve"> </v>
      </c>
      <c r="U246" s="330"/>
      <c r="V246" s="136" t="str">
        <f>IFERROR(U246/(VLOOKUP(R246,' Summary Statement'!$B$53:$C$77,2,FALSE))," ")</f>
        <v xml:space="preserve"> </v>
      </c>
      <c r="W246" s="137">
        <f t="shared" si="16"/>
        <v>0</v>
      </c>
      <c r="Z246" s="139" t="str">
        <f t="shared" si="14"/>
        <v>date not completed</v>
      </c>
      <c r="AA246" s="139" t="str">
        <f t="shared" si="15"/>
        <v>date not completed</v>
      </c>
      <c r="AB246" s="139">
        <f t="shared" si="17"/>
        <v>1</v>
      </c>
      <c r="AC246" s="140">
        <f t="shared" si="18"/>
        <v>0</v>
      </c>
      <c r="AD246" s="140" t="str">
        <f t="shared" si="19"/>
        <v/>
      </c>
      <c r="AE246" s="141">
        <v>0</v>
      </c>
      <c r="AF246" s="142">
        <f t="shared" si="20"/>
        <v>0</v>
      </c>
      <c r="AG246" s="1004"/>
      <c r="AH246" s="1005"/>
      <c r="AI246" s="1006"/>
    </row>
    <row r="247" spans="1:35" s="138" customFormat="1" x14ac:dyDescent="0.3">
      <c r="A247" s="135">
        <v>241</v>
      </c>
      <c r="B247" s="311"/>
      <c r="C247" s="311"/>
      <c r="D247" s="328"/>
      <c r="E247" s="328"/>
      <c r="F247" s="328"/>
      <c r="G247" s="328"/>
      <c r="H247" s="328"/>
      <c r="I247" s="328"/>
      <c r="J247" s="328"/>
      <c r="K247" s="328"/>
      <c r="L247" s="328"/>
      <c r="M247" s="328"/>
      <c r="N247" s="328"/>
      <c r="O247" s="328"/>
      <c r="P247" s="328"/>
      <c r="Q247" s="409"/>
      <c r="R247" s="328"/>
      <c r="S247" s="330"/>
      <c r="T247" s="136" t="str">
        <f>IFERROR(S247/(VLOOKUP(R247,' Summary Statement'!$B$53:$C$77,2,FALSE))," ")</f>
        <v xml:space="preserve"> </v>
      </c>
      <c r="U247" s="330"/>
      <c r="V247" s="136" t="str">
        <f>IFERROR(U247/(VLOOKUP(R247,' Summary Statement'!$B$53:$C$77,2,FALSE))," ")</f>
        <v xml:space="preserve"> </v>
      </c>
      <c r="W247" s="137">
        <f t="shared" si="16"/>
        <v>0</v>
      </c>
      <c r="Z247" s="139" t="str">
        <f t="shared" si="14"/>
        <v>date not completed</v>
      </c>
      <c r="AA247" s="139" t="str">
        <f t="shared" si="15"/>
        <v>date not completed</v>
      </c>
      <c r="AB247" s="139">
        <f t="shared" si="17"/>
        <v>1</v>
      </c>
      <c r="AC247" s="140">
        <f t="shared" si="18"/>
        <v>0</v>
      </c>
      <c r="AD247" s="140" t="str">
        <f t="shared" si="19"/>
        <v/>
      </c>
      <c r="AE247" s="141">
        <v>0</v>
      </c>
      <c r="AF247" s="142">
        <f t="shared" si="20"/>
        <v>0</v>
      </c>
      <c r="AG247" s="1004"/>
      <c r="AH247" s="1005"/>
      <c r="AI247" s="1006"/>
    </row>
    <row r="248" spans="1:35" s="138" customFormat="1" x14ac:dyDescent="0.3">
      <c r="A248" s="135">
        <v>242</v>
      </c>
      <c r="B248" s="311"/>
      <c r="C248" s="311"/>
      <c r="D248" s="328"/>
      <c r="E248" s="328"/>
      <c r="F248" s="328"/>
      <c r="G248" s="328"/>
      <c r="H248" s="328"/>
      <c r="I248" s="328"/>
      <c r="J248" s="328"/>
      <c r="K248" s="328"/>
      <c r="L248" s="328"/>
      <c r="M248" s="328"/>
      <c r="N248" s="328"/>
      <c r="O248" s="328"/>
      <c r="P248" s="328"/>
      <c r="Q248" s="409"/>
      <c r="R248" s="328"/>
      <c r="S248" s="330"/>
      <c r="T248" s="136" t="str">
        <f>IFERROR(S248/(VLOOKUP(R248,' Summary Statement'!$B$53:$C$77,2,FALSE))," ")</f>
        <v xml:space="preserve"> </v>
      </c>
      <c r="U248" s="330"/>
      <c r="V248" s="136" t="str">
        <f>IFERROR(U248/(VLOOKUP(R248,' Summary Statement'!$B$53:$C$77,2,FALSE))," ")</f>
        <v xml:space="preserve"> </v>
      </c>
      <c r="W248" s="137">
        <f t="shared" si="16"/>
        <v>0</v>
      </c>
      <c r="Z248" s="139" t="str">
        <f t="shared" si="14"/>
        <v>date not completed</v>
      </c>
      <c r="AA248" s="139" t="str">
        <f t="shared" si="15"/>
        <v>date not completed</v>
      </c>
      <c r="AB248" s="139">
        <f t="shared" si="17"/>
        <v>1</v>
      </c>
      <c r="AC248" s="140">
        <f t="shared" si="18"/>
        <v>0</v>
      </c>
      <c r="AD248" s="140" t="str">
        <f t="shared" si="19"/>
        <v/>
      </c>
      <c r="AE248" s="141">
        <v>0</v>
      </c>
      <c r="AF248" s="142">
        <f t="shared" si="20"/>
        <v>0</v>
      </c>
      <c r="AG248" s="1004"/>
      <c r="AH248" s="1005"/>
      <c r="AI248" s="1006"/>
    </row>
    <row r="249" spans="1:35" s="138" customFormat="1" x14ac:dyDescent="0.3">
      <c r="A249" s="135">
        <v>243</v>
      </c>
      <c r="B249" s="311"/>
      <c r="C249" s="311"/>
      <c r="D249" s="328"/>
      <c r="E249" s="328"/>
      <c r="F249" s="328"/>
      <c r="G249" s="328"/>
      <c r="H249" s="328"/>
      <c r="I249" s="328"/>
      <c r="J249" s="328"/>
      <c r="K249" s="328"/>
      <c r="L249" s="328"/>
      <c r="M249" s="328"/>
      <c r="N249" s="328"/>
      <c r="O249" s="328"/>
      <c r="P249" s="328"/>
      <c r="Q249" s="409"/>
      <c r="R249" s="328"/>
      <c r="S249" s="330"/>
      <c r="T249" s="136" t="str">
        <f>IFERROR(S249/(VLOOKUP(R249,' Summary Statement'!$B$53:$C$77,2,FALSE))," ")</f>
        <v xml:space="preserve"> </v>
      </c>
      <c r="U249" s="330"/>
      <c r="V249" s="136" t="str">
        <f>IFERROR(U249/(VLOOKUP(R249,' Summary Statement'!$B$53:$C$77,2,FALSE))," ")</f>
        <v xml:space="preserve"> </v>
      </c>
      <c r="W249" s="137">
        <f t="shared" si="16"/>
        <v>0</v>
      </c>
      <c r="Z249" s="139" t="str">
        <f t="shared" si="14"/>
        <v>date not completed</v>
      </c>
      <c r="AA249" s="139" t="str">
        <f t="shared" si="15"/>
        <v>date not completed</v>
      </c>
      <c r="AB249" s="139">
        <f t="shared" si="17"/>
        <v>1</v>
      </c>
      <c r="AC249" s="140">
        <f t="shared" si="18"/>
        <v>0</v>
      </c>
      <c r="AD249" s="140" t="str">
        <f t="shared" si="19"/>
        <v/>
      </c>
      <c r="AE249" s="141">
        <v>0</v>
      </c>
      <c r="AF249" s="142">
        <f t="shared" si="20"/>
        <v>0</v>
      </c>
      <c r="AG249" s="1004"/>
      <c r="AH249" s="1005"/>
      <c r="AI249" s="1006"/>
    </row>
    <row r="250" spans="1:35" s="138" customFormat="1" x14ac:dyDescent="0.3">
      <c r="A250" s="135">
        <v>244</v>
      </c>
      <c r="B250" s="311"/>
      <c r="C250" s="311"/>
      <c r="D250" s="328"/>
      <c r="E250" s="328"/>
      <c r="F250" s="328"/>
      <c r="G250" s="328"/>
      <c r="H250" s="328"/>
      <c r="I250" s="328"/>
      <c r="J250" s="328"/>
      <c r="K250" s="328"/>
      <c r="L250" s="328"/>
      <c r="M250" s="328"/>
      <c r="N250" s="328"/>
      <c r="O250" s="328"/>
      <c r="P250" s="328"/>
      <c r="Q250" s="409"/>
      <c r="R250" s="328"/>
      <c r="S250" s="330"/>
      <c r="T250" s="136" t="str">
        <f>IFERROR(S250/(VLOOKUP(R250,' Summary Statement'!$B$53:$C$77,2,FALSE))," ")</f>
        <v xml:space="preserve"> </v>
      </c>
      <c r="U250" s="330"/>
      <c r="V250" s="136" t="str">
        <f>IFERROR(U250/(VLOOKUP(R250,' Summary Statement'!$B$53:$C$77,2,FALSE))," ")</f>
        <v xml:space="preserve"> </v>
      </c>
      <c r="W250" s="137">
        <f t="shared" si="16"/>
        <v>0</v>
      </c>
      <c r="Z250" s="139" t="str">
        <f t="shared" ref="Z250:Z257" si="21">+IF(OR(G250=0,H250=0),"date not completed",IF(G250&lt;=H250,IF(AND($AH$3&lt;=G250),"ok","to be checked"),"start date after than end date"))</f>
        <v>date not completed</v>
      </c>
      <c r="AA250" s="139" t="str">
        <f t="shared" ref="AA250:AA257" si="22">+IF(OR(G250=0,H250=0),"date not completed",IF(H250&gt;=G250,IF(AND($AJ$3&gt;=H250),"ok","to be checked"),"end date before than end date"))</f>
        <v>date not completed</v>
      </c>
      <c r="AB250" s="139">
        <f t="shared" si="17"/>
        <v>1</v>
      </c>
      <c r="AC250" s="140">
        <f t="shared" si="18"/>
        <v>0</v>
      </c>
      <c r="AD250" s="140" t="str">
        <f t="shared" si="19"/>
        <v/>
      </c>
      <c r="AE250" s="141">
        <v>0</v>
      </c>
      <c r="AF250" s="142">
        <f t="shared" si="20"/>
        <v>0</v>
      </c>
      <c r="AG250" s="1004"/>
      <c r="AH250" s="1005"/>
      <c r="AI250" s="1006"/>
    </row>
    <row r="251" spans="1:35" s="138" customFormat="1" x14ac:dyDescent="0.3">
      <c r="A251" s="135">
        <v>245</v>
      </c>
      <c r="B251" s="311"/>
      <c r="C251" s="311"/>
      <c r="D251" s="328"/>
      <c r="E251" s="328"/>
      <c r="F251" s="328"/>
      <c r="G251" s="328"/>
      <c r="H251" s="328"/>
      <c r="I251" s="328"/>
      <c r="J251" s="328"/>
      <c r="K251" s="328"/>
      <c r="L251" s="328"/>
      <c r="M251" s="328"/>
      <c r="N251" s="328"/>
      <c r="O251" s="328"/>
      <c r="P251" s="328"/>
      <c r="Q251" s="409"/>
      <c r="R251" s="328"/>
      <c r="S251" s="330"/>
      <c r="T251" s="136" t="str">
        <f>IFERROR(S251/(VLOOKUP(R251,' Summary Statement'!$B$53:$C$77,2,FALSE))," ")</f>
        <v xml:space="preserve"> </v>
      </c>
      <c r="U251" s="330"/>
      <c r="V251" s="136" t="str">
        <f>IFERROR(U251/(VLOOKUP(R251,' Summary Statement'!$B$53:$C$77,2,FALSE))," ")</f>
        <v xml:space="preserve"> </v>
      </c>
      <c r="W251" s="137">
        <f t="shared" ref="W251:W257" si="23">IF(E251="",0,(IF(OR(E251="",F251="",M251="",L251="",N251="",O251="",P251=""),"FILL ALL FIELDS",T251+V251)))</f>
        <v>0</v>
      </c>
      <c r="Z251" s="139" t="str">
        <f t="shared" si="21"/>
        <v>date not completed</v>
      </c>
      <c r="AA251" s="139" t="str">
        <f t="shared" si="22"/>
        <v>date not completed</v>
      </c>
      <c r="AB251" s="139">
        <f t="shared" ref="AB251:AB257" si="24">+H251-G251+1</f>
        <v>1</v>
      </c>
      <c r="AC251" s="140">
        <f t="shared" ref="AC251:AC257" si="25">+P251-O251</f>
        <v>0</v>
      </c>
      <c r="AD251" s="140" t="str">
        <f t="shared" ref="AD251:AD257" si="26">+IFERROR(V251/AB251,"")</f>
        <v/>
      </c>
      <c r="AE251" s="141">
        <v>0</v>
      </c>
      <c r="AF251" s="142">
        <f t="shared" ref="AF251:AF257" si="27">IFERROR(ROUND(AE251*(V251/AB251),2),0)</f>
        <v>0</v>
      </c>
      <c r="AG251" s="1004"/>
      <c r="AH251" s="1005"/>
      <c r="AI251" s="1006"/>
    </row>
    <row r="252" spans="1:35" s="138" customFormat="1" x14ac:dyDescent="0.3">
      <c r="A252" s="135">
        <v>246</v>
      </c>
      <c r="B252" s="311"/>
      <c r="C252" s="311"/>
      <c r="D252" s="328"/>
      <c r="E252" s="328"/>
      <c r="F252" s="328"/>
      <c r="G252" s="328"/>
      <c r="H252" s="328"/>
      <c r="I252" s="328"/>
      <c r="J252" s="328"/>
      <c r="K252" s="328"/>
      <c r="L252" s="328"/>
      <c r="M252" s="328"/>
      <c r="N252" s="328"/>
      <c r="O252" s="328"/>
      <c r="P252" s="328"/>
      <c r="Q252" s="409"/>
      <c r="R252" s="328"/>
      <c r="S252" s="330"/>
      <c r="T252" s="136" t="str">
        <f>IFERROR(S252/(VLOOKUP(R252,' Summary Statement'!$B$53:$C$77,2,FALSE))," ")</f>
        <v xml:space="preserve"> </v>
      </c>
      <c r="U252" s="330"/>
      <c r="V252" s="136" t="str">
        <f>IFERROR(U252/(VLOOKUP(R252,' Summary Statement'!$B$53:$C$77,2,FALSE))," ")</f>
        <v xml:space="preserve"> </v>
      </c>
      <c r="W252" s="137">
        <f t="shared" si="23"/>
        <v>0</v>
      </c>
      <c r="Z252" s="139" t="str">
        <f t="shared" si="21"/>
        <v>date not completed</v>
      </c>
      <c r="AA252" s="139" t="str">
        <f t="shared" si="22"/>
        <v>date not completed</v>
      </c>
      <c r="AB252" s="139">
        <f t="shared" si="24"/>
        <v>1</v>
      </c>
      <c r="AC252" s="140">
        <f t="shared" si="25"/>
        <v>0</v>
      </c>
      <c r="AD252" s="140" t="str">
        <f t="shared" si="26"/>
        <v/>
      </c>
      <c r="AE252" s="141">
        <v>0</v>
      </c>
      <c r="AF252" s="142">
        <f t="shared" si="27"/>
        <v>0</v>
      </c>
      <c r="AG252" s="1004"/>
      <c r="AH252" s="1005"/>
      <c r="AI252" s="1006"/>
    </row>
    <row r="253" spans="1:35" s="138" customFormat="1" x14ac:dyDescent="0.3">
      <c r="A253" s="135">
        <v>247</v>
      </c>
      <c r="B253" s="311"/>
      <c r="C253" s="311"/>
      <c r="D253" s="328"/>
      <c r="E253" s="328"/>
      <c r="F253" s="328"/>
      <c r="G253" s="328"/>
      <c r="H253" s="328"/>
      <c r="I253" s="328"/>
      <c r="J253" s="328"/>
      <c r="K253" s="328"/>
      <c r="L253" s="328"/>
      <c r="M253" s="328"/>
      <c r="N253" s="328"/>
      <c r="O253" s="328"/>
      <c r="P253" s="328"/>
      <c r="Q253" s="409"/>
      <c r="R253" s="328"/>
      <c r="S253" s="330"/>
      <c r="T253" s="136" t="str">
        <f>IFERROR(S253/(VLOOKUP(R253,' Summary Statement'!$B$53:$C$77,2,FALSE))," ")</f>
        <v xml:space="preserve"> </v>
      </c>
      <c r="U253" s="330"/>
      <c r="V253" s="136" t="str">
        <f>IFERROR(U253/(VLOOKUP(R253,' Summary Statement'!$B$53:$C$77,2,FALSE))," ")</f>
        <v xml:space="preserve"> </v>
      </c>
      <c r="W253" s="137">
        <f t="shared" si="23"/>
        <v>0</v>
      </c>
      <c r="Z253" s="139" t="str">
        <f t="shared" si="21"/>
        <v>date not completed</v>
      </c>
      <c r="AA253" s="139" t="str">
        <f t="shared" si="22"/>
        <v>date not completed</v>
      </c>
      <c r="AB253" s="139">
        <f t="shared" si="24"/>
        <v>1</v>
      </c>
      <c r="AC253" s="140">
        <f t="shared" si="25"/>
        <v>0</v>
      </c>
      <c r="AD253" s="140" t="str">
        <f t="shared" si="26"/>
        <v/>
      </c>
      <c r="AE253" s="141">
        <v>0</v>
      </c>
      <c r="AF253" s="142">
        <f t="shared" si="27"/>
        <v>0</v>
      </c>
      <c r="AG253" s="1004"/>
      <c r="AH253" s="1005"/>
      <c r="AI253" s="1006"/>
    </row>
    <row r="254" spans="1:35" s="138" customFormat="1" x14ac:dyDescent="0.3">
      <c r="A254" s="135">
        <v>248</v>
      </c>
      <c r="B254" s="311"/>
      <c r="C254" s="311"/>
      <c r="D254" s="328"/>
      <c r="E254" s="328"/>
      <c r="F254" s="328"/>
      <c r="G254" s="328"/>
      <c r="H254" s="328"/>
      <c r="I254" s="328"/>
      <c r="J254" s="328"/>
      <c r="K254" s="328"/>
      <c r="L254" s="328"/>
      <c r="M254" s="328"/>
      <c r="N254" s="328"/>
      <c r="O254" s="328"/>
      <c r="P254" s="328"/>
      <c r="Q254" s="409"/>
      <c r="R254" s="328"/>
      <c r="S254" s="330"/>
      <c r="T254" s="136" t="str">
        <f>IFERROR(S254/(VLOOKUP(R254,' Summary Statement'!$B$53:$C$77,2,FALSE))," ")</f>
        <v xml:space="preserve"> </v>
      </c>
      <c r="U254" s="330"/>
      <c r="V254" s="136" t="str">
        <f>IFERROR(U254/(VLOOKUP(R254,' Summary Statement'!$B$53:$C$77,2,FALSE))," ")</f>
        <v xml:space="preserve"> </v>
      </c>
      <c r="W254" s="137">
        <f t="shared" si="23"/>
        <v>0</v>
      </c>
      <c r="Z254" s="139" t="str">
        <f t="shared" si="21"/>
        <v>date not completed</v>
      </c>
      <c r="AA254" s="139" t="str">
        <f t="shared" si="22"/>
        <v>date not completed</v>
      </c>
      <c r="AB254" s="139">
        <f t="shared" si="24"/>
        <v>1</v>
      </c>
      <c r="AC254" s="140">
        <f t="shared" si="25"/>
        <v>0</v>
      </c>
      <c r="AD254" s="140" t="str">
        <f t="shared" si="26"/>
        <v/>
      </c>
      <c r="AE254" s="141">
        <v>0</v>
      </c>
      <c r="AF254" s="142">
        <f t="shared" si="27"/>
        <v>0</v>
      </c>
      <c r="AG254" s="1004"/>
      <c r="AH254" s="1005"/>
      <c r="AI254" s="1006"/>
    </row>
    <row r="255" spans="1:35" s="138" customFormat="1" x14ac:dyDescent="0.3">
      <c r="A255" s="135">
        <v>249</v>
      </c>
      <c r="B255" s="311"/>
      <c r="C255" s="311"/>
      <c r="D255" s="328"/>
      <c r="E255" s="328"/>
      <c r="F255" s="328"/>
      <c r="G255" s="328"/>
      <c r="H255" s="328"/>
      <c r="I255" s="328"/>
      <c r="J255" s="328"/>
      <c r="K255" s="328"/>
      <c r="L255" s="328"/>
      <c r="M255" s="328"/>
      <c r="N255" s="328"/>
      <c r="O255" s="328"/>
      <c r="P255" s="328"/>
      <c r="Q255" s="409"/>
      <c r="R255" s="328"/>
      <c r="S255" s="330"/>
      <c r="T255" s="136" t="str">
        <f>IFERROR(S255/(VLOOKUP(R255,' Summary Statement'!$B$53:$C$77,2,FALSE))," ")</f>
        <v xml:space="preserve"> </v>
      </c>
      <c r="U255" s="330"/>
      <c r="V255" s="136" t="str">
        <f>IFERROR(U255/(VLOOKUP(R255,' Summary Statement'!$B$53:$C$77,2,FALSE))," ")</f>
        <v xml:space="preserve"> </v>
      </c>
      <c r="W255" s="137">
        <f t="shared" si="23"/>
        <v>0</v>
      </c>
      <c r="Z255" s="139" t="str">
        <f t="shared" si="21"/>
        <v>date not completed</v>
      </c>
      <c r="AA255" s="139" t="str">
        <f t="shared" si="22"/>
        <v>date not completed</v>
      </c>
      <c r="AB255" s="139">
        <f t="shared" si="24"/>
        <v>1</v>
      </c>
      <c r="AC255" s="140">
        <f t="shared" si="25"/>
        <v>0</v>
      </c>
      <c r="AD255" s="140" t="str">
        <f t="shared" si="26"/>
        <v/>
      </c>
      <c r="AE255" s="141">
        <v>0</v>
      </c>
      <c r="AF255" s="142">
        <f t="shared" si="27"/>
        <v>0</v>
      </c>
      <c r="AG255" s="1004"/>
      <c r="AH255" s="1005"/>
      <c r="AI255" s="1006"/>
    </row>
    <row r="256" spans="1:35" s="138" customFormat="1" x14ac:dyDescent="0.3">
      <c r="A256" s="135">
        <v>250</v>
      </c>
      <c r="B256" s="311"/>
      <c r="C256" s="311"/>
      <c r="D256" s="328"/>
      <c r="E256" s="328"/>
      <c r="F256" s="328"/>
      <c r="G256" s="328"/>
      <c r="H256" s="328"/>
      <c r="I256" s="328"/>
      <c r="J256" s="328"/>
      <c r="K256" s="328"/>
      <c r="L256" s="328"/>
      <c r="M256" s="328"/>
      <c r="N256" s="328"/>
      <c r="O256" s="328"/>
      <c r="P256" s="328"/>
      <c r="Q256" s="409"/>
      <c r="R256" s="328"/>
      <c r="S256" s="330"/>
      <c r="T256" s="136" t="str">
        <f>IFERROR(S256/(VLOOKUP(R256,' Summary Statement'!$B$53:$C$77,2,FALSE))," ")</f>
        <v xml:space="preserve"> </v>
      </c>
      <c r="U256" s="330"/>
      <c r="V256" s="136" t="str">
        <f>IFERROR(U256/(VLOOKUP(R256,' Summary Statement'!$B$53:$C$77,2,FALSE))," ")</f>
        <v xml:space="preserve"> </v>
      </c>
      <c r="W256" s="137">
        <f t="shared" si="23"/>
        <v>0</v>
      </c>
      <c r="Z256" s="139" t="str">
        <f t="shared" si="21"/>
        <v>date not completed</v>
      </c>
      <c r="AA256" s="139" t="str">
        <f t="shared" si="22"/>
        <v>date not completed</v>
      </c>
      <c r="AB256" s="139">
        <f t="shared" si="24"/>
        <v>1</v>
      </c>
      <c r="AC256" s="140">
        <f t="shared" si="25"/>
        <v>0</v>
      </c>
      <c r="AD256" s="140" t="str">
        <f t="shared" si="26"/>
        <v/>
      </c>
      <c r="AE256" s="141">
        <v>0</v>
      </c>
      <c r="AF256" s="142">
        <f t="shared" si="27"/>
        <v>0</v>
      </c>
      <c r="AG256" s="1004"/>
      <c r="AH256" s="1005"/>
      <c r="AI256" s="1006"/>
    </row>
    <row r="257" spans="1:35" s="138" customFormat="1" x14ac:dyDescent="0.3">
      <c r="A257" s="135">
        <v>251</v>
      </c>
      <c r="B257" s="311"/>
      <c r="C257" s="311"/>
      <c r="D257" s="328"/>
      <c r="E257" s="328"/>
      <c r="F257" s="328"/>
      <c r="G257" s="328"/>
      <c r="H257" s="328"/>
      <c r="I257" s="328"/>
      <c r="J257" s="328"/>
      <c r="K257" s="328"/>
      <c r="L257" s="328"/>
      <c r="M257" s="328"/>
      <c r="N257" s="328"/>
      <c r="O257" s="328"/>
      <c r="P257" s="328"/>
      <c r="Q257" s="409"/>
      <c r="R257" s="328"/>
      <c r="S257" s="330"/>
      <c r="T257" s="136" t="str">
        <f>IFERROR(S257/(VLOOKUP(R257,' Summary Statement'!$B$53:$C$77,2,FALSE))," ")</f>
        <v xml:space="preserve"> </v>
      </c>
      <c r="U257" s="330"/>
      <c r="V257" s="136" t="str">
        <f>IFERROR(U257/(VLOOKUP(R257,' Summary Statement'!$B$53:$C$77,2,FALSE))," ")</f>
        <v xml:space="preserve"> </v>
      </c>
      <c r="W257" s="137">
        <f t="shared" si="23"/>
        <v>0</v>
      </c>
      <c r="Z257" s="139" t="str">
        <f t="shared" si="21"/>
        <v>date not completed</v>
      </c>
      <c r="AA257" s="139" t="str">
        <f t="shared" si="22"/>
        <v>date not completed</v>
      </c>
      <c r="AB257" s="139">
        <f t="shared" si="24"/>
        <v>1</v>
      </c>
      <c r="AC257" s="140">
        <f t="shared" si="25"/>
        <v>0</v>
      </c>
      <c r="AD257" s="140" t="str">
        <f t="shared" si="26"/>
        <v/>
      </c>
      <c r="AE257" s="141">
        <v>0</v>
      </c>
      <c r="AF257" s="142">
        <f t="shared" si="27"/>
        <v>0</v>
      </c>
      <c r="AG257" s="1004"/>
      <c r="AH257" s="1005"/>
      <c r="AI257" s="1006"/>
    </row>
    <row r="258" spans="1:35" s="125" customFormat="1" ht="5.25" customHeight="1" x14ac:dyDescent="0.3"/>
    <row r="259" spans="1:35" ht="12.75" hidden="1" customHeight="1" x14ac:dyDescent="0.3"/>
    <row r="260" spans="1:35" ht="12.75" hidden="1" customHeight="1" x14ac:dyDescent="0.3"/>
    <row r="261" spans="1:35" ht="12.75" hidden="1" customHeight="1" x14ac:dyDescent="0.3"/>
    <row r="262" spans="1:35" ht="12.75" hidden="1" customHeight="1" x14ac:dyDescent="0.3"/>
    <row r="263" spans="1:35" ht="12.75" hidden="1" customHeight="1" x14ac:dyDescent="0.3">
      <c r="E263" s="8"/>
      <c r="F263" s="8"/>
      <c r="G263" s="8"/>
      <c r="H263" s="8"/>
      <c r="I263" s="8"/>
      <c r="J263" s="8"/>
      <c r="K263" s="8"/>
      <c r="L263" s="8"/>
    </row>
    <row r="264" spans="1:35" ht="12.75" hidden="1" customHeight="1" x14ac:dyDescent="0.3">
      <c r="E264" s="8"/>
      <c r="F264" s="8"/>
      <c r="G264" s="8"/>
      <c r="H264" s="8"/>
      <c r="I264" s="8"/>
      <c r="J264" s="8"/>
      <c r="K264" s="8"/>
      <c r="L264" s="8"/>
    </row>
    <row r="265" spans="1:35" ht="12.75" hidden="1" customHeight="1" x14ac:dyDescent="0.3">
      <c r="E265" s="8"/>
      <c r="F265" s="8"/>
      <c r="G265" s="8"/>
      <c r="H265" s="8"/>
      <c r="I265" s="8"/>
      <c r="J265" s="8"/>
      <c r="K265" s="8"/>
      <c r="L265" s="8"/>
    </row>
    <row r="266" spans="1:35" ht="12.75" hidden="1" customHeight="1" x14ac:dyDescent="0.3">
      <c r="E266" s="8"/>
      <c r="F266" s="8"/>
      <c r="G266" s="8"/>
      <c r="H266" s="8"/>
      <c r="I266" s="8"/>
      <c r="J266" s="8"/>
      <c r="K266" s="8"/>
      <c r="L266" s="8"/>
    </row>
    <row r="267" spans="1:35" ht="12.75" hidden="1" customHeight="1" x14ac:dyDescent="0.3">
      <c r="E267" s="8"/>
      <c r="F267" s="8"/>
      <c r="G267" s="8"/>
      <c r="H267" s="8"/>
      <c r="I267" s="8"/>
      <c r="J267" s="8"/>
      <c r="K267" s="8"/>
      <c r="L267" s="8"/>
    </row>
    <row r="268" spans="1:35" ht="12.75" hidden="1" customHeight="1" x14ac:dyDescent="0.3">
      <c r="E268" s="8"/>
      <c r="F268" s="8"/>
      <c r="G268" s="8"/>
      <c r="H268" s="8"/>
      <c r="I268" s="8"/>
      <c r="J268" s="8"/>
      <c r="K268" s="8"/>
      <c r="L268" s="8"/>
    </row>
    <row r="269" spans="1:35" ht="12.75" hidden="1" customHeight="1" x14ac:dyDescent="0.3">
      <c r="E269" s="8"/>
      <c r="F269" s="8"/>
      <c r="G269" s="8"/>
      <c r="H269" s="8"/>
      <c r="I269" s="8"/>
      <c r="J269" s="8"/>
      <c r="K269" s="8"/>
      <c r="L269" s="8"/>
    </row>
    <row r="270" spans="1:35" ht="12.75" hidden="1" customHeight="1" x14ac:dyDescent="0.3">
      <c r="E270" s="8"/>
      <c r="F270" s="8"/>
      <c r="G270" s="8"/>
      <c r="H270" s="8"/>
      <c r="I270" s="8"/>
      <c r="J270" s="8"/>
      <c r="K270" s="8"/>
      <c r="L270" s="8"/>
    </row>
    <row r="271" spans="1:35" ht="12.75" hidden="1" customHeight="1" x14ac:dyDescent="0.3">
      <c r="E271" s="8"/>
      <c r="F271" s="8"/>
      <c r="G271" s="8"/>
      <c r="H271" s="8"/>
      <c r="I271" s="8"/>
      <c r="J271" s="8"/>
      <c r="K271" s="8"/>
      <c r="L271" s="8"/>
    </row>
    <row r="272" spans="1:35" ht="12.75" hidden="1" customHeight="1" x14ac:dyDescent="0.3">
      <c r="E272" s="8"/>
      <c r="F272" s="8"/>
      <c r="G272" s="8"/>
      <c r="H272" s="8"/>
      <c r="I272" s="8"/>
      <c r="J272" s="8"/>
      <c r="K272" s="8"/>
      <c r="L272" s="8"/>
    </row>
    <row r="273" spans="5:12" ht="12.75" hidden="1" customHeight="1" x14ac:dyDescent="0.3">
      <c r="E273" s="8"/>
      <c r="F273" s="8"/>
      <c r="G273" s="8"/>
      <c r="H273" s="8"/>
      <c r="I273" s="8"/>
      <c r="J273" s="8"/>
      <c r="K273" s="8"/>
      <c r="L273" s="8"/>
    </row>
    <row r="274" spans="5:12" ht="12.75" hidden="1" customHeight="1" x14ac:dyDescent="0.3">
      <c r="E274" s="8"/>
      <c r="F274" s="8"/>
      <c r="G274" s="8"/>
      <c r="H274" s="8"/>
      <c r="I274" s="8"/>
      <c r="J274" s="8"/>
      <c r="K274" s="8"/>
      <c r="L274" s="8"/>
    </row>
    <row r="275" spans="5:12" ht="12.75" hidden="1" customHeight="1" x14ac:dyDescent="0.3">
      <c r="E275" s="8"/>
      <c r="F275" s="8"/>
      <c r="G275" s="8"/>
      <c r="H275" s="8"/>
      <c r="I275" s="8"/>
      <c r="J275" s="8"/>
      <c r="K275" s="8"/>
      <c r="L275" s="8"/>
    </row>
    <row r="276" spans="5:12" ht="12.75" hidden="1" customHeight="1" x14ac:dyDescent="0.3">
      <c r="E276" s="8"/>
      <c r="F276" s="8"/>
      <c r="G276" s="8"/>
      <c r="H276" s="8"/>
      <c r="I276" s="8"/>
      <c r="J276" s="8"/>
      <c r="K276" s="8"/>
      <c r="L276" s="8"/>
    </row>
    <row r="277" spans="5:12" ht="12.75" hidden="1" customHeight="1" x14ac:dyDescent="0.3">
      <c r="E277" s="8"/>
      <c r="F277" s="8"/>
      <c r="G277" s="8"/>
      <c r="H277" s="8"/>
      <c r="I277" s="8"/>
      <c r="J277" s="8"/>
      <c r="K277" s="8"/>
      <c r="L277" s="8"/>
    </row>
    <row r="278" spans="5:12" ht="12.75" hidden="1" customHeight="1" x14ac:dyDescent="0.3">
      <c r="E278" s="8"/>
      <c r="F278" s="8"/>
      <c r="G278" s="8"/>
      <c r="H278" s="8"/>
      <c r="I278" s="8"/>
      <c r="J278" s="8"/>
      <c r="K278" s="8"/>
      <c r="L278" s="8"/>
    </row>
    <row r="279" spans="5:12" ht="12.75" hidden="1" customHeight="1" x14ac:dyDescent="0.3">
      <c r="E279" s="8"/>
      <c r="F279" s="8"/>
      <c r="G279" s="8"/>
      <c r="H279" s="8"/>
      <c r="I279" s="8"/>
      <c r="J279" s="8"/>
      <c r="K279" s="8"/>
      <c r="L279" s="8"/>
    </row>
    <row r="280" spans="5:12" ht="12.75" hidden="1" customHeight="1" x14ac:dyDescent="0.3">
      <c r="E280" s="8"/>
      <c r="F280" s="8"/>
      <c r="G280" s="8"/>
      <c r="H280" s="8"/>
      <c r="I280" s="8"/>
      <c r="J280" s="8"/>
      <c r="K280" s="8"/>
      <c r="L280" s="8"/>
    </row>
    <row r="281" spans="5:12" ht="12.75" hidden="1" customHeight="1" x14ac:dyDescent="0.3">
      <c r="E281" s="8"/>
      <c r="F281" s="8"/>
      <c r="G281" s="8"/>
      <c r="H281" s="8"/>
      <c r="I281" s="8"/>
      <c r="J281" s="8"/>
      <c r="K281" s="8"/>
      <c r="L281" s="8"/>
    </row>
    <row r="282" spans="5:12" ht="12.75" hidden="1" customHeight="1" x14ac:dyDescent="0.3">
      <c r="E282" s="8"/>
      <c r="F282" s="8"/>
      <c r="G282" s="8"/>
      <c r="H282" s="8"/>
      <c r="I282" s="8"/>
      <c r="J282" s="8"/>
      <c r="K282" s="8"/>
      <c r="L282" s="8"/>
    </row>
    <row r="283" spans="5:12" ht="12.75" hidden="1" customHeight="1" x14ac:dyDescent="0.3">
      <c r="E283" s="8"/>
      <c r="F283" s="8"/>
      <c r="G283" s="8"/>
      <c r="H283" s="8"/>
      <c r="I283" s="8"/>
      <c r="J283" s="8"/>
      <c r="K283" s="8"/>
      <c r="L283" s="8"/>
    </row>
    <row r="284" spans="5:12" ht="12.75" hidden="1" customHeight="1" x14ac:dyDescent="0.3">
      <c r="E284" s="8"/>
      <c r="F284" s="8"/>
      <c r="G284" s="8"/>
      <c r="H284" s="8"/>
      <c r="I284" s="8"/>
      <c r="J284" s="8"/>
      <c r="K284" s="8"/>
      <c r="L284" s="8"/>
    </row>
    <row r="285" spans="5:12" ht="12.75" hidden="1" customHeight="1" x14ac:dyDescent="0.3">
      <c r="E285" s="8"/>
      <c r="F285" s="8"/>
      <c r="G285" s="8"/>
      <c r="H285" s="8"/>
      <c r="I285" s="8"/>
      <c r="J285" s="8"/>
      <c r="K285" s="8"/>
      <c r="L285" s="8"/>
    </row>
    <row r="286" spans="5:12" ht="12.75" hidden="1" customHeight="1" x14ac:dyDescent="0.3">
      <c r="E286" s="8"/>
      <c r="F286" s="8"/>
      <c r="G286" s="8"/>
      <c r="H286" s="8"/>
      <c r="I286" s="8"/>
      <c r="J286" s="8"/>
      <c r="K286" s="8"/>
      <c r="L286" s="8"/>
    </row>
    <row r="287" spans="5:12" ht="12.75" hidden="1" customHeight="1" x14ac:dyDescent="0.3">
      <c r="E287" s="8"/>
      <c r="F287" s="8"/>
      <c r="G287" s="8"/>
      <c r="H287" s="8"/>
      <c r="I287" s="8"/>
      <c r="J287" s="8"/>
      <c r="K287" s="8"/>
      <c r="L287" s="8"/>
    </row>
    <row r="288" spans="5:12" ht="12.75" hidden="1" customHeight="1" x14ac:dyDescent="0.3">
      <c r="E288" s="8"/>
      <c r="F288" s="8"/>
      <c r="G288" s="8"/>
      <c r="H288" s="8"/>
      <c r="I288" s="8"/>
      <c r="J288" s="8"/>
      <c r="K288" s="8"/>
      <c r="L288" s="8"/>
    </row>
    <row r="289" spans="5:12" ht="12.75" hidden="1" customHeight="1" x14ac:dyDescent="0.3">
      <c r="E289" s="8"/>
      <c r="F289" s="8"/>
      <c r="G289" s="8"/>
      <c r="H289" s="8"/>
      <c r="I289" s="8"/>
      <c r="J289" s="8"/>
      <c r="K289" s="8"/>
      <c r="L289" s="8"/>
    </row>
    <row r="290" spans="5:12" ht="12.75" hidden="1" customHeight="1" x14ac:dyDescent="0.3">
      <c r="E290" s="8"/>
      <c r="F290" s="8"/>
      <c r="G290" s="8"/>
      <c r="H290" s="8"/>
      <c r="I290" s="8"/>
      <c r="J290" s="8"/>
      <c r="K290" s="8"/>
      <c r="L290" s="8"/>
    </row>
    <row r="291" spans="5:12" ht="12.75" hidden="1" customHeight="1" x14ac:dyDescent="0.3">
      <c r="E291" s="8"/>
      <c r="F291" s="8"/>
      <c r="G291" s="8"/>
      <c r="H291" s="8"/>
      <c r="I291" s="8"/>
      <c r="J291" s="8"/>
      <c r="K291" s="8"/>
      <c r="L291" s="8"/>
    </row>
    <row r="292" spans="5:12" ht="12.75" hidden="1" customHeight="1" x14ac:dyDescent="0.3">
      <c r="E292" s="8"/>
      <c r="F292" s="8"/>
      <c r="G292" s="8"/>
      <c r="H292" s="8"/>
      <c r="I292" s="8"/>
      <c r="J292" s="8"/>
      <c r="K292" s="8"/>
      <c r="L292" s="8"/>
    </row>
    <row r="293" spans="5:12" ht="12.75" hidden="1" customHeight="1" x14ac:dyDescent="0.3">
      <c r="E293" s="8"/>
      <c r="F293" s="8"/>
      <c r="G293" s="8"/>
      <c r="H293" s="8"/>
      <c r="I293" s="8"/>
      <c r="J293" s="8"/>
      <c r="K293" s="8"/>
      <c r="L293" s="8"/>
    </row>
    <row r="294" spans="5:12" ht="12.75" hidden="1" customHeight="1" x14ac:dyDescent="0.3">
      <c r="E294" s="8"/>
      <c r="F294" s="8"/>
      <c r="G294" s="8"/>
      <c r="H294" s="8"/>
      <c r="I294" s="8"/>
      <c r="J294" s="8"/>
      <c r="K294" s="8"/>
      <c r="L294" s="8"/>
    </row>
    <row r="295" spans="5:12" ht="12.75" hidden="1" customHeight="1" x14ac:dyDescent="0.3">
      <c r="E295" s="8"/>
      <c r="F295" s="8"/>
      <c r="G295" s="8"/>
      <c r="H295" s="8"/>
      <c r="I295" s="8"/>
      <c r="J295" s="8"/>
      <c r="K295" s="8"/>
      <c r="L295" s="8"/>
    </row>
    <row r="296" spans="5:12" ht="12.75" hidden="1" customHeight="1" x14ac:dyDescent="0.3">
      <c r="E296" s="8"/>
      <c r="F296" s="8"/>
      <c r="G296" s="8"/>
      <c r="H296" s="8"/>
      <c r="I296" s="8"/>
      <c r="J296" s="8"/>
      <c r="K296" s="8"/>
      <c r="L296" s="8"/>
    </row>
    <row r="297" spans="5:12" ht="12.75" hidden="1" customHeight="1" x14ac:dyDescent="0.3">
      <c r="E297" s="8"/>
      <c r="F297" s="8"/>
      <c r="G297" s="8"/>
      <c r="H297" s="8"/>
      <c r="I297" s="8"/>
      <c r="J297" s="8"/>
      <c r="K297" s="8"/>
      <c r="L297" s="8"/>
    </row>
    <row r="298" spans="5:12" ht="12.75" hidden="1" customHeight="1" x14ac:dyDescent="0.3">
      <c r="E298" s="8"/>
      <c r="F298" s="8"/>
      <c r="G298" s="8"/>
      <c r="H298" s="8"/>
      <c r="I298" s="8"/>
      <c r="J298" s="8"/>
      <c r="K298" s="8"/>
      <c r="L298" s="8"/>
    </row>
    <row r="299" spans="5:12" ht="12.75" hidden="1" customHeight="1" x14ac:dyDescent="0.3">
      <c r="E299" s="8"/>
      <c r="F299" s="8"/>
      <c r="G299" s="8"/>
      <c r="H299" s="8"/>
      <c r="I299" s="8"/>
      <c r="J299" s="8"/>
      <c r="K299" s="8"/>
      <c r="L299" s="8"/>
    </row>
    <row r="300" spans="5:12" ht="12.75" hidden="1" customHeight="1" x14ac:dyDescent="0.3">
      <c r="E300" s="8"/>
      <c r="F300" s="8"/>
      <c r="G300" s="8"/>
      <c r="H300" s="8"/>
      <c r="I300" s="8"/>
      <c r="J300" s="8"/>
      <c r="K300" s="8"/>
      <c r="L300" s="8"/>
    </row>
    <row r="301" spans="5:12" ht="12.75" hidden="1" customHeight="1" x14ac:dyDescent="0.3">
      <c r="E301" s="8"/>
      <c r="F301" s="8"/>
      <c r="G301" s="8"/>
      <c r="H301" s="8"/>
      <c r="I301" s="8"/>
      <c r="J301" s="8"/>
      <c r="K301" s="8"/>
      <c r="L301" s="8"/>
    </row>
    <row r="302" spans="5:12" ht="12.75" hidden="1" customHeight="1" x14ac:dyDescent="0.3">
      <c r="E302" s="8"/>
      <c r="F302" s="8"/>
      <c r="G302" s="8"/>
      <c r="H302" s="8"/>
      <c r="I302" s="8"/>
      <c r="J302" s="8"/>
      <c r="K302" s="8"/>
      <c r="L302" s="8"/>
    </row>
    <row r="303" spans="5:12" ht="12.75" hidden="1" customHeight="1" x14ac:dyDescent="0.3">
      <c r="E303" s="8"/>
      <c r="F303" s="8"/>
      <c r="G303" s="8"/>
      <c r="H303" s="8"/>
      <c r="I303" s="8"/>
      <c r="J303" s="8"/>
      <c r="K303" s="8"/>
      <c r="L303" s="8"/>
    </row>
    <row r="304" spans="5:12" ht="12.75" hidden="1" customHeight="1" x14ac:dyDescent="0.3">
      <c r="E304" s="8"/>
      <c r="F304" s="8"/>
      <c r="G304" s="8"/>
      <c r="H304" s="8"/>
      <c r="I304" s="8"/>
      <c r="J304" s="8"/>
      <c r="K304" s="8"/>
      <c r="L304" s="8"/>
    </row>
    <row r="305" spans="5:12" ht="12.75" hidden="1" customHeight="1" x14ac:dyDescent="0.3">
      <c r="E305" s="8"/>
      <c r="F305" s="8"/>
      <c r="G305" s="8"/>
      <c r="H305" s="8"/>
      <c r="I305" s="8"/>
      <c r="J305" s="8"/>
      <c r="K305" s="8"/>
      <c r="L305" s="8"/>
    </row>
    <row r="306" spans="5:12" ht="12.75" hidden="1" customHeight="1" x14ac:dyDescent="0.3">
      <c r="E306" s="8"/>
      <c r="F306" s="8"/>
      <c r="G306" s="8"/>
      <c r="H306" s="8"/>
      <c r="I306" s="8"/>
      <c r="J306" s="8"/>
      <c r="K306" s="8"/>
      <c r="L306" s="8"/>
    </row>
    <row r="307" spans="5:12" ht="12.75" hidden="1" customHeight="1" x14ac:dyDescent="0.3">
      <c r="E307" s="8"/>
      <c r="F307" s="8"/>
      <c r="G307" s="8"/>
      <c r="H307" s="8"/>
      <c r="I307" s="8"/>
      <c r="J307" s="8"/>
      <c r="K307" s="8"/>
      <c r="L307" s="8"/>
    </row>
    <row r="308" spans="5:12" ht="12.75" hidden="1" customHeight="1" x14ac:dyDescent="0.3">
      <c r="E308" s="8"/>
      <c r="F308" s="8"/>
      <c r="G308" s="8"/>
      <c r="H308" s="8"/>
      <c r="I308" s="8"/>
      <c r="J308" s="8"/>
      <c r="K308" s="8"/>
      <c r="L308" s="8"/>
    </row>
    <row r="309" spans="5:12" ht="12.75" hidden="1" customHeight="1" x14ac:dyDescent="0.3">
      <c r="E309" s="8"/>
      <c r="F309" s="8"/>
      <c r="G309" s="8"/>
      <c r="H309" s="8"/>
      <c r="I309" s="8"/>
      <c r="J309" s="8"/>
      <c r="K309" s="8"/>
      <c r="L309" s="8"/>
    </row>
    <row r="310" spans="5:12" ht="12.75" hidden="1" customHeight="1" x14ac:dyDescent="0.3">
      <c r="E310" s="8"/>
      <c r="F310" s="8"/>
      <c r="G310" s="8"/>
      <c r="H310" s="8"/>
      <c r="I310" s="8"/>
      <c r="J310" s="8"/>
      <c r="K310" s="8"/>
      <c r="L310" s="8"/>
    </row>
    <row r="311" spans="5:12" ht="12.75" hidden="1" customHeight="1" x14ac:dyDescent="0.3">
      <c r="E311" s="8"/>
      <c r="F311" s="8"/>
      <c r="G311" s="8"/>
      <c r="H311" s="8"/>
      <c r="I311" s="8"/>
      <c r="J311" s="8"/>
      <c r="K311" s="8"/>
      <c r="L311" s="8"/>
    </row>
    <row r="312" spans="5:12" ht="12.75" hidden="1" customHeight="1" x14ac:dyDescent="0.3">
      <c r="E312" s="8"/>
      <c r="F312" s="8"/>
      <c r="G312" s="8"/>
      <c r="H312" s="8"/>
      <c r="I312" s="8"/>
      <c r="J312" s="8"/>
      <c r="K312" s="8"/>
      <c r="L312" s="8"/>
    </row>
    <row r="313" spans="5:12" ht="12.75" hidden="1" customHeight="1" x14ac:dyDescent="0.3">
      <c r="E313" s="8"/>
      <c r="F313" s="8"/>
      <c r="G313" s="8"/>
      <c r="H313" s="8"/>
      <c r="I313" s="8"/>
      <c r="J313" s="8"/>
      <c r="K313" s="8"/>
      <c r="L313" s="8"/>
    </row>
    <row r="314" spans="5:12" ht="12.75" hidden="1" customHeight="1" x14ac:dyDescent="0.3">
      <c r="E314" s="8"/>
      <c r="F314" s="8"/>
      <c r="G314" s="8"/>
      <c r="H314" s="8"/>
      <c r="I314" s="8"/>
      <c r="J314" s="8"/>
      <c r="K314" s="8"/>
      <c r="L314" s="8"/>
    </row>
    <row r="315" spans="5:12" ht="12.75" hidden="1" customHeight="1" x14ac:dyDescent="0.3">
      <c r="E315" s="8"/>
      <c r="F315" s="8"/>
      <c r="G315" s="8"/>
      <c r="H315" s="8"/>
      <c r="I315" s="8"/>
      <c r="J315" s="8"/>
      <c r="K315" s="8"/>
      <c r="L315" s="8"/>
    </row>
    <row r="316" spans="5:12" ht="12.75" hidden="1" customHeight="1" x14ac:dyDescent="0.3">
      <c r="E316" s="8"/>
      <c r="F316" s="8"/>
      <c r="G316" s="8"/>
      <c r="H316" s="8"/>
      <c r="I316" s="8"/>
      <c r="J316" s="8"/>
      <c r="K316" s="8"/>
      <c r="L316" s="8"/>
    </row>
    <row r="317" spans="5:12" ht="12.75" hidden="1" customHeight="1" x14ac:dyDescent="0.3">
      <c r="E317" s="8"/>
      <c r="F317" s="8"/>
      <c r="G317" s="8"/>
      <c r="H317" s="8"/>
      <c r="I317" s="8"/>
      <c r="J317" s="8"/>
      <c r="K317" s="8"/>
      <c r="L317" s="8"/>
    </row>
    <row r="318" spans="5:12" ht="12.75" hidden="1" customHeight="1" x14ac:dyDescent="0.3">
      <c r="E318" s="8"/>
      <c r="F318" s="8"/>
      <c r="G318" s="8"/>
      <c r="H318" s="8"/>
      <c r="I318" s="8"/>
      <c r="J318" s="8"/>
      <c r="K318" s="8"/>
      <c r="L318" s="8"/>
    </row>
    <row r="319" spans="5:12" ht="12.75" hidden="1" customHeight="1" x14ac:dyDescent="0.3">
      <c r="E319" s="8"/>
      <c r="F319" s="8"/>
      <c r="G319" s="8"/>
      <c r="H319" s="8"/>
      <c r="I319" s="8"/>
      <c r="J319" s="8"/>
      <c r="K319" s="8"/>
      <c r="L319" s="8"/>
    </row>
    <row r="320" spans="5:12" ht="12.75" hidden="1" customHeight="1" x14ac:dyDescent="0.3">
      <c r="E320" s="8"/>
      <c r="F320" s="8"/>
      <c r="G320" s="8"/>
      <c r="H320" s="8"/>
      <c r="I320" s="8"/>
      <c r="J320" s="8"/>
      <c r="K320" s="8"/>
      <c r="L320" s="8"/>
    </row>
    <row r="321" spans="5:12" ht="12.75" hidden="1" customHeight="1" x14ac:dyDescent="0.3">
      <c r="E321" s="8"/>
      <c r="F321" s="8"/>
      <c r="G321" s="8"/>
      <c r="H321" s="8"/>
      <c r="I321" s="8"/>
      <c r="J321" s="8"/>
      <c r="K321" s="8"/>
      <c r="L321" s="8"/>
    </row>
    <row r="322" spans="5:12" ht="12.75" hidden="1" customHeight="1" x14ac:dyDescent="0.3">
      <c r="E322" s="8"/>
      <c r="F322" s="8"/>
      <c r="G322" s="8"/>
      <c r="H322" s="8"/>
      <c r="I322" s="8"/>
      <c r="J322" s="8"/>
      <c r="K322" s="8"/>
      <c r="L322" s="8"/>
    </row>
    <row r="323" spans="5:12" ht="12.75" hidden="1" customHeight="1" x14ac:dyDescent="0.3">
      <c r="E323" s="8"/>
      <c r="F323" s="8"/>
      <c r="G323" s="8"/>
      <c r="H323" s="8"/>
      <c r="I323" s="8"/>
      <c r="J323" s="8"/>
      <c r="K323" s="8"/>
      <c r="L323" s="8"/>
    </row>
    <row r="324" spans="5:12" ht="12.75" hidden="1" customHeight="1" x14ac:dyDescent="0.3">
      <c r="E324" s="8"/>
      <c r="F324" s="8"/>
      <c r="G324" s="8"/>
      <c r="H324" s="8"/>
      <c r="I324" s="8"/>
      <c r="J324" s="8"/>
      <c r="K324" s="8"/>
      <c r="L324" s="8"/>
    </row>
    <row r="325" spans="5:12" ht="12.75" hidden="1" customHeight="1" x14ac:dyDescent="0.3">
      <c r="E325" s="8"/>
      <c r="F325" s="8"/>
      <c r="G325" s="8"/>
      <c r="H325" s="8"/>
      <c r="I325" s="8"/>
      <c r="J325" s="8"/>
      <c r="K325" s="8"/>
      <c r="L325" s="8"/>
    </row>
    <row r="326" spans="5:12" ht="12.75" hidden="1" customHeight="1" x14ac:dyDescent="0.3">
      <c r="E326" s="8"/>
      <c r="F326" s="8"/>
      <c r="G326" s="8"/>
      <c r="H326" s="8"/>
      <c r="I326" s="8"/>
      <c r="J326" s="8"/>
      <c r="K326" s="8"/>
      <c r="L326" s="8"/>
    </row>
    <row r="327" spans="5:12" ht="12.75" hidden="1" customHeight="1" x14ac:dyDescent="0.3">
      <c r="E327" s="8"/>
      <c r="F327" s="8"/>
      <c r="G327" s="8"/>
      <c r="H327" s="8"/>
      <c r="I327" s="8"/>
      <c r="J327" s="8"/>
      <c r="K327" s="8"/>
      <c r="L327" s="8"/>
    </row>
    <row r="328" spans="5:12" ht="12.75" hidden="1" customHeight="1" x14ac:dyDescent="0.3">
      <c r="E328" s="8"/>
      <c r="F328" s="8"/>
      <c r="G328" s="8"/>
      <c r="H328" s="8"/>
      <c r="I328" s="8"/>
      <c r="J328" s="8"/>
      <c r="K328" s="8"/>
      <c r="L328" s="8"/>
    </row>
    <row r="329" spans="5:12" ht="12.75" hidden="1" customHeight="1" x14ac:dyDescent="0.3">
      <c r="E329" s="8"/>
      <c r="F329" s="8"/>
      <c r="G329" s="8"/>
      <c r="H329" s="8"/>
      <c r="I329" s="8"/>
      <c r="J329" s="8"/>
      <c r="K329" s="8"/>
      <c r="L329" s="8"/>
    </row>
    <row r="330" spans="5:12" ht="12.75" hidden="1" customHeight="1" x14ac:dyDescent="0.3">
      <c r="E330" s="8"/>
      <c r="F330" s="8"/>
      <c r="G330" s="8"/>
      <c r="H330" s="8"/>
      <c r="I330" s="8"/>
      <c r="J330" s="8"/>
      <c r="K330" s="8"/>
      <c r="L330" s="8"/>
    </row>
    <row r="331" spans="5:12" ht="12.75" hidden="1" customHeight="1" x14ac:dyDescent="0.3"/>
    <row r="332" spans="5:12" ht="12.75" hidden="1" customHeight="1" x14ac:dyDescent="0.3"/>
    <row r="333" spans="5:12" ht="12.75" hidden="1" customHeight="1" x14ac:dyDescent="0.3"/>
    <row r="334" spans="5:12" ht="12.75" hidden="1" customHeight="1" x14ac:dyDescent="0.3"/>
    <row r="335" spans="5:12" ht="12.75" hidden="1" customHeight="1" x14ac:dyDescent="0.3"/>
    <row r="336" spans="5:12" ht="12.75" hidden="1" customHeight="1" x14ac:dyDescent="0.3"/>
    <row r="337" spans="5:12" ht="12.75" hidden="1" customHeight="1" x14ac:dyDescent="0.3"/>
    <row r="338" spans="5:12" ht="12.75" hidden="1" customHeight="1" x14ac:dyDescent="0.3"/>
    <row r="339" spans="5:12" ht="12.75" hidden="1" customHeight="1" x14ac:dyDescent="0.3"/>
    <row r="340" spans="5:12" ht="12.75" hidden="1" customHeight="1" x14ac:dyDescent="0.3">
      <c r="E340" s="8"/>
      <c r="F340" s="8"/>
      <c r="G340" s="8"/>
      <c r="H340" s="8"/>
      <c r="I340" s="8"/>
      <c r="J340" s="8"/>
      <c r="K340" s="8"/>
      <c r="L340" s="8"/>
    </row>
    <row r="341" spans="5:12" ht="12.75" hidden="1" customHeight="1" x14ac:dyDescent="0.3">
      <c r="E341" s="8"/>
      <c r="F341" s="8"/>
      <c r="G341" s="8"/>
      <c r="H341" s="8"/>
      <c r="I341" s="8"/>
      <c r="J341" s="8"/>
      <c r="K341" s="8"/>
      <c r="L341" s="8"/>
    </row>
    <row r="342" spans="5:12" ht="12.75" hidden="1" customHeight="1" x14ac:dyDescent="0.3">
      <c r="E342" s="8"/>
      <c r="F342" s="8"/>
      <c r="G342" s="8"/>
      <c r="H342" s="8"/>
      <c r="I342" s="8"/>
      <c r="J342" s="8"/>
      <c r="K342" s="8"/>
      <c r="L342" s="8"/>
    </row>
    <row r="343" spans="5:12" ht="12.75" hidden="1" customHeight="1" x14ac:dyDescent="0.3">
      <c r="E343" s="8"/>
      <c r="F343" s="8"/>
      <c r="G343" s="8"/>
      <c r="H343" s="8"/>
      <c r="I343" s="8"/>
      <c r="J343" s="8"/>
      <c r="K343" s="8"/>
      <c r="L343" s="8"/>
    </row>
    <row r="344" spans="5:12" ht="12.75" hidden="1" customHeight="1" x14ac:dyDescent="0.3">
      <c r="E344" s="8"/>
      <c r="F344" s="8"/>
      <c r="G344" s="8"/>
      <c r="H344" s="8"/>
      <c r="I344" s="8"/>
      <c r="J344" s="8"/>
      <c r="K344" s="8"/>
      <c r="L344" s="8"/>
    </row>
    <row r="345" spans="5:12" ht="12.75" hidden="1" customHeight="1" x14ac:dyDescent="0.3">
      <c r="E345" s="8"/>
      <c r="F345" s="8"/>
      <c r="G345" s="8"/>
      <c r="H345" s="8"/>
      <c r="I345" s="8"/>
      <c r="J345" s="8"/>
      <c r="K345" s="8"/>
      <c r="L345" s="8"/>
    </row>
    <row r="346" spans="5:12" ht="12.75" hidden="1" customHeight="1" x14ac:dyDescent="0.3">
      <c r="E346" s="8"/>
      <c r="F346" s="8"/>
      <c r="G346" s="8"/>
      <c r="H346" s="8"/>
      <c r="I346" s="8"/>
      <c r="J346" s="8"/>
      <c r="K346" s="8"/>
      <c r="L346" s="8"/>
    </row>
    <row r="347" spans="5:12" ht="12.75" hidden="1" customHeight="1" x14ac:dyDescent="0.3">
      <c r="E347" s="8"/>
      <c r="F347" s="8"/>
      <c r="G347" s="8"/>
      <c r="H347" s="8"/>
      <c r="I347" s="8"/>
      <c r="J347" s="8"/>
      <c r="K347" s="8"/>
      <c r="L347" s="8"/>
    </row>
    <row r="348" spans="5:12" ht="12.75" hidden="1" customHeight="1" x14ac:dyDescent="0.3">
      <c r="E348" s="8"/>
      <c r="F348" s="8"/>
      <c r="G348" s="8"/>
      <c r="H348" s="8"/>
      <c r="I348" s="8"/>
      <c r="J348" s="8"/>
      <c r="K348" s="8"/>
      <c r="L348" s="8"/>
    </row>
    <row r="349" spans="5:12" ht="12.75" hidden="1" customHeight="1" x14ac:dyDescent="0.3">
      <c r="E349" s="8"/>
      <c r="F349" s="8"/>
      <c r="G349" s="8"/>
      <c r="H349" s="8"/>
      <c r="I349" s="8"/>
      <c r="J349" s="8"/>
      <c r="K349" s="8"/>
      <c r="L349" s="8"/>
    </row>
    <row r="350" spans="5:12" ht="12.75" hidden="1" customHeight="1" x14ac:dyDescent="0.3">
      <c r="E350" s="8"/>
      <c r="F350" s="8"/>
      <c r="G350" s="8"/>
      <c r="H350" s="8"/>
      <c r="I350" s="8"/>
      <c r="J350" s="8"/>
      <c r="K350" s="8"/>
      <c r="L350" s="8"/>
    </row>
    <row r="351" spans="5:12" ht="12.75" hidden="1" customHeight="1" x14ac:dyDescent="0.3">
      <c r="E351" s="8"/>
      <c r="F351" s="8"/>
      <c r="G351" s="8"/>
      <c r="H351" s="8"/>
      <c r="I351" s="8"/>
      <c r="J351" s="8"/>
      <c r="K351" s="8"/>
      <c r="L351" s="8"/>
    </row>
    <row r="352" spans="5:12" ht="12.75" hidden="1" customHeight="1" x14ac:dyDescent="0.3">
      <c r="E352" s="8"/>
      <c r="F352" s="8"/>
      <c r="G352" s="8"/>
      <c r="H352" s="8"/>
      <c r="I352" s="8"/>
      <c r="J352" s="8"/>
      <c r="K352" s="8"/>
      <c r="L352" s="8"/>
    </row>
    <row r="353" spans="5:12" ht="12.75" hidden="1" customHeight="1" x14ac:dyDescent="0.3">
      <c r="E353" s="8"/>
      <c r="F353" s="8"/>
      <c r="G353" s="8"/>
      <c r="H353" s="8"/>
      <c r="I353" s="8"/>
      <c r="J353" s="8"/>
      <c r="K353" s="8"/>
      <c r="L353" s="8"/>
    </row>
    <row r="354" spans="5:12" ht="12.75" hidden="1" customHeight="1" x14ac:dyDescent="0.3">
      <c r="E354" s="8"/>
      <c r="F354" s="8"/>
      <c r="G354" s="8"/>
      <c r="H354" s="8"/>
      <c r="I354" s="8"/>
      <c r="J354" s="8"/>
      <c r="K354" s="8"/>
      <c r="L354" s="8"/>
    </row>
    <row r="355" spans="5:12" ht="12.75" hidden="1" customHeight="1" x14ac:dyDescent="0.3">
      <c r="E355" s="8"/>
      <c r="F355" s="8"/>
      <c r="G355" s="8"/>
      <c r="H355" s="8"/>
      <c r="I355" s="8"/>
      <c r="J355" s="8"/>
      <c r="K355" s="8"/>
      <c r="L355" s="8"/>
    </row>
    <row r="356" spans="5:12" ht="12.75" hidden="1" customHeight="1" x14ac:dyDescent="0.3">
      <c r="E356" s="8"/>
      <c r="F356" s="8"/>
      <c r="G356" s="8"/>
      <c r="H356" s="8"/>
      <c r="I356" s="8"/>
      <c r="J356" s="8"/>
      <c r="K356" s="8"/>
      <c r="L356" s="8"/>
    </row>
    <row r="357" spans="5:12" ht="12.75" hidden="1" customHeight="1" x14ac:dyDescent="0.3">
      <c r="E357" s="8"/>
      <c r="F357" s="8"/>
      <c r="G357" s="8"/>
      <c r="H357" s="8"/>
      <c r="I357" s="8"/>
      <c r="J357" s="8"/>
      <c r="K357" s="8"/>
      <c r="L357" s="8"/>
    </row>
    <row r="358" spans="5:12" ht="12.75" hidden="1" customHeight="1" x14ac:dyDescent="0.3">
      <c r="E358" s="8"/>
      <c r="F358" s="8"/>
      <c r="G358" s="8"/>
      <c r="H358" s="8"/>
      <c r="I358" s="8"/>
      <c r="J358" s="8"/>
      <c r="K358" s="8"/>
      <c r="L358" s="8"/>
    </row>
    <row r="359" spans="5:12" ht="12.75" hidden="1" customHeight="1" x14ac:dyDescent="0.3">
      <c r="E359" s="8"/>
      <c r="F359" s="8"/>
      <c r="G359" s="8"/>
      <c r="H359" s="8"/>
      <c r="I359" s="8"/>
      <c r="J359" s="8"/>
      <c r="K359" s="8"/>
      <c r="L359" s="8"/>
    </row>
    <row r="360" spans="5:12" ht="12.75" hidden="1" customHeight="1" x14ac:dyDescent="0.3">
      <c r="E360" s="8"/>
      <c r="F360" s="8"/>
      <c r="G360" s="8"/>
      <c r="H360" s="8"/>
      <c r="I360" s="8"/>
      <c r="J360" s="8"/>
      <c r="K360" s="8"/>
      <c r="L360" s="8"/>
    </row>
    <row r="361" spans="5:12" ht="12.75" hidden="1" customHeight="1" x14ac:dyDescent="0.3">
      <c r="E361" s="8"/>
      <c r="F361" s="8"/>
      <c r="G361" s="8"/>
      <c r="H361" s="8"/>
      <c r="I361" s="8"/>
      <c r="J361" s="8"/>
      <c r="K361" s="8"/>
      <c r="L361" s="8"/>
    </row>
    <row r="362" spans="5:12" ht="12.75" hidden="1" customHeight="1" x14ac:dyDescent="0.3">
      <c r="E362" s="8"/>
      <c r="F362" s="8"/>
      <c r="G362" s="8"/>
      <c r="H362" s="8"/>
      <c r="I362" s="8"/>
      <c r="J362" s="8"/>
      <c r="K362" s="8"/>
      <c r="L362" s="8"/>
    </row>
    <row r="363" spans="5:12" ht="12.75" hidden="1" customHeight="1" x14ac:dyDescent="0.3">
      <c r="E363" s="8"/>
      <c r="F363" s="8"/>
      <c r="G363" s="8"/>
      <c r="H363" s="8"/>
      <c r="I363" s="8"/>
      <c r="J363" s="8"/>
      <c r="K363" s="8"/>
      <c r="L363" s="8"/>
    </row>
    <row r="364" spans="5:12" ht="12.75" hidden="1" customHeight="1" x14ac:dyDescent="0.3">
      <c r="E364" s="8"/>
      <c r="F364" s="8"/>
      <c r="G364" s="8"/>
      <c r="H364" s="8"/>
      <c r="I364" s="8"/>
      <c r="J364" s="8"/>
      <c r="K364" s="8"/>
      <c r="L364" s="8"/>
    </row>
    <row r="365" spans="5:12" ht="12.75" hidden="1" customHeight="1" x14ac:dyDescent="0.3">
      <c r="E365" s="8"/>
      <c r="F365" s="8"/>
      <c r="G365" s="8"/>
      <c r="H365" s="8"/>
      <c r="I365" s="8"/>
      <c r="J365" s="8"/>
      <c r="K365" s="8"/>
      <c r="L365" s="8"/>
    </row>
    <row r="366" spans="5:12" ht="12.75" hidden="1" customHeight="1" x14ac:dyDescent="0.3">
      <c r="E366" s="8"/>
      <c r="F366" s="8"/>
      <c r="G366" s="8"/>
      <c r="H366" s="8"/>
      <c r="I366" s="8"/>
      <c r="J366" s="8"/>
      <c r="K366" s="8"/>
      <c r="L366" s="8"/>
    </row>
    <row r="367" spans="5:12" ht="12.75" hidden="1" customHeight="1" x14ac:dyDescent="0.3">
      <c r="E367" s="8"/>
      <c r="F367" s="8"/>
      <c r="G367" s="8"/>
      <c r="H367" s="8"/>
      <c r="I367" s="8"/>
      <c r="J367" s="8"/>
      <c r="K367" s="8"/>
      <c r="L367" s="8"/>
    </row>
    <row r="368" spans="5:12" ht="12.75" hidden="1" customHeight="1" x14ac:dyDescent="0.3">
      <c r="E368" s="8"/>
      <c r="F368" s="8"/>
      <c r="G368" s="8"/>
      <c r="H368" s="8"/>
      <c r="I368" s="8"/>
      <c r="J368" s="8"/>
      <c r="K368" s="8"/>
      <c r="L368" s="8"/>
    </row>
    <row r="369" spans="5:12" ht="12.75" hidden="1" customHeight="1" x14ac:dyDescent="0.3">
      <c r="E369" s="8"/>
      <c r="F369" s="8"/>
      <c r="G369" s="8"/>
      <c r="H369" s="8"/>
      <c r="I369" s="8"/>
      <c r="J369" s="8"/>
      <c r="K369" s="8"/>
      <c r="L369" s="8"/>
    </row>
    <row r="370" spans="5:12" ht="12.75" hidden="1" customHeight="1" x14ac:dyDescent="0.3">
      <c r="E370" s="8"/>
      <c r="F370" s="8"/>
      <c r="G370" s="8"/>
      <c r="H370" s="8"/>
      <c r="I370" s="8"/>
      <c r="J370" s="8"/>
      <c r="K370" s="8"/>
      <c r="L370" s="8"/>
    </row>
    <row r="371" spans="5:12" ht="12.75" hidden="1" customHeight="1" x14ac:dyDescent="0.3">
      <c r="E371" s="8"/>
      <c r="F371" s="8"/>
      <c r="G371" s="8"/>
      <c r="H371" s="8"/>
      <c r="I371" s="8"/>
      <c r="J371" s="8"/>
      <c r="K371" s="8"/>
      <c r="L371" s="8"/>
    </row>
    <row r="372" spans="5:12" ht="12.75" hidden="1" customHeight="1" x14ac:dyDescent="0.3">
      <c r="E372" s="8"/>
      <c r="F372" s="8"/>
      <c r="G372" s="8"/>
      <c r="H372" s="8"/>
      <c r="I372" s="8"/>
      <c r="J372" s="8"/>
      <c r="K372" s="8"/>
      <c r="L372" s="8"/>
    </row>
    <row r="373" spans="5:12" ht="12.75" hidden="1" customHeight="1" x14ac:dyDescent="0.3">
      <c r="E373" s="8"/>
      <c r="F373" s="8"/>
      <c r="G373" s="8"/>
      <c r="H373" s="8"/>
      <c r="I373" s="8"/>
      <c r="J373" s="8"/>
      <c r="K373" s="8"/>
      <c r="L373" s="8"/>
    </row>
    <row r="374" spans="5:12" ht="12.75" hidden="1" customHeight="1" x14ac:dyDescent="0.3">
      <c r="E374" s="8"/>
      <c r="F374" s="8"/>
      <c r="G374" s="8"/>
      <c r="H374" s="8"/>
      <c r="I374" s="8"/>
      <c r="J374" s="8"/>
      <c r="K374" s="8"/>
      <c r="L374" s="8"/>
    </row>
    <row r="375" spans="5:12" ht="12.75" hidden="1" customHeight="1" x14ac:dyDescent="0.3">
      <c r="E375" s="8"/>
      <c r="F375" s="8"/>
      <c r="G375" s="8"/>
      <c r="H375" s="8"/>
      <c r="I375" s="8"/>
      <c r="J375" s="8"/>
      <c r="K375" s="8"/>
      <c r="L375" s="8"/>
    </row>
    <row r="376" spans="5:12" ht="12.75" hidden="1" customHeight="1" x14ac:dyDescent="0.3">
      <c r="E376" s="8"/>
      <c r="F376" s="8"/>
      <c r="G376" s="8"/>
      <c r="H376" s="8"/>
      <c r="I376" s="8"/>
      <c r="J376" s="8"/>
      <c r="K376" s="8"/>
      <c r="L376" s="8"/>
    </row>
    <row r="377" spans="5:12" ht="12.75" hidden="1" customHeight="1" x14ac:dyDescent="0.3">
      <c r="E377" s="8"/>
      <c r="F377" s="8"/>
      <c r="G377" s="8"/>
      <c r="H377" s="8"/>
      <c r="I377" s="8"/>
      <c r="J377" s="8"/>
      <c r="K377" s="8"/>
      <c r="L377" s="8"/>
    </row>
    <row r="378" spans="5:12" ht="12.75" hidden="1" customHeight="1" x14ac:dyDescent="0.3">
      <c r="E378" s="8"/>
      <c r="F378" s="8"/>
      <c r="G378" s="8"/>
      <c r="H378" s="8"/>
      <c r="I378" s="8"/>
      <c r="J378" s="8"/>
      <c r="K378" s="8"/>
      <c r="L378" s="8"/>
    </row>
    <row r="379" spans="5:12" ht="12.75" hidden="1" customHeight="1" x14ac:dyDescent="0.3">
      <c r="E379" s="8"/>
      <c r="F379" s="8"/>
      <c r="G379" s="8"/>
      <c r="H379" s="8"/>
      <c r="I379" s="8"/>
      <c r="J379" s="8"/>
      <c r="K379" s="8"/>
      <c r="L379" s="8"/>
    </row>
    <row r="380" spans="5:12" ht="12.75" hidden="1" customHeight="1" x14ac:dyDescent="0.3">
      <c r="E380" s="8"/>
      <c r="F380" s="8"/>
      <c r="G380" s="8"/>
      <c r="H380" s="8"/>
      <c r="I380" s="8"/>
      <c r="J380" s="8"/>
      <c r="K380" s="8"/>
      <c r="L380" s="8"/>
    </row>
    <row r="381" spans="5:12" ht="12.75" hidden="1" customHeight="1" x14ac:dyDescent="0.3">
      <c r="E381" s="8"/>
      <c r="F381" s="8"/>
      <c r="G381" s="8"/>
      <c r="H381" s="8"/>
      <c r="I381" s="8"/>
      <c r="J381" s="8"/>
      <c r="K381" s="8"/>
      <c r="L381" s="8"/>
    </row>
    <row r="382" spans="5:12" ht="12.75" hidden="1" customHeight="1" x14ac:dyDescent="0.3">
      <c r="E382" s="8"/>
      <c r="F382" s="8"/>
      <c r="G382" s="8"/>
      <c r="H382" s="8"/>
      <c r="I382" s="8"/>
      <c r="J382" s="8"/>
      <c r="K382" s="8"/>
      <c r="L382" s="8"/>
    </row>
    <row r="383" spans="5:12" ht="12.75" hidden="1" customHeight="1" x14ac:dyDescent="0.3">
      <c r="E383" s="8"/>
      <c r="F383" s="8"/>
      <c r="G383" s="8"/>
      <c r="H383" s="8"/>
      <c r="I383" s="8"/>
      <c r="J383" s="8"/>
      <c r="K383" s="8"/>
      <c r="L383" s="8"/>
    </row>
    <row r="384" spans="5:12" ht="12.75" hidden="1" customHeight="1" x14ac:dyDescent="0.3">
      <c r="E384" s="8"/>
      <c r="F384" s="8"/>
      <c r="G384" s="8"/>
      <c r="H384" s="8"/>
      <c r="I384" s="8"/>
      <c r="J384" s="8"/>
      <c r="K384" s="8"/>
      <c r="L384" s="8"/>
    </row>
    <row r="385" spans="5:12" ht="12.75" hidden="1" customHeight="1" x14ac:dyDescent="0.3">
      <c r="E385" s="8"/>
      <c r="F385" s="8"/>
      <c r="G385" s="8"/>
      <c r="H385" s="8"/>
      <c r="I385" s="8"/>
      <c r="J385" s="8"/>
      <c r="K385" s="8"/>
      <c r="L385" s="8"/>
    </row>
    <row r="386" spans="5:12" ht="12.75" hidden="1" customHeight="1" x14ac:dyDescent="0.3">
      <c r="E386" s="8"/>
      <c r="F386" s="8"/>
      <c r="G386" s="8"/>
      <c r="H386" s="8"/>
      <c r="I386" s="8"/>
      <c r="J386" s="8"/>
      <c r="K386" s="8"/>
      <c r="L386" s="8"/>
    </row>
    <row r="387" spans="5:12" ht="12.75" hidden="1" customHeight="1" x14ac:dyDescent="0.3">
      <c r="E387" s="8"/>
      <c r="F387" s="8"/>
      <c r="G387" s="8"/>
      <c r="H387" s="8"/>
      <c r="I387" s="8"/>
      <c r="J387" s="8"/>
      <c r="K387" s="8"/>
      <c r="L387" s="8"/>
    </row>
    <row r="388" spans="5:12" ht="12.75" hidden="1" customHeight="1" x14ac:dyDescent="0.3">
      <c r="E388" s="8"/>
      <c r="F388" s="8"/>
      <c r="G388" s="8"/>
      <c r="H388" s="8"/>
      <c r="I388" s="8"/>
      <c r="J388" s="8"/>
      <c r="K388" s="8"/>
      <c r="L388" s="8"/>
    </row>
    <row r="389" spans="5:12" ht="12.75" hidden="1" customHeight="1" x14ac:dyDescent="0.3">
      <c r="E389" s="8"/>
      <c r="F389" s="8"/>
      <c r="G389" s="8"/>
      <c r="H389" s="8"/>
      <c r="I389" s="8"/>
      <c r="J389" s="8"/>
      <c r="K389" s="8"/>
      <c r="L389" s="8"/>
    </row>
    <row r="390" spans="5:12" ht="12.75" hidden="1" customHeight="1" x14ac:dyDescent="0.3">
      <c r="E390" s="8"/>
      <c r="F390" s="8"/>
      <c r="G390" s="8"/>
      <c r="H390" s="8"/>
      <c r="I390" s="8"/>
      <c r="J390" s="8"/>
      <c r="K390" s="8"/>
      <c r="L390" s="8"/>
    </row>
    <row r="391" spans="5:12" ht="12.75" hidden="1" customHeight="1" x14ac:dyDescent="0.3">
      <c r="E391" s="8"/>
      <c r="F391" s="8"/>
      <c r="G391" s="8"/>
      <c r="H391" s="8"/>
      <c r="I391" s="8"/>
      <c r="J391" s="8"/>
      <c r="K391" s="8"/>
      <c r="L391" s="8"/>
    </row>
    <row r="392" spans="5:12" ht="12.75" hidden="1" customHeight="1" x14ac:dyDescent="0.3">
      <c r="E392" s="8"/>
      <c r="F392" s="8"/>
      <c r="G392" s="8"/>
      <c r="H392" s="8"/>
      <c r="I392" s="8"/>
      <c r="J392" s="8"/>
      <c r="K392" s="8"/>
      <c r="L392" s="8"/>
    </row>
    <row r="393" spans="5:12" ht="12.75" hidden="1" customHeight="1" x14ac:dyDescent="0.3">
      <c r="E393" s="8"/>
      <c r="F393" s="8"/>
      <c r="G393" s="8"/>
      <c r="H393" s="8"/>
      <c r="I393" s="8"/>
      <c r="J393" s="8"/>
      <c r="K393" s="8"/>
      <c r="L393" s="8"/>
    </row>
    <row r="394" spans="5:12" ht="12.75" hidden="1" customHeight="1" x14ac:dyDescent="0.3">
      <c r="E394" s="8"/>
      <c r="F394" s="8"/>
      <c r="G394" s="8"/>
      <c r="H394" s="8"/>
      <c r="I394" s="8"/>
      <c r="J394" s="8"/>
      <c r="K394" s="8"/>
      <c r="L394" s="8"/>
    </row>
    <row r="395" spans="5:12" ht="12.75" hidden="1" customHeight="1" x14ac:dyDescent="0.3">
      <c r="E395" s="8"/>
      <c r="F395" s="8"/>
      <c r="G395" s="8"/>
      <c r="H395" s="8"/>
      <c r="I395" s="8"/>
      <c r="J395" s="8"/>
      <c r="K395" s="8"/>
      <c r="L395" s="8"/>
    </row>
    <row r="396" spans="5:12" ht="12.75" hidden="1" customHeight="1" x14ac:dyDescent="0.3">
      <c r="E396" s="8"/>
      <c r="F396" s="8"/>
      <c r="G396" s="8"/>
      <c r="H396" s="8"/>
      <c r="I396" s="8"/>
      <c r="J396" s="8"/>
      <c r="K396" s="8"/>
      <c r="L396" s="8"/>
    </row>
    <row r="397" spans="5:12" ht="12.75" hidden="1" customHeight="1" x14ac:dyDescent="0.3">
      <c r="E397" s="8"/>
      <c r="F397" s="8"/>
      <c r="G397" s="8"/>
      <c r="H397" s="8"/>
      <c r="I397" s="8"/>
      <c r="J397" s="8"/>
      <c r="K397" s="8"/>
      <c r="L397" s="8"/>
    </row>
    <row r="398" spans="5:12" ht="12.75" hidden="1" customHeight="1" x14ac:dyDescent="0.3">
      <c r="E398" s="8"/>
      <c r="F398" s="8"/>
      <c r="G398" s="8"/>
      <c r="H398" s="8"/>
      <c r="I398" s="8"/>
      <c r="J398" s="8"/>
      <c r="K398" s="8"/>
      <c r="L398" s="8"/>
    </row>
    <row r="399" spans="5:12" ht="12.75" hidden="1" customHeight="1" x14ac:dyDescent="0.3">
      <c r="E399" s="8"/>
      <c r="F399" s="8"/>
      <c r="G399" s="8"/>
      <c r="H399" s="8"/>
      <c r="I399" s="8"/>
      <c r="J399" s="8"/>
      <c r="K399" s="8"/>
      <c r="L399" s="8"/>
    </row>
    <row r="400" spans="5:12" ht="12.75" hidden="1" customHeight="1" x14ac:dyDescent="0.3">
      <c r="E400" s="8"/>
      <c r="F400" s="8"/>
      <c r="G400" s="8"/>
      <c r="H400" s="8"/>
      <c r="I400" s="8"/>
      <c r="J400" s="8"/>
      <c r="K400" s="8"/>
      <c r="L400" s="8"/>
    </row>
    <row r="401" spans="5:12" ht="12.75" hidden="1" customHeight="1" x14ac:dyDescent="0.3">
      <c r="E401" s="8"/>
      <c r="F401" s="8"/>
      <c r="G401" s="8"/>
      <c r="H401" s="8"/>
      <c r="I401" s="8"/>
      <c r="J401" s="8"/>
      <c r="K401" s="8"/>
      <c r="L401" s="8"/>
    </row>
    <row r="402" spans="5:12" ht="12.75" hidden="1" customHeight="1" x14ac:dyDescent="0.3">
      <c r="E402" s="8"/>
      <c r="F402" s="8"/>
      <c r="G402" s="8"/>
      <c r="H402" s="8"/>
      <c r="I402" s="8"/>
      <c r="J402" s="8"/>
      <c r="K402" s="8"/>
      <c r="L402" s="8"/>
    </row>
    <row r="403" spans="5:12" ht="12.75" hidden="1" customHeight="1" x14ac:dyDescent="0.3">
      <c r="E403" s="8"/>
      <c r="F403" s="8"/>
      <c r="G403" s="8"/>
      <c r="H403" s="8"/>
      <c r="I403" s="8"/>
      <c r="J403" s="8"/>
      <c r="K403" s="8"/>
      <c r="L403" s="8"/>
    </row>
    <row r="404" spans="5:12" ht="12.75" hidden="1" customHeight="1" x14ac:dyDescent="0.3">
      <c r="E404" s="8"/>
      <c r="F404" s="8"/>
      <c r="G404" s="8"/>
      <c r="H404" s="8"/>
      <c r="I404" s="8"/>
      <c r="J404" s="8"/>
      <c r="K404" s="8"/>
      <c r="L404" s="8"/>
    </row>
    <row r="405" spans="5:12" ht="12.75" hidden="1" customHeight="1" x14ac:dyDescent="0.3">
      <c r="E405" s="8"/>
      <c r="F405" s="8"/>
      <c r="G405" s="8"/>
      <c r="H405" s="8"/>
      <c r="I405" s="8"/>
      <c r="J405" s="8"/>
      <c r="K405" s="8"/>
      <c r="L405" s="8"/>
    </row>
    <row r="406" spans="5:12" ht="12.75" hidden="1" customHeight="1" x14ac:dyDescent="0.3">
      <c r="E406" s="8"/>
      <c r="F406" s="8"/>
      <c r="G406" s="8"/>
      <c r="H406" s="8"/>
      <c r="I406" s="8"/>
      <c r="J406" s="8"/>
      <c r="K406" s="8"/>
      <c r="L406" s="8"/>
    </row>
    <row r="407" spans="5:12" ht="12.75" hidden="1" customHeight="1" x14ac:dyDescent="0.3">
      <c r="E407" s="8"/>
      <c r="F407" s="8"/>
      <c r="G407" s="8"/>
      <c r="H407" s="8"/>
      <c r="I407" s="8"/>
      <c r="J407" s="8"/>
      <c r="K407" s="8"/>
      <c r="L407" s="8"/>
    </row>
    <row r="408" spans="5:12" ht="12.75" hidden="1" customHeight="1" x14ac:dyDescent="0.3">
      <c r="E408" s="8"/>
      <c r="F408" s="8"/>
      <c r="G408" s="8"/>
      <c r="H408" s="8"/>
      <c r="I408" s="8"/>
      <c r="J408" s="8"/>
      <c r="K408" s="8"/>
      <c r="L408" s="8"/>
    </row>
    <row r="409" spans="5:12" ht="12.75" hidden="1" customHeight="1" x14ac:dyDescent="0.3">
      <c r="E409" s="8"/>
      <c r="F409" s="8"/>
      <c r="G409" s="8"/>
      <c r="H409" s="8"/>
      <c r="I409" s="8"/>
      <c r="J409" s="8"/>
      <c r="K409" s="8"/>
      <c r="L409" s="8"/>
    </row>
    <row r="410" spans="5:12" ht="12.75" hidden="1" customHeight="1" x14ac:dyDescent="0.3">
      <c r="E410" s="8"/>
      <c r="F410" s="8"/>
      <c r="G410" s="8"/>
      <c r="H410" s="8"/>
      <c r="I410" s="8"/>
      <c r="J410" s="8"/>
      <c r="K410" s="8"/>
      <c r="L410" s="8"/>
    </row>
    <row r="411" spans="5:12" ht="12.75" hidden="1" customHeight="1" x14ac:dyDescent="0.3">
      <c r="E411" s="8"/>
      <c r="F411" s="8"/>
      <c r="G411" s="8"/>
      <c r="H411" s="8"/>
      <c r="I411" s="8"/>
      <c r="J411" s="8"/>
      <c r="K411" s="8"/>
      <c r="L411" s="8"/>
    </row>
    <row r="412" spans="5:12" ht="12.75" hidden="1" customHeight="1" x14ac:dyDescent="0.3">
      <c r="E412" s="8"/>
      <c r="F412" s="8"/>
      <c r="G412" s="8"/>
      <c r="H412" s="8"/>
      <c r="I412" s="8"/>
      <c r="J412" s="8"/>
      <c r="K412" s="8"/>
      <c r="L412" s="8"/>
    </row>
    <row r="413" spans="5:12" ht="12.75" hidden="1" customHeight="1" x14ac:dyDescent="0.3">
      <c r="E413" s="8"/>
      <c r="F413" s="8"/>
      <c r="G413" s="8"/>
      <c r="H413" s="8"/>
      <c r="I413" s="8"/>
      <c r="J413" s="8"/>
      <c r="K413" s="8"/>
      <c r="L413" s="8"/>
    </row>
    <row r="414" spans="5:12" ht="12.75" hidden="1" customHeight="1" x14ac:dyDescent="0.3">
      <c r="E414" s="8"/>
      <c r="F414" s="8"/>
      <c r="G414" s="8"/>
      <c r="H414" s="8"/>
      <c r="I414" s="8"/>
      <c r="J414" s="8"/>
      <c r="K414" s="8"/>
      <c r="L414" s="8"/>
    </row>
    <row r="415" spans="5:12" ht="12.75" hidden="1" customHeight="1" x14ac:dyDescent="0.3">
      <c r="E415" s="8"/>
      <c r="F415" s="8"/>
      <c r="G415" s="8"/>
      <c r="H415" s="8"/>
      <c r="I415" s="8"/>
      <c r="J415" s="8"/>
      <c r="K415" s="8"/>
      <c r="L415" s="8"/>
    </row>
    <row r="416" spans="5:12" ht="12.75" hidden="1" customHeight="1" x14ac:dyDescent="0.3">
      <c r="E416" s="8"/>
      <c r="F416" s="8"/>
      <c r="G416" s="8"/>
      <c r="H416" s="8"/>
      <c r="I416" s="8"/>
      <c r="J416" s="8"/>
      <c r="K416" s="8"/>
      <c r="L416" s="8"/>
    </row>
    <row r="417" spans="5:12" ht="12.75" hidden="1" customHeight="1" x14ac:dyDescent="0.3">
      <c r="E417" s="8"/>
      <c r="F417" s="8"/>
      <c r="G417" s="8"/>
      <c r="H417" s="8"/>
      <c r="I417" s="8"/>
      <c r="J417" s="8"/>
      <c r="K417" s="8"/>
      <c r="L417" s="8"/>
    </row>
    <row r="418" spans="5:12" ht="12.75" hidden="1" customHeight="1" x14ac:dyDescent="0.3">
      <c r="E418" s="8"/>
      <c r="F418" s="8"/>
      <c r="G418" s="8"/>
      <c r="H418" s="8"/>
      <c r="I418" s="8"/>
      <c r="J418" s="8"/>
      <c r="K418" s="8"/>
      <c r="L418" s="8"/>
    </row>
    <row r="419" spans="5:12" ht="12.75" hidden="1" customHeight="1" x14ac:dyDescent="0.3">
      <c r="E419" s="8"/>
      <c r="F419" s="8"/>
      <c r="G419" s="8"/>
      <c r="H419" s="8"/>
      <c r="I419" s="8"/>
      <c r="J419" s="8"/>
      <c r="K419" s="8"/>
      <c r="L419" s="8"/>
    </row>
    <row r="420" spans="5:12" ht="12.75" hidden="1" customHeight="1" x14ac:dyDescent="0.3">
      <c r="E420" s="8"/>
      <c r="F420" s="8"/>
      <c r="G420" s="8"/>
      <c r="H420" s="8"/>
      <c r="I420" s="8"/>
      <c r="J420" s="8"/>
      <c r="K420" s="8"/>
      <c r="L420" s="8"/>
    </row>
    <row r="421" spans="5:12" ht="12.75" hidden="1" customHeight="1" x14ac:dyDescent="0.3">
      <c r="E421" s="8"/>
      <c r="F421" s="8"/>
      <c r="G421" s="8"/>
      <c r="H421" s="8"/>
      <c r="I421" s="8"/>
      <c r="J421" s="8"/>
      <c r="K421" s="8"/>
      <c r="L421" s="8"/>
    </row>
    <row r="422" spans="5:12" ht="12.75" hidden="1" customHeight="1" x14ac:dyDescent="0.3">
      <c r="E422" s="8"/>
      <c r="F422" s="8"/>
      <c r="G422" s="8"/>
      <c r="H422" s="8"/>
      <c r="I422" s="8"/>
      <c r="J422" s="8"/>
      <c r="K422" s="8"/>
      <c r="L422" s="8"/>
    </row>
    <row r="423" spans="5:12" ht="12.75" hidden="1" customHeight="1" x14ac:dyDescent="0.3">
      <c r="E423" s="8"/>
      <c r="F423" s="8"/>
      <c r="G423" s="8"/>
      <c r="H423" s="8"/>
      <c r="I423" s="8"/>
      <c r="J423" s="8"/>
      <c r="K423" s="8"/>
      <c r="L423" s="8"/>
    </row>
    <row r="424" spans="5:12" ht="12.75" hidden="1" customHeight="1" x14ac:dyDescent="0.3">
      <c r="E424" s="8"/>
      <c r="F424" s="8"/>
      <c r="G424" s="8"/>
      <c r="H424" s="8"/>
      <c r="I424" s="8"/>
      <c r="J424" s="8"/>
      <c r="K424" s="8"/>
      <c r="L424" s="8"/>
    </row>
    <row r="425" spans="5:12" ht="12.75" hidden="1" customHeight="1" x14ac:dyDescent="0.3">
      <c r="E425" s="8"/>
      <c r="F425" s="8"/>
      <c r="G425" s="8"/>
      <c r="H425" s="8"/>
      <c r="I425" s="8"/>
      <c r="J425" s="8"/>
      <c r="K425" s="8"/>
      <c r="L425" s="8"/>
    </row>
    <row r="426" spans="5:12" ht="12.75" hidden="1" customHeight="1" x14ac:dyDescent="0.3">
      <c r="E426" s="8"/>
      <c r="F426" s="8"/>
      <c r="G426" s="8"/>
      <c r="H426" s="8"/>
      <c r="I426" s="8"/>
      <c r="J426" s="8"/>
      <c r="K426" s="8"/>
      <c r="L426" s="8"/>
    </row>
    <row r="427" spans="5:12" ht="12.75" hidden="1" customHeight="1" x14ac:dyDescent="0.3">
      <c r="E427" s="8"/>
      <c r="F427" s="8"/>
      <c r="G427" s="8"/>
      <c r="H427" s="8"/>
      <c r="I427" s="8"/>
      <c r="J427" s="8"/>
      <c r="K427" s="8"/>
      <c r="L427" s="8"/>
    </row>
    <row r="428" spans="5:12" ht="12.75" hidden="1" customHeight="1" x14ac:dyDescent="0.3">
      <c r="E428" s="8"/>
      <c r="F428" s="8"/>
      <c r="G428" s="8"/>
      <c r="H428" s="8"/>
      <c r="I428" s="8"/>
      <c r="J428" s="8"/>
      <c r="K428" s="8"/>
      <c r="L428" s="8"/>
    </row>
    <row r="429" spans="5:12" ht="12.75" hidden="1" customHeight="1" x14ac:dyDescent="0.3">
      <c r="E429" s="8"/>
      <c r="F429" s="8"/>
      <c r="G429" s="8"/>
      <c r="H429" s="8"/>
      <c r="I429" s="8"/>
      <c r="J429" s="8"/>
      <c r="K429" s="8"/>
      <c r="L429" s="8"/>
    </row>
    <row r="430" spans="5:12" ht="12.75" hidden="1" customHeight="1" x14ac:dyDescent="0.3">
      <c r="E430" s="8"/>
      <c r="F430" s="8"/>
      <c r="G430" s="8"/>
      <c r="H430" s="8"/>
      <c r="I430" s="8"/>
      <c r="J430" s="8"/>
      <c r="K430" s="8"/>
      <c r="L430" s="8"/>
    </row>
    <row r="431" spans="5:12" ht="12.75" hidden="1" customHeight="1" x14ac:dyDescent="0.3">
      <c r="E431" s="8"/>
      <c r="F431" s="8"/>
      <c r="G431" s="8"/>
      <c r="H431" s="8"/>
      <c r="I431" s="8"/>
      <c r="J431" s="8"/>
      <c r="K431" s="8"/>
      <c r="L431" s="8"/>
    </row>
    <row r="432" spans="5:12" ht="12.75" hidden="1" customHeight="1" x14ac:dyDescent="0.3">
      <c r="E432" s="8"/>
      <c r="F432" s="8"/>
      <c r="G432" s="8"/>
      <c r="H432" s="8"/>
      <c r="I432" s="8"/>
      <c r="J432" s="8"/>
      <c r="K432" s="8"/>
      <c r="L432" s="8"/>
    </row>
    <row r="433" spans="5:12" ht="12.75" hidden="1" customHeight="1" x14ac:dyDescent="0.3">
      <c r="E433" s="8"/>
      <c r="F433" s="8"/>
      <c r="G433" s="8"/>
      <c r="H433" s="8"/>
      <c r="I433" s="8"/>
      <c r="J433" s="8"/>
      <c r="K433" s="8"/>
      <c r="L433" s="8"/>
    </row>
    <row r="434" spans="5:12" ht="12.75" hidden="1" customHeight="1" x14ac:dyDescent="0.3">
      <c r="E434" s="8"/>
      <c r="F434" s="8"/>
      <c r="G434" s="8"/>
      <c r="H434" s="8"/>
      <c r="I434" s="8"/>
      <c r="J434" s="8"/>
      <c r="K434" s="8"/>
      <c r="L434" s="8"/>
    </row>
    <row r="435" spans="5:12" ht="12.75" hidden="1" customHeight="1" x14ac:dyDescent="0.3">
      <c r="E435" s="8"/>
      <c r="F435" s="8"/>
      <c r="G435" s="8"/>
      <c r="H435" s="8"/>
      <c r="I435" s="8"/>
      <c r="J435" s="8"/>
      <c r="K435" s="8"/>
      <c r="L435" s="8"/>
    </row>
    <row r="436" spans="5:12" ht="12.75" hidden="1" customHeight="1" x14ac:dyDescent="0.3">
      <c r="E436" s="8"/>
      <c r="F436" s="8"/>
      <c r="G436" s="8"/>
      <c r="H436" s="8"/>
      <c r="I436" s="8"/>
      <c r="J436" s="8"/>
      <c r="K436" s="8"/>
      <c r="L436" s="8"/>
    </row>
    <row r="437" spans="5:12" ht="12.75" hidden="1" customHeight="1" x14ac:dyDescent="0.3">
      <c r="E437" s="8"/>
      <c r="F437" s="8"/>
      <c r="G437" s="8"/>
      <c r="H437" s="8"/>
      <c r="I437" s="8"/>
      <c r="J437" s="8"/>
      <c r="K437" s="8"/>
      <c r="L437" s="8"/>
    </row>
    <row r="438" spans="5:12" ht="12.75" hidden="1" customHeight="1" x14ac:dyDescent="0.3">
      <c r="E438" s="8"/>
      <c r="F438" s="8"/>
      <c r="G438" s="8"/>
      <c r="H438" s="8"/>
      <c r="I438" s="8"/>
      <c r="J438" s="8"/>
      <c r="K438" s="8"/>
      <c r="L438" s="8"/>
    </row>
    <row r="439" spans="5:12" ht="12.75" hidden="1" customHeight="1" x14ac:dyDescent="0.3">
      <c r="E439" s="8"/>
      <c r="F439" s="8"/>
      <c r="G439" s="8"/>
      <c r="H439" s="8"/>
      <c r="I439" s="8"/>
      <c r="J439" s="8"/>
      <c r="K439" s="8"/>
      <c r="L439" s="8"/>
    </row>
    <row r="440" spans="5:12" ht="12.75" hidden="1" customHeight="1" x14ac:dyDescent="0.3">
      <c r="E440" s="8"/>
      <c r="F440" s="8"/>
      <c r="G440" s="8"/>
      <c r="H440" s="8"/>
      <c r="I440" s="8"/>
      <c r="J440" s="8"/>
      <c r="K440" s="8"/>
      <c r="L440" s="8"/>
    </row>
    <row r="441" spans="5:12" ht="12.75" hidden="1" customHeight="1" x14ac:dyDescent="0.3">
      <c r="E441" s="8"/>
      <c r="F441" s="8"/>
      <c r="G441" s="8"/>
      <c r="H441" s="8"/>
      <c r="I441" s="8"/>
      <c r="J441" s="8"/>
      <c r="K441" s="8"/>
      <c r="L441" s="8"/>
    </row>
    <row r="442" spans="5:12" ht="12.75" hidden="1" customHeight="1" x14ac:dyDescent="0.3">
      <c r="E442" s="8"/>
      <c r="F442" s="8"/>
      <c r="G442" s="8"/>
      <c r="H442" s="8"/>
      <c r="I442" s="8"/>
      <c r="J442" s="8"/>
      <c r="K442" s="8"/>
      <c r="L442" s="8"/>
    </row>
    <row r="443" spans="5:12" ht="12.75" hidden="1" customHeight="1" x14ac:dyDescent="0.3">
      <c r="E443" s="8"/>
      <c r="F443" s="8"/>
      <c r="G443" s="8"/>
      <c r="H443" s="8"/>
      <c r="I443" s="8"/>
      <c r="J443" s="8"/>
      <c r="K443" s="8"/>
      <c r="L443" s="8"/>
    </row>
    <row r="444" spans="5:12" ht="12.75" hidden="1" customHeight="1" x14ac:dyDescent="0.3">
      <c r="E444" s="8"/>
      <c r="F444" s="8"/>
      <c r="G444" s="8"/>
      <c r="H444" s="8"/>
      <c r="I444" s="8"/>
      <c r="J444" s="8"/>
      <c r="K444" s="8"/>
      <c r="L444" s="8"/>
    </row>
    <row r="445" spans="5:12" ht="12.75" hidden="1" customHeight="1" x14ac:dyDescent="0.3">
      <c r="E445" s="8"/>
      <c r="F445" s="8"/>
      <c r="G445" s="8"/>
      <c r="H445" s="8"/>
      <c r="I445" s="8"/>
      <c r="J445" s="8"/>
      <c r="K445" s="8"/>
      <c r="L445" s="8"/>
    </row>
    <row r="446" spans="5:12" ht="12.75" hidden="1" customHeight="1" x14ac:dyDescent="0.3">
      <c r="E446" s="8"/>
      <c r="F446" s="8"/>
      <c r="G446" s="8"/>
      <c r="H446" s="8"/>
      <c r="I446" s="8"/>
      <c r="J446" s="8"/>
      <c r="K446" s="8"/>
      <c r="L446" s="8"/>
    </row>
    <row r="447" spans="5:12" ht="12.75" hidden="1" customHeight="1" x14ac:dyDescent="0.3">
      <c r="E447" s="8"/>
      <c r="F447" s="8"/>
      <c r="G447" s="8"/>
      <c r="H447" s="8"/>
      <c r="I447" s="8"/>
      <c r="J447" s="8"/>
      <c r="K447" s="8"/>
      <c r="L447" s="8"/>
    </row>
    <row r="448" spans="5:12" ht="12.75" hidden="1" customHeight="1" x14ac:dyDescent="0.3">
      <c r="E448" s="8"/>
      <c r="F448" s="8"/>
      <c r="G448" s="8"/>
      <c r="H448" s="8"/>
      <c r="I448" s="8"/>
      <c r="J448" s="8"/>
      <c r="K448" s="8"/>
      <c r="L448" s="8"/>
    </row>
    <row r="449" spans="5:12" ht="12.75" hidden="1" customHeight="1" x14ac:dyDescent="0.3">
      <c r="E449" s="8"/>
      <c r="F449" s="8"/>
      <c r="G449" s="8"/>
      <c r="H449" s="8"/>
      <c r="I449" s="8"/>
      <c r="J449" s="8"/>
      <c r="K449" s="8"/>
      <c r="L449" s="8"/>
    </row>
    <row r="450" spans="5:12" ht="12.75" hidden="1" customHeight="1" x14ac:dyDescent="0.3">
      <c r="E450" s="8"/>
      <c r="F450" s="8"/>
      <c r="G450" s="8"/>
      <c r="H450" s="8"/>
      <c r="I450" s="8"/>
      <c r="J450" s="8"/>
      <c r="K450" s="8"/>
      <c r="L450" s="8"/>
    </row>
    <row r="451" spans="5:12" ht="12.75" hidden="1" customHeight="1" x14ac:dyDescent="0.3">
      <c r="E451" s="8"/>
      <c r="F451" s="8"/>
      <c r="G451" s="8"/>
      <c r="H451" s="8"/>
      <c r="I451" s="8"/>
      <c r="J451" s="8"/>
      <c r="K451" s="8"/>
      <c r="L451" s="8"/>
    </row>
    <row r="452" spans="5:12" ht="12.75" hidden="1" customHeight="1" x14ac:dyDescent="0.3">
      <c r="E452" s="8"/>
      <c r="F452" s="8"/>
      <c r="G452" s="8"/>
      <c r="H452" s="8"/>
      <c r="I452" s="8"/>
      <c r="J452" s="8"/>
      <c r="K452" s="8"/>
      <c r="L452" s="8"/>
    </row>
    <row r="453" spans="5:12" ht="12.75" hidden="1" customHeight="1" x14ac:dyDescent="0.3">
      <c r="E453" s="8"/>
      <c r="F453" s="8"/>
      <c r="G453" s="8"/>
      <c r="H453" s="8"/>
      <c r="I453" s="8"/>
      <c r="J453" s="8"/>
      <c r="K453" s="8"/>
      <c r="L453" s="8"/>
    </row>
    <row r="454" spans="5:12" ht="12.75" hidden="1" customHeight="1" x14ac:dyDescent="0.3">
      <c r="E454" s="8"/>
      <c r="F454" s="8"/>
      <c r="G454" s="8"/>
      <c r="H454" s="8"/>
      <c r="I454" s="8"/>
      <c r="J454" s="8"/>
      <c r="K454" s="8"/>
      <c r="L454" s="8"/>
    </row>
    <row r="455" spans="5:12" ht="12.75" hidden="1" customHeight="1" x14ac:dyDescent="0.3">
      <c r="E455" s="8"/>
      <c r="F455" s="8"/>
      <c r="G455" s="8"/>
      <c r="H455" s="8"/>
      <c r="I455" s="8"/>
      <c r="J455" s="8"/>
      <c r="K455" s="8"/>
      <c r="L455" s="8"/>
    </row>
    <row r="456" spans="5:12" ht="12.75" hidden="1" customHeight="1" x14ac:dyDescent="0.3">
      <c r="E456" s="8"/>
      <c r="F456" s="8"/>
      <c r="G456" s="8"/>
      <c r="H456" s="8"/>
      <c r="I456" s="8"/>
      <c r="J456" s="8"/>
      <c r="K456" s="8"/>
      <c r="L456" s="8"/>
    </row>
    <row r="457" spans="5:12" ht="12.75" hidden="1" customHeight="1" x14ac:dyDescent="0.3">
      <c r="E457" s="8"/>
      <c r="F457" s="8"/>
      <c r="G457" s="8"/>
      <c r="H457" s="8"/>
      <c r="I457" s="8"/>
      <c r="J457" s="8"/>
      <c r="K457" s="8"/>
      <c r="L457" s="8"/>
    </row>
    <row r="458" spans="5:12" ht="12.75" hidden="1" customHeight="1" x14ac:dyDescent="0.3">
      <c r="E458" s="8"/>
      <c r="F458" s="8"/>
      <c r="G458" s="8"/>
      <c r="H458" s="8"/>
      <c r="I458" s="8"/>
      <c r="J458" s="8"/>
      <c r="K458" s="8"/>
      <c r="L458" s="8"/>
    </row>
    <row r="459" spans="5:12" ht="12.75" hidden="1" customHeight="1" x14ac:dyDescent="0.3">
      <c r="E459" s="8"/>
      <c r="F459" s="8"/>
      <c r="G459" s="8"/>
      <c r="H459" s="8"/>
      <c r="I459" s="8"/>
      <c r="J459" s="8"/>
      <c r="K459" s="8"/>
      <c r="L459" s="8"/>
    </row>
    <row r="460" spans="5:12" ht="12.75" hidden="1" customHeight="1" x14ac:dyDescent="0.3">
      <c r="E460" s="8"/>
      <c r="F460" s="8"/>
      <c r="G460" s="8"/>
      <c r="H460" s="8"/>
      <c r="I460" s="8"/>
      <c r="J460" s="8"/>
      <c r="K460" s="8"/>
      <c r="L460" s="8"/>
    </row>
    <row r="461" spans="5:12" ht="12.75" hidden="1" customHeight="1" x14ac:dyDescent="0.3">
      <c r="E461" s="8"/>
      <c r="F461" s="8"/>
      <c r="G461" s="8"/>
      <c r="H461" s="8"/>
      <c r="I461" s="8"/>
      <c r="J461" s="8"/>
      <c r="K461" s="8"/>
      <c r="L461" s="8"/>
    </row>
    <row r="462" spans="5:12" ht="12.75" hidden="1" customHeight="1" x14ac:dyDescent="0.3">
      <c r="E462" s="8"/>
      <c r="F462" s="8"/>
      <c r="G462" s="8"/>
      <c r="H462" s="8"/>
      <c r="I462" s="8"/>
      <c r="J462" s="8"/>
      <c r="K462" s="8"/>
      <c r="L462" s="8"/>
    </row>
    <row r="463" spans="5:12" ht="12.75" hidden="1" customHeight="1" x14ac:dyDescent="0.3">
      <c r="E463" s="8"/>
      <c r="F463" s="8"/>
      <c r="G463" s="8"/>
      <c r="H463" s="8"/>
      <c r="I463" s="8"/>
      <c r="J463" s="8"/>
      <c r="K463" s="8"/>
      <c r="L463" s="8"/>
    </row>
    <row r="464" spans="5:12" ht="12.75" hidden="1" customHeight="1" x14ac:dyDescent="0.3">
      <c r="E464" s="8"/>
      <c r="F464" s="8"/>
      <c r="G464" s="8"/>
      <c r="H464" s="8"/>
      <c r="I464" s="8"/>
      <c r="J464" s="8"/>
      <c r="K464" s="8"/>
      <c r="L464" s="8"/>
    </row>
    <row r="465" spans="5:12" ht="12.75" hidden="1" customHeight="1" x14ac:dyDescent="0.3">
      <c r="E465" s="8"/>
      <c r="F465" s="8"/>
      <c r="G465" s="8"/>
      <c r="H465" s="8"/>
      <c r="I465" s="8"/>
      <c r="J465" s="8"/>
      <c r="K465" s="8"/>
      <c r="L465" s="8"/>
    </row>
    <row r="466" spans="5:12" ht="12.75" hidden="1" customHeight="1" x14ac:dyDescent="0.3">
      <c r="E466" s="8"/>
      <c r="F466" s="8"/>
      <c r="G466" s="8"/>
      <c r="H466" s="8"/>
      <c r="I466" s="8"/>
      <c r="J466" s="8"/>
      <c r="K466" s="8"/>
      <c r="L466" s="8"/>
    </row>
    <row r="467" spans="5:12" ht="12.75" hidden="1" customHeight="1" x14ac:dyDescent="0.3">
      <c r="E467" s="8"/>
      <c r="F467" s="8"/>
      <c r="G467" s="8"/>
      <c r="H467" s="8"/>
      <c r="I467" s="8"/>
      <c r="J467" s="8"/>
      <c r="K467" s="8"/>
      <c r="L467" s="8"/>
    </row>
    <row r="468" spans="5:12" ht="12.75" hidden="1" customHeight="1" x14ac:dyDescent="0.3">
      <c r="E468" s="8"/>
      <c r="F468" s="8"/>
      <c r="G468" s="8"/>
      <c r="H468" s="8"/>
      <c r="I468" s="8"/>
      <c r="J468" s="8"/>
      <c r="K468" s="8"/>
      <c r="L468" s="8"/>
    </row>
    <row r="469" spans="5:12" ht="12.75" hidden="1" customHeight="1" x14ac:dyDescent="0.3">
      <c r="E469" s="8"/>
      <c r="F469" s="8"/>
      <c r="G469" s="8"/>
      <c r="H469" s="8"/>
      <c r="I469" s="8"/>
      <c r="J469" s="8"/>
      <c r="K469" s="8"/>
      <c r="L469" s="8"/>
    </row>
    <row r="470" spans="5:12" ht="12.75" hidden="1" customHeight="1" x14ac:dyDescent="0.3">
      <c r="E470" s="8"/>
      <c r="F470" s="8"/>
      <c r="G470" s="8"/>
      <c r="H470" s="8"/>
      <c r="I470" s="8"/>
      <c r="J470" s="8"/>
      <c r="K470" s="8"/>
      <c r="L470" s="8"/>
    </row>
    <row r="471" spans="5:12" ht="12.75" hidden="1" customHeight="1" x14ac:dyDescent="0.3">
      <c r="E471" s="8"/>
      <c r="F471" s="8"/>
      <c r="G471" s="8"/>
      <c r="H471" s="8"/>
      <c r="I471" s="8"/>
      <c r="J471" s="8"/>
      <c r="K471" s="8"/>
      <c r="L471" s="8"/>
    </row>
    <row r="472" spans="5:12" ht="12.75" hidden="1" customHeight="1" x14ac:dyDescent="0.3">
      <c r="E472" s="8"/>
      <c r="F472" s="8"/>
      <c r="G472" s="8"/>
      <c r="H472" s="8"/>
      <c r="I472" s="8"/>
      <c r="J472" s="8"/>
      <c r="K472" s="8"/>
      <c r="L472" s="8"/>
    </row>
    <row r="473" spans="5:12" ht="12.75" hidden="1" customHeight="1" x14ac:dyDescent="0.3">
      <c r="E473" s="8"/>
      <c r="F473" s="8"/>
      <c r="G473" s="8"/>
      <c r="H473" s="8"/>
      <c r="I473" s="8"/>
      <c r="J473" s="8"/>
      <c r="K473" s="8"/>
      <c r="L473" s="8"/>
    </row>
    <row r="474" spans="5:12" ht="12.75" hidden="1" customHeight="1" x14ac:dyDescent="0.3">
      <c r="E474" s="8"/>
      <c r="F474" s="8"/>
      <c r="G474" s="8"/>
      <c r="H474" s="8"/>
      <c r="I474" s="8"/>
      <c r="J474" s="8"/>
      <c r="K474" s="8"/>
      <c r="L474" s="8"/>
    </row>
    <row r="475" spans="5:12" ht="12.75" hidden="1" customHeight="1" x14ac:dyDescent="0.3">
      <c r="E475" s="8"/>
      <c r="F475" s="8"/>
      <c r="G475" s="8"/>
      <c r="H475" s="8"/>
      <c r="I475" s="8"/>
      <c r="J475" s="8"/>
      <c r="K475" s="8"/>
      <c r="L475" s="8"/>
    </row>
    <row r="476" spans="5:12" ht="12.75" hidden="1" customHeight="1" x14ac:dyDescent="0.3">
      <c r="E476" s="8"/>
      <c r="F476" s="8"/>
      <c r="G476" s="8"/>
      <c r="H476" s="8"/>
      <c r="I476" s="8"/>
      <c r="J476" s="8"/>
      <c r="K476" s="8"/>
      <c r="L476" s="8"/>
    </row>
    <row r="477" spans="5:12" ht="12.75" hidden="1" customHeight="1" x14ac:dyDescent="0.3">
      <c r="E477" s="8"/>
      <c r="F477" s="8"/>
      <c r="G477" s="8"/>
      <c r="H477" s="8"/>
      <c r="I477" s="8"/>
      <c r="J477" s="8"/>
      <c r="K477" s="8"/>
      <c r="L477" s="8"/>
    </row>
    <row r="478" spans="5:12" ht="12.75" hidden="1" customHeight="1" x14ac:dyDescent="0.3">
      <c r="E478" s="8"/>
      <c r="F478" s="8"/>
      <c r="G478" s="8"/>
      <c r="H478" s="8"/>
      <c r="I478" s="8"/>
      <c r="J478" s="8"/>
      <c r="K478" s="8"/>
      <c r="L478" s="8"/>
    </row>
    <row r="479" spans="5:12" ht="12.75" hidden="1" customHeight="1" x14ac:dyDescent="0.3">
      <c r="E479" s="8"/>
      <c r="F479" s="8"/>
      <c r="G479" s="8"/>
      <c r="H479" s="8"/>
      <c r="I479" s="8"/>
      <c r="J479" s="8"/>
      <c r="K479" s="8"/>
      <c r="L479" s="8"/>
    </row>
    <row r="480" spans="5:12" ht="12.75" hidden="1" customHeight="1" x14ac:dyDescent="0.3">
      <c r="E480" s="8"/>
      <c r="F480" s="8"/>
      <c r="G480" s="8"/>
      <c r="H480" s="8"/>
      <c r="I480" s="8"/>
      <c r="J480" s="8"/>
      <c r="K480" s="8"/>
      <c r="L480" s="8"/>
    </row>
    <row r="481" spans="5:12" ht="12.75" hidden="1" customHeight="1" x14ac:dyDescent="0.3">
      <c r="E481" s="8"/>
      <c r="F481" s="8"/>
      <c r="G481" s="8"/>
      <c r="H481" s="8"/>
      <c r="I481" s="8"/>
      <c r="J481" s="8"/>
      <c r="K481" s="8"/>
      <c r="L481" s="8"/>
    </row>
    <row r="482" spans="5:12" ht="12.75" hidden="1" customHeight="1" x14ac:dyDescent="0.3">
      <c r="E482" s="8"/>
      <c r="F482" s="8"/>
      <c r="G482" s="8"/>
      <c r="H482" s="8"/>
      <c r="I482" s="8"/>
      <c r="J482" s="8"/>
      <c r="K482" s="8"/>
      <c r="L482" s="8"/>
    </row>
    <row r="483" spans="5:12" ht="12.75" hidden="1" customHeight="1" x14ac:dyDescent="0.3">
      <c r="E483" s="8"/>
      <c r="F483" s="8"/>
      <c r="G483" s="8"/>
      <c r="H483" s="8"/>
      <c r="I483" s="8"/>
      <c r="J483" s="8"/>
      <c r="K483" s="8"/>
      <c r="L483" s="8"/>
    </row>
    <row r="484" spans="5:12" ht="12.75" hidden="1" customHeight="1" x14ac:dyDescent="0.3">
      <c r="E484" s="8"/>
      <c r="F484" s="8"/>
      <c r="G484" s="8"/>
      <c r="H484" s="8"/>
      <c r="I484" s="8"/>
      <c r="J484" s="8"/>
      <c r="K484" s="8"/>
      <c r="L484" s="8"/>
    </row>
    <row r="485" spans="5:12" ht="12.75" hidden="1" customHeight="1" x14ac:dyDescent="0.3">
      <c r="E485" s="8"/>
      <c r="F485" s="8"/>
      <c r="G485" s="8"/>
      <c r="H485" s="8"/>
      <c r="I485" s="8"/>
      <c r="J485" s="8"/>
      <c r="K485" s="8"/>
      <c r="L485" s="8"/>
    </row>
    <row r="486" spans="5:12" ht="12.75" hidden="1" customHeight="1" x14ac:dyDescent="0.3">
      <c r="E486" s="8"/>
      <c r="F486" s="8"/>
      <c r="G486" s="8"/>
      <c r="H486" s="8"/>
      <c r="I486" s="8"/>
      <c r="J486" s="8"/>
      <c r="K486" s="8"/>
      <c r="L486" s="8"/>
    </row>
    <row r="487" spans="5:12" ht="12.75" hidden="1" customHeight="1" x14ac:dyDescent="0.3">
      <c r="E487" s="8"/>
      <c r="F487" s="8"/>
      <c r="G487" s="8"/>
      <c r="H487" s="8"/>
      <c r="I487" s="8"/>
      <c r="J487" s="8"/>
      <c r="K487" s="8"/>
      <c r="L487" s="8"/>
    </row>
    <row r="488" spans="5:12" ht="12.75" hidden="1" customHeight="1" x14ac:dyDescent="0.3">
      <c r="E488" s="8"/>
      <c r="F488" s="8"/>
      <c r="G488" s="8"/>
      <c r="H488" s="8"/>
      <c r="I488" s="8"/>
      <c r="J488" s="8"/>
      <c r="K488" s="8"/>
      <c r="L488" s="8"/>
    </row>
    <row r="489" spans="5:12" ht="12.75" hidden="1" customHeight="1" x14ac:dyDescent="0.3">
      <c r="E489" s="8"/>
      <c r="F489" s="8"/>
      <c r="G489" s="8"/>
      <c r="H489" s="8"/>
      <c r="I489" s="8"/>
      <c r="J489" s="8"/>
      <c r="K489" s="8"/>
      <c r="L489" s="8"/>
    </row>
    <row r="490" spans="5:12" ht="12.75" hidden="1" customHeight="1" x14ac:dyDescent="0.3">
      <c r="E490" s="8"/>
      <c r="F490" s="8"/>
      <c r="G490" s="8"/>
      <c r="H490" s="8"/>
      <c r="I490" s="8"/>
      <c r="J490" s="8"/>
      <c r="K490" s="8"/>
      <c r="L490" s="8"/>
    </row>
    <row r="491" spans="5:12" ht="12.75" hidden="1" customHeight="1" x14ac:dyDescent="0.3">
      <c r="E491" s="8"/>
      <c r="F491" s="8"/>
      <c r="G491" s="8"/>
      <c r="H491" s="8"/>
      <c r="I491" s="8"/>
      <c r="J491" s="8"/>
      <c r="K491" s="8"/>
      <c r="L491" s="8"/>
    </row>
    <row r="492" spans="5:12" ht="12.75" hidden="1" customHeight="1" x14ac:dyDescent="0.3">
      <c r="E492" s="8"/>
      <c r="F492" s="8"/>
      <c r="G492" s="8"/>
      <c r="H492" s="8"/>
      <c r="I492" s="8"/>
      <c r="J492" s="8"/>
      <c r="K492" s="8"/>
      <c r="L492" s="8"/>
    </row>
    <row r="493" spans="5:12" ht="12.75" hidden="1" customHeight="1" x14ac:dyDescent="0.3">
      <c r="E493" s="8"/>
      <c r="F493" s="8"/>
      <c r="G493" s="8"/>
      <c r="H493" s="8"/>
      <c r="I493" s="8"/>
      <c r="J493" s="8"/>
      <c r="K493" s="8"/>
      <c r="L493" s="8"/>
    </row>
    <row r="494" spans="5:12" ht="12.75" hidden="1" customHeight="1" x14ac:dyDescent="0.3">
      <c r="E494" s="8"/>
      <c r="F494" s="8"/>
      <c r="G494" s="8"/>
      <c r="H494" s="8"/>
      <c r="I494" s="8"/>
      <c r="J494" s="8"/>
      <c r="K494" s="8"/>
      <c r="L494" s="8"/>
    </row>
    <row r="495" spans="5:12" ht="12.75" hidden="1" customHeight="1" x14ac:dyDescent="0.3">
      <c r="E495" s="8"/>
      <c r="F495" s="8"/>
      <c r="G495" s="8"/>
      <c r="H495" s="8"/>
      <c r="I495" s="8"/>
      <c r="J495" s="8"/>
      <c r="K495" s="8"/>
      <c r="L495" s="8"/>
    </row>
    <row r="496" spans="5:12" ht="12.75" hidden="1" customHeight="1" x14ac:dyDescent="0.3">
      <c r="E496" s="8"/>
      <c r="F496" s="8"/>
      <c r="G496" s="8"/>
      <c r="H496" s="8"/>
      <c r="I496" s="8"/>
      <c r="J496" s="8"/>
      <c r="K496" s="8"/>
      <c r="L496" s="8"/>
    </row>
    <row r="497" spans="5:12" ht="12.75" hidden="1" customHeight="1" x14ac:dyDescent="0.3">
      <c r="E497" s="8"/>
      <c r="F497" s="8"/>
      <c r="G497" s="8"/>
      <c r="H497" s="8"/>
      <c r="I497" s="8"/>
      <c r="J497" s="8"/>
      <c r="K497" s="8"/>
      <c r="L497" s="8"/>
    </row>
    <row r="498" spans="5:12" ht="12.75" hidden="1" customHeight="1" x14ac:dyDescent="0.3">
      <c r="E498" s="8"/>
      <c r="F498" s="8"/>
      <c r="G498" s="8"/>
      <c r="H498" s="8"/>
      <c r="I498" s="8"/>
      <c r="J498" s="8"/>
      <c r="K498" s="8"/>
      <c r="L498" s="8"/>
    </row>
    <row r="499" spans="5:12" ht="12.75" hidden="1" customHeight="1" x14ac:dyDescent="0.3">
      <c r="E499" s="8"/>
      <c r="F499" s="8"/>
      <c r="G499" s="8"/>
      <c r="H499" s="8"/>
      <c r="I499" s="8"/>
      <c r="J499" s="8"/>
      <c r="K499" s="8"/>
      <c r="L499" s="8"/>
    </row>
    <row r="500" spans="5:12" ht="12.75" hidden="1" customHeight="1" x14ac:dyDescent="0.3">
      <c r="E500" s="8"/>
      <c r="F500" s="8"/>
      <c r="G500" s="8"/>
      <c r="H500" s="8"/>
      <c r="I500" s="8"/>
      <c r="J500" s="8"/>
      <c r="K500" s="8"/>
      <c r="L500" s="8"/>
    </row>
    <row r="501" spans="5:12" ht="12.75" hidden="1" customHeight="1" x14ac:dyDescent="0.3">
      <c r="E501" s="8"/>
      <c r="F501" s="8"/>
      <c r="G501" s="8"/>
      <c r="H501" s="8"/>
      <c r="I501" s="8"/>
      <c r="J501" s="8"/>
      <c r="K501" s="8"/>
      <c r="L501" s="8"/>
    </row>
    <row r="502" spans="5:12" ht="12.75" hidden="1" customHeight="1" x14ac:dyDescent="0.3">
      <c r="E502" s="8"/>
      <c r="F502" s="8"/>
      <c r="G502" s="8"/>
      <c r="H502" s="8"/>
      <c r="I502" s="8"/>
      <c r="J502" s="8"/>
      <c r="K502" s="8"/>
      <c r="L502" s="8"/>
    </row>
    <row r="503" spans="5:12" ht="12.75" hidden="1" customHeight="1" x14ac:dyDescent="0.3">
      <c r="E503" s="8"/>
      <c r="F503" s="8"/>
      <c r="G503" s="8"/>
      <c r="H503" s="8"/>
      <c r="I503" s="8"/>
      <c r="J503" s="8"/>
      <c r="K503" s="8"/>
      <c r="L503" s="8"/>
    </row>
    <row r="504" spans="5:12" ht="12.75" hidden="1" customHeight="1" x14ac:dyDescent="0.3">
      <c r="E504" s="8"/>
      <c r="F504" s="8"/>
      <c r="G504" s="8"/>
      <c r="H504" s="8"/>
      <c r="I504" s="8"/>
      <c r="J504" s="8"/>
      <c r="K504" s="8"/>
      <c r="L504" s="8"/>
    </row>
    <row r="505" spans="5:12" ht="12.75" hidden="1" customHeight="1" x14ac:dyDescent="0.3">
      <c r="E505" s="8"/>
      <c r="F505" s="8"/>
      <c r="G505" s="8"/>
      <c r="H505" s="8"/>
      <c r="I505" s="8"/>
      <c r="J505" s="8"/>
      <c r="K505" s="8"/>
      <c r="L505" s="8"/>
    </row>
    <row r="506" spans="5:12" ht="12.75" hidden="1" customHeight="1" x14ac:dyDescent="0.3">
      <c r="E506" s="8"/>
      <c r="F506" s="8"/>
      <c r="G506" s="8"/>
      <c r="H506" s="8"/>
      <c r="I506" s="8"/>
      <c r="J506" s="8"/>
      <c r="K506" s="8"/>
      <c r="L506" s="8"/>
    </row>
    <row r="507" spans="5:12" ht="12.75" hidden="1" customHeight="1" x14ac:dyDescent="0.3">
      <c r="E507" s="8"/>
      <c r="F507" s="8"/>
      <c r="G507" s="8"/>
      <c r="H507" s="8"/>
      <c r="I507" s="8"/>
      <c r="J507" s="8"/>
      <c r="K507" s="8"/>
      <c r="L507" s="8"/>
    </row>
    <row r="508" spans="5:12" ht="12.75" hidden="1" customHeight="1" x14ac:dyDescent="0.3">
      <c r="E508" s="8"/>
      <c r="F508" s="8"/>
      <c r="G508" s="8"/>
      <c r="H508" s="8"/>
      <c r="I508" s="8"/>
      <c r="J508" s="8"/>
      <c r="K508" s="8"/>
      <c r="L508" s="8"/>
    </row>
    <row r="509" spans="5:12" ht="12.75" hidden="1" customHeight="1" x14ac:dyDescent="0.3">
      <c r="E509" s="8"/>
      <c r="F509" s="8"/>
      <c r="G509" s="8"/>
      <c r="H509" s="8"/>
      <c r="I509" s="8"/>
      <c r="J509" s="8"/>
      <c r="K509" s="8"/>
      <c r="L509" s="8"/>
    </row>
    <row r="510" spans="5:12" ht="12.75" hidden="1" customHeight="1" x14ac:dyDescent="0.3">
      <c r="E510" s="8"/>
      <c r="F510" s="8"/>
      <c r="G510" s="8"/>
      <c r="H510" s="8"/>
      <c r="I510" s="8"/>
      <c r="J510" s="8"/>
      <c r="K510" s="8"/>
      <c r="L510" s="8"/>
    </row>
    <row r="511" spans="5:12" ht="12.75" hidden="1" customHeight="1" x14ac:dyDescent="0.3">
      <c r="E511" s="8"/>
      <c r="F511" s="8"/>
      <c r="G511" s="8"/>
      <c r="H511" s="8"/>
      <c r="I511" s="8"/>
      <c r="J511" s="8"/>
      <c r="K511" s="8"/>
      <c r="L511" s="8"/>
    </row>
    <row r="512" spans="5:12" ht="12.75" hidden="1" customHeight="1" x14ac:dyDescent="0.3">
      <c r="E512" s="8"/>
      <c r="F512" s="8"/>
      <c r="G512" s="8"/>
      <c r="H512" s="8"/>
      <c r="I512" s="8"/>
      <c r="J512" s="8"/>
      <c r="K512" s="8"/>
      <c r="L512" s="8"/>
    </row>
    <row r="513" spans="5:12" ht="12.75" hidden="1" customHeight="1" x14ac:dyDescent="0.3">
      <c r="E513" s="8"/>
      <c r="F513" s="8"/>
      <c r="G513" s="8"/>
      <c r="H513" s="8"/>
      <c r="I513" s="8"/>
      <c r="J513" s="8"/>
      <c r="K513" s="8"/>
      <c r="L513" s="8"/>
    </row>
    <row r="514" spans="5:12" ht="12.75" hidden="1" customHeight="1" x14ac:dyDescent="0.3">
      <c r="E514" s="8"/>
      <c r="F514" s="8"/>
      <c r="G514" s="8"/>
      <c r="H514" s="8"/>
      <c r="I514" s="8"/>
      <c r="J514" s="8"/>
      <c r="K514" s="8"/>
      <c r="L514" s="8"/>
    </row>
    <row r="515" spans="5:12" ht="12.75" hidden="1" customHeight="1" x14ac:dyDescent="0.3">
      <c r="E515" s="8"/>
      <c r="F515" s="8"/>
      <c r="G515" s="8"/>
      <c r="H515" s="8"/>
      <c r="I515" s="8"/>
      <c r="J515" s="8"/>
      <c r="K515" s="8"/>
      <c r="L515" s="8"/>
    </row>
    <row r="516" spans="5:12" ht="12.75" hidden="1" customHeight="1" x14ac:dyDescent="0.3">
      <c r="E516" s="8"/>
      <c r="F516" s="8"/>
      <c r="G516" s="8"/>
      <c r="H516" s="8"/>
      <c r="I516" s="8"/>
      <c r="J516" s="8"/>
      <c r="K516" s="8"/>
      <c r="L516" s="8"/>
    </row>
    <row r="517" spans="5:12" ht="12.75" hidden="1" customHeight="1" x14ac:dyDescent="0.3">
      <c r="E517" s="8"/>
      <c r="F517" s="8"/>
      <c r="G517" s="8"/>
      <c r="H517" s="8"/>
      <c r="I517" s="8"/>
      <c r="J517" s="8"/>
      <c r="K517" s="8"/>
      <c r="L517" s="8"/>
    </row>
    <row r="518" spans="5:12" ht="12.75" hidden="1" customHeight="1" x14ac:dyDescent="0.3">
      <c r="E518" s="8"/>
      <c r="F518" s="8"/>
      <c r="G518" s="8"/>
      <c r="H518" s="8"/>
      <c r="I518" s="8"/>
      <c r="J518" s="8"/>
      <c r="K518" s="8"/>
      <c r="L518" s="8"/>
    </row>
    <row r="519" spans="5:12" ht="12.75" hidden="1" customHeight="1" x14ac:dyDescent="0.3">
      <c r="E519" s="8"/>
      <c r="F519" s="8"/>
      <c r="G519" s="8"/>
      <c r="H519" s="8"/>
      <c r="I519" s="8"/>
      <c r="J519" s="8"/>
      <c r="K519" s="8"/>
      <c r="L519" s="8"/>
    </row>
    <row r="520" spans="5:12" ht="12.75" hidden="1" customHeight="1" x14ac:dyDescent="0.3">
      <c r="E520" s="8"/>
      <c r="F520" s="8"/>
      <c r="G520" s="8"/>
      <c r="H520" s="8"/>
      <c r="I520" s="8"/>
      <c r="J520" s="8"/>
      <c r="K520" s="8"/>
      <c r="L520" s="8"/>
    </row>
    <row r="521" spans="5:12" ht="12.75" hidden="1" customHeight="1" x14ac:dyDescent="0.3">
      <c r="E521" s="8"/>
      <c r="F521" s="8"/>
      <c r="G521" s="8"/>
      <c r="H521" s="8"/>
      <c r="I521" s="8"/>
      <c r="J521" s="8"/>
      <c r="K521" s="8"/>
      <c r="L521" s="8"/>
    </row>
    <row r="522" spans="5:12" ht="12.75" hidden="1" customHeight="1" x14ac:dyDescent="0.3">
      <c r="E522" s="8"/>
      <c r="F522" s="8"/>
      <c r="G522" s="8"/>
      <c r="H522" s="8"/>
      <c r="I522" s="8"/>
      <c r="J522" s="8"/>
      <c r="K522" s="8"/>
      <c r="L522" s="8"/>
    </row>
    <row r="523" spans="5:12" ht="12.75" hidden="1" customHeight="1" x14ac:dyDescent="0.3">
      <c r="E523" s="8"/>
      <c r="F523" s="8"/>
      <c r="G523" s="8"/>
      <c r="H523" s="8"/>
      <c r="I523" s="8"/>
      <c r="J523" s="8"/>
      <c r="K523" s="8"/>
      <c r="L523" s="8"/>
    </row>
    <row r="524" spans="5:12" ht="12.75" hidden="1" customHeight="1" x14ac:dyDescent="0.3">
      <c r="E524" s="8"/>
      <c r="F524" s="8"/>
      <c r="G524" s="8"/>
      <c r="H524" s="8"/>
      <c r="I524" s="8"/>
      <c r="J524" s="8"/>
      <c r="K524" s="8"/>
      <c r="L524" s="8"/>
    </row>
    <row r="525" spans="5:12" ht="12.75" hidden="1" customHeight="1" x14ac:dyDescent="0.3">
      <c r="E525" s="8"/>
      <c r="F525" s="8"/>
      <c r="G525" s="8"/>
      <c r="H525" s="8"/>
      <c r="I525" s="8"/>
      <c r="J525" s="8"/>
      <c r="K525" s="8"/>
      <c r="L525" s="8"/>
    </row>
    <row r="526" spans="5:12" ht="12.75" hidden="1" customHeight="1" x14ac:dyDescent="0.3">
      <c r="E526" s="8"/>
      <c r="F526" s="8"/>
      <c r="G526" s="8"/>
      <c r="H526" s="8"/>
      <c r="I526" s="8"/>
      <c r="J526" s="8"/>
      <c r="K526" s="8"/>
      <c r="L526" s="8"/>
    </row>
    <row r="527" spans="5:12" ht="12.75" hidden="1" customHeight="1" x14ac:dyDescent="0.3">
      <c r="E527" s="8"/>
      <c r="F527" s="8"/>
      <c r="G527" s="8"/>
      <c r="H527" s="8"/>
      <c r="I527" s="8"/>
      <c r="J527" s="8"/>
      <c r="K527" s="8"/>
      <c r="L527" s="8"/>
    </row>
    <row r="528" spans="5:12" ht="12.75" hidden="1" customHeight="1" x14ac:dyDescent="0.3">
      <c r="E528" s="8"/>
      <c r="F528" s="8"/>
      <c r="G528" s="8"/>
      <c r="H528" s="8"/>
      <c r="I528" s="8"/>
      <c r="J528" s="8"/>
      <c r="K528" s="8"/>
      <c r="L528" s="8"/>
    </row>
    <row r="529" spans="5:12" ht="12.75" hidden="1" customHeight="1" x14ac:dyDescent="0.3">
      <c r="E529" s="8"/>
      <c r="F529" s="8"/>
      <c r="G529" s="8"/>
      <c r="H529" s="8"/>
      <c r="I529" s="8"/>
      <c r="J529" s="8"/>
      <c r="K529" s="8"/>
      <c r="L529" s="8"/>
    </row>
    <row r="530" spans="5:12" ht="12.75" hidden="1" customHeight="1" x14ac:dyDescent="0.3">
      <c r="E530" s="8"/>
      <c r="F530" s="8"/>
      <c r="G530" s="8"/>
      <c r="H530" s="8"/>
      <c r="I530" s="8"/>
      <c r="J530" s="8"/>
      <c r="K530" s="8"/>
      <c r="L530" s="8"/>
    </row>
    <row r="531" spans="5:12" ht="12.75" hidden="1" customHeight="1" x14ac:dyDescent="0.3">
      <c r="E531" s="8"/>
      <c r="F531" s="8"/>
      <c r="G531" s="8"/>
      <c r="H531" s="8"/>
      <c r="I531" s="8"/>
      <c r="J531" s="8"/>
      <c r="K531" s="8"/>
      <c r="L531" s="8"/>
    </row>
    <row r="532" spans="5:12" ht="12.75" hidden="1" customHeight="1" x14ac:dyDescent="0.3">
      <c r="E532" s="8"/>
      <c r="F532" s="8"/>
      <c r="G532" s="8"/>
      <c r="H532" s="8"/>
      <c r="I532" s="8"/>
      <c r="J532" s="8"/>
      <c r="K532" s="8"/>
      <c r="L532" s="8"/>
    </row>
    <row r="533" spans="5:12" ht="12.75" hidden="1" customHeight="1" x14ac:dyDescent="0.3">
      <c r="E533" s="8"/>
      <c r="F533" s="8"/>
      <c r="G533" s="8"/>
      <c r="H533" s="8"/>
      <c r="I533" s="8"/>
      <c r="J533" s="8"/>
      <c r="K533" s="8"/>
      <c r="L533" s="8"/>
    </row>
    <row r="534" spans="5:12" ht="12.75" hidden="1" customHeight="1" x14ac:dyDescent="0.3">
      <c r="E534" s="8"/>
      <c r="F534" s="8"/>
      <c r="G534" s="8"/>
      <c r="H534" s="8"/>
      <c r="I534" s="8"/>
      <c r="J534" s="8"/>
      <c r="K534" s="8"/>
      <c r="L534" s="8"/>
    </row>
    <row r="535" spans="5:12" ht="12.75" hidden="1" customHeight="1" x14ac:dyDescent="0.3">
      <c r="E535" s="8"/>
      <c r="F535" s="8"/>
      <c r="G535" s="8"/>
      <c r="H535" s="8"/>
      <c r="I535" s="8"/>
      <c r="J535" s="8"/>
      <c r="K535" s="8"/>
      <c r="L535" s="8"/>
    </row>
    <row r="536" spans="5:12" ht="12.75" hidden="1" customHeight="1" x14ac:dyDescent="0.3">
      <c r="E536" s="8"/>
      <c r="F536" s="8"/>
      <c r="G536" s="8"/>
      <c r="H536" s="8"/>
      <c r="I536" s="8"/>
      <c r="J536" s="8"/>
      <c r="K536" s="8"/>
      <c r="L536" s="8"/>
    </row>
    <row r="537" spans="5:12" ht="12.75" hidden="1" customHeight="1" x14ac:dyDescent="0.3">
      <c r="E537" s="8"/>
      <c r="F537" s="8"/>
      <c r="G537" s="8"/>
      <c r="H537" s="8"/>
      <c r="I537" s="8"/>
      <c r="J537" s="8"/>
      <c r="K537" s="8"/>
      <c r="L537" s="8"/>
    </row>
    <row r="538" spans="5:12" ht="12.75" hidden="1" customHeight="1" x14ac:dyDescent="0.3">
      <c r="E538" s="8"/>
      <c r="F538" s="8"/>
      <c r="G538" s="8"/>
      <c r="H538" s="8"/>
      <c r="I538" s="8"/>
      <c r="J538" s="8"/>
      <c r="K538" s="8"/>
      <c r="L538" s="8"/>
    </row>
    <row r="539" spans="5:12" ht="12.75" hidden="1" customHeight="1" x14ac:dyDescent="0.3">
      <c r="E539" s="8"/>
      <c r="F539" s="8"/>
      <c r="G539" s="8"/>
      <c r="H539" s="8"/>
      <c r="I539" s="8"/>
      <c r="J539" s="8"/>
      <c r="K539" s="8"/>
      <c r="L539" s="8"/>
    </row>
    <row r="540" spans="5:12" ht="12.75" hidden="1" customHeight="1" x14ac:dyDescent="0.3">
      <c r="E540" s="8"/>
      <c r="F540" s="8"/>
      <c r="G540" s="8"/>
      <c r="H540" s="8"/>
      <c r="I540" s="8"/>
      <c r="J540" s="8"/>
      <c r="K540" s="8"/>
      <c r="L540" s="8"/>
    </row>
    <row r="541" spans="5:12" ht="12.75" hidden="1" customHeight="1" x14ac:dyDescent="0.3">
      <c r="E541" s="8"/>
      <c r="F541" s="8"/>
      <c r="G541" s="8"/>
      <c r="H541" s="8"/>
      <c r="I541" s="8"/>
      <c r="J541" s="8"/>
      <c r="K541" s="8"/>
      <c r="L541" s="8"/>
    </row>
    <row r="542" spans="5:12" ht="12.75" hidden="1" customHeight="1" x14ac:dyDescent="0.3">
      <c r="E542" s="8"/>
      <c r="F542" s="8"/>
      <c r="G542" s="8"/>
      <c r="H542" s="8"/>
      <c r="I542" s="8"/>
      <c r="J542" s="8"/>
      <c r="K542" s="8"/>
      <c r="L542" s="8"/>
    </row>
    <row r="543" spans="5:12" ht="12.75" hidden="1" customHeight="1" x14ac:dyDescent="0.3">
      <c r="E543" s="8"/>
      <c r="F543" s="8"/>
      <c r="G543" s="8"/>
      <c r="H543" s="8"/>
      <c r="I543" s="8"/>
      <c r="J543" s="8"/>
      <c r="K543" s="8"/>
      <c r="L543" s="8"/>
    </row>
    <row r="544" spans="5:12" ht="12.75" hidden="1" customHeight="1" x14ac:dyDescent="0.3">
      <c r="E544" s="8"/>
      <c r="F544" s="8"/>
      <c r="G544" s="8"/>
      <c r="H544" s="8"/>
      <c r="I544" s="8"/>
      <c r="J544" s="8"/>
      <c r="K544" s="8"/>
      <c r="L544" s="8"/>
    </row>
    <row r="545" spans="5:12" ht="12.75" hidden="1" customHeight="1" x14ac:dyDescent="0.3">
      <c r="E545" s="8"/>
      <c r="F545" s="8"/>
      <c r="G545" s="8"/>
      <c r="H545" s="8"/>
      <c r="I545" s="8"/>
      <c r="J545" s="8"/>
      <c r="K545" s="8"/>
      <c r="L545" s="8"/>
    </row>
    <row r="546" spans="5:12" ht="12.75" hidden="1" customHeight="1" x14ac:dyDescent="0.3">
      <c r="E546" s="8"/>
      <c r="F546" s="8"/>
      <c r="G546" s="8"/>
      <c r="H546" s="8"/>
      <c r="I546" s="8"/>
      <c r="J546" s="8"/>
      <c r="K546" s="8"/>
      <c r="L546" s="8"/>
    </row>
    <row r="547" spans="5:12" ht="12.75" hidden="1" customHeight="1" x14ac:dyDescent="0.3">
      <c r="E547" s="8"/>
      <c r="F547" s="8"/>
      <c r="G547" s="8"/>
      <c r="H547" s="8"/>
      <c r="I547" s="8"/>
      <c r="J547" s="8"/>
      <c r="K547" s="8"/>
      <c r="L547" s="8"/>
    </row>
    <row r="548" spans="5:12" ht="12.75" hidden="1" customHeight="1" x14ac:dyDescent="0.3">
      <c r="E548" s="8"/>
      <c r="F548" s="8"/>
      <c r="G548" s="8"/>
      <c r="H548" s="8"/>
      <c r="I548" s="8"/>
      <c r="J548" s="8"/>
      <c r="K548" s="8"/>
      <c r="L548" s="8"/>
    </row>
    <row r="549" spans="5:12" ht="12.75" hidden="1" customHeight="1" x14ac:dyDescent="0.3">
      <c r="E549" s="8"/>
      <c r="F549" s="8"/>
      <c r="G549" s="8"/>
      <c r="H549" s="8"/>
      <c r="I549" s="8"/>
      <c r="J549" s="8"/>
      <c r="K549" s="8"/>
      <c r="L549" s="8"/>
    </row>
    <row r="550" spans="5:12" ht="12.75" hidden="1" customHeight="1" x14ac:dyDescent="0.3">
      <c r="E550" s="8"/>
      <c r="F550" s="8"/>
      <c r="G550" s="8"/>
      <c r="H550" s="8"/>
      <c r="I550" s="8"/>
      <c r="J550" s="8"/>
      <c r="K550" s="8"/>
      <c r="L550" s="8"/>
    </row>
    <row r="551" spans="5:12" ht="12.75" hidden="1" customHeight="1" x14ac:dyDescent="0.3">
      <c r="E551" s="8"/>
      <c r="F551" s="8"/>
      <c r="G551" s="8"/>
      <c r="H551" s="8"/>
      <c r="I551" s="8"/>
      <c r="J551" s="8"/>
      <c r="K551" s="8"/>
      <c r="L551" s="8"/>
    </row>
    <row r="552" spans="5:12" ht="12.75" hidden="1" customHeight="1" x14ac:dyDescent="0.3">
      <c r="E552" s="8"/>
      <c r="F552" s="8"/>
      <c r="G552" s="8"/>
      <c r="H552" s="8"/>
      <c r="I552" s="8"/>
      <c r="J552" s="8"/>
      <c r="K552" s="8"/>
      <c r="L552" s="8"/>
    </row>
    <row r="553" spans="5:12" ht="12.75" hidden="1" customHeight="1" x14ac:dyDescent="0.3">
      <c r="E553" s="8"/>
      <c r="F553" s="8"/>
      <c r="G553" s="8"/>
      <c r="H553" s="8"/>
      <c r="I553" s="8"/>
      <c r="J553" s="8"/>
      <c r="K553" s="8"/>
      <c r="L553" s="8"/>
    </row>
    <row r="554" spans="5:12" ht="12.75" hidden="1" customHeight="1" x14ac:dyDescent="0.3">
      <c r="E554" s="8"/>
      <c r="F554" s="8"/>
      <c r="G554" s="8"/>
      <c r="H554" s="8"/>
      <c r="I554" s="8"/>
      <c r="J554" s="8"/>
      <c r="K554" s="8"/>
      <c r="L554" s="8"/>
    </row>
    <row r="555" spans="5:12" ht="12.75" hidden="1" customHeight="1" x14ac:dyDescent="0.3">
      <c r="E555" s="8"/>
      <c r="F555" s="8"/>
      <c r="G555" s="8"/>
      <c r="H555" s="8"/>
      <c r="I555" s="8"/>
      <c r="J555" s="8"/>
      <c r="K555" s="8"/>
      <c r="L555" s="8"/>
    </row>
    <row r="556" spans="5:12" ht="12.75" hidden="1" customHeight="1" x14ac:dyDescent="0.3">
      <c r="E556" s="8"/>
      <c r="F556" s="8"/>
      <c r="G556" s="8"/>
      <c r="H556" s="8"/>
      <c r="I556" s="8"/>
      <c r="J556" s="8"/>
      <c r="K556" s="8"/>
      <c r="L556" s="8"/>
    </row>
    <row r="557" spans="5:12" ht="12.75" hidden="1" customHeight="1" x14ac:dyDescent="0.3">
      <c r="E557" s="8"/>
      <c r="F557" s="8"/>
      <c r="G557" s="8"/>
      <c r="H557" s="8"/>
      <c r="I557" s="8"/>
      <c r="J557" s="8"/>
      <c r="K557" s="8"/>
      <c r="L557" s="8"/>
    </row>
    <row r="558" spans="5:12" ht="12.75" hidden="1" customHeight="1" x14ac:dyDescent="0.3">
      <c r="E558" s="8"/>
      <c r="F558" s="8"/>
      <c r="G558" s="8"/>
      <c r="H558" s="8"/>
      <c r="I558" s="8"/>
      <c r="J558" s="8"/>
      <c r="K558" s="8"/>
      <c r="L558" s="8"/>
    </row>
    <row r="559" spans="5:12" ht="12.75" hidden="1" customHeight="1" x14ac:dyDescent="0.3">
      <c r="E559" s="8"/>
      <c r="F559" s="8"/>
      <c r="G559" s="8"/>
      <c r="H559" s="8"/>
      <c r="I559" s="8"/>
      <c r="J559" s="8"/>
      <c r="K559" s="8"/>
      <c r="L559" s="8"/>
    </row>
    <row r="560" spans="5:12" ht="12.75" hidden="1" customHeight="1" x14ac:dyDescent="0.3">
      <c r="E560" s="8"/>
      <c r="F560" s="8"/>
      <c r="G560" s="8"/>
      <c r="H560" s="8"/>
      <c r="I560" s="8"/>
      <c r="J560" s="8"/>
      <c r="K560" s="8"/>
      <c r="L560" s="8"/>
    </row>
    <row r="561" spans="5:12" ht="12.75" hidden="1" customHeight="1" x14ac:dyDescent="0.3">
      <c r="E561" s="8"/>
      <c r="F561" s="8"/>
      <c r="G561" s="8"/>
      <c r="H561" s="8"/>
      <c r="I561" s="8"/>
      <c r="J561" s="8"/>
      <c r="K561" s="8"/>
      <c r="L561" s="8"/>
    </row>
    <row r="562" spans="5:12" ht="12.75" hidden="1" customHeight="1" x14ac:dyDescent="0.3">
      <c r="E562" s="8"/>
      <c r="F562" s="8"/>
      <c r="G562" s="8"/>
      <c r="H562" s="8"/>
      <c r="I562" s="8"/>
      <c r="J562" s="8"/>
      <c r="K562" s="8"/>
      <c r="L562" s="8"/>
    </row>
    <row r="563" spans="5:12" ht="12.75" hidden="1" customHeight="1" x14ac:dyDescent="0.3">
      <c r="E563" s="8"/>
      <c r="F563" s="8"/>
      <c r="G563" s="8"/>
      <c r="H563" s="8"/>
      <c r="I563" s="8"/>
      <c r="J563" s="8"/>
      <c r="K563" s="8"/>
      <c r="L563" s="8"/>
    </row>
    <row r="564" spans="5:12" ht="12.75" hidden="1" customHeight="1" x14ac:dyDescent="0.3">
      <c r="E564" s="8"/>
      <c r="F564" s="8"/>
      <c r="G564" s="8"/>
      <c r="H564" s="8"/>
      <c r="I564" s="8"/>
      <c r="J564" s="8"/>
      <c r="K564" s="8"/>
      <c r="L564" s="8"/>
    </row>
    <row r="565" spans="5:12" ht="12.75" hidden="1" customHeight="1" x14ac:dyDescent="0.3">
      <c r="E565" s="8"/>
      <c r="F565" s="8"/>
      <c r="G565" s="8"/>
      <c r="H565" s="8"/>
      <c r="I565" s="8"/>
      <c r="J565" s="8"/>
      <c r="K565" s="8"/>
      <c r="L565" s="8"/>
    </row>
    <row r="566" spans="5:12" ht="12.75" hidden="1" customHeight="1" x14ac:dyDescent="0.3">
      <c r="E566" s="8"/>
      <c r="F566" s="8"/>
      <c r="G566" s="8"/>
      <c r="H566" s="8"/>
      <c r="I566" s="8"/>
      <c r="J566" s="8"/>
      <c r="K566" s="8"/>
      <c r="L566" s="8"/>
    </row>
    <row r="567" spans="5:12" ht="12.75" hidden="1" customHeight="1" x14ac:dyDescent="0.3">
      <c r="E567" s="8"/>
      <c r="F567" s="8"/>
      <c r="G567" s="8"/>
      <c r="H567" s="8"/>
      <c r="I567" s="8"/>
      <c r="J567" s="8"/>
      <c r="K567" s="8"/>
      <c r="L567" s="8"/>
    </row>
    <row r="568" spans="5:12" ht="12.75" hidden="1" customHeight="1" x14ac:dyDescent="0.3">
      <c r="E568" s="8"/>
      <c r="F568" s="8"/>
      <c r="G568" s="8"/>
      <c r="H568" s="8"/>
      <c r="I568" s="8"/>
      <c r="J568" s="8"/>
      <c r="K568" s="8"/>
      <c r="L568" s="8"/>
    </row>
    <row r="569" spans="5:12" ht="12.75" hidden="1" customHeight="1" x14ac:dyDescent="0.3">
      <c r="E569" s="8"/>
      <c r="F569" s="8"/>
      <c r="G569" s="8"/>
      <c r="H569" s="8"/>
      <c r="I569" s="8"/>
      <c r="J569" s="8"/>
      <c r="K569" s="8"/>
      <c r="L569" s="8"/>
    </row>
    <row r="570" spans="5:12" ht="12.75" hidden="1" customHeight="1" x14ac:dyDescent="0.3">
      <c r="E570" s="8"/>
      <c r="F570" s="8"/>
      <c r="G570" s="8"/>
      <c r="H570" s="8"/>
      <c r="I570" s="8"/>
      <c r="J570" s="8"/>
      <c r="K570" s="8"/>
      <c r="L570" s="8"/>
    </row>
    <row r="571" spans="5:12" ht="12.75" hidden="1" customHeight="1" x14ac:dyDescent="0.3">
      <c r="E571" s="8"/>
      <c r="F571" s="8"/>
      <c r="G571" s="8"/>
      <c r="H571" s="8"/>
      <c r="I571" s="8"/>
      <c r="J571" s="8"/>
      <c r="K571" s="8"/>
      <c r="L571" s="8"/>
    </row>
    <row r="572" spans="5:12" ht="12.75" hidden="1" customHeight="1" x14ac:dyDescent="0.3">
      <c r="E572" s="8"/>
      <c r="F572" s="8"/>
      <c r="G572" s="8"/>
      <c r="H572" s="8"/>
      <c r="I572" s="8"/>
      <c r="J572" s="8"/>
      <c r="K572" s="8"/>
      <c r="L572" s="8"/>
    </row>
    <row r="573" spans="5:12" ht="12.75" hidden="1" customHeight="1" x14ac:dyDescent="0.3">
      <c r="E573" s="8"/>
      <c r="F573" s="8"/>
      <c r="G573" s="8"/>
      <c r="H573" s="8"/>
      <c r="I573" s="8"/>
      <c r="J573" s="8"/>
      <c r="K573" s="8"/>
      <c r="L573" s="8"/>
    </row>
    <row r="574" spans="5:12" ht="12.75" hidden="1" customHeight="1" x14ac:dyDescent="0.3">
      <c r="E574" s="8"/>
      <c r="F574" s="8"/>
      <c r="G574" s="8"/>
      <c r="H574" s="8"/>
      <c r="I574" s="8"/>
      <c r="J574" s="8"/>
      <c r="K574" s="8"/>
      <c r="L574" s="8"/>
    </row>
    <row r="575" spans="5:12" ht="12.75" hidden="1" customHeight="1" x14ac:dyDescent="0.3">
      <c r="E575" s="8"/>
      <c r="F575" s="8"/>
      <c r="G575" s="8"/>
      <c r="H575" s="8"/>
      <c r="I575" s="8"/>
      <c r="J575" s="8"/>
      <c r="K575" s="8"/>
      <c r="L575" s="8"/>
    </row>
    <row r="576" spans="5:12" ht="12.75" hidden="1" customHeight="1" x14ac:dyDescent="0.3">
      <c r="E576" s="8"/>
      <c r="F576" s="8"/>
      <c r="G576" s="8"/>
      <c r="H576" s="8"/>
      <c r="I576" s="8"/>
      <c r="J576" s="8"/>
      <c r="K576" s="8"/>
      <c r="L576" s="8"/>
    </row>
    <row r="577" spans="5:12" ht="12.75" hidden="1" customHeight="1" x14ac:dyDescent="0.3">
      <c r="E577" s="8"/>
      <c r="F577" s="8"/>
      <c r="G577" s="8"/>
      <c r="H577" s="8"/>
      <c r="I577" s="8"/>
      <c r="J577" s="8"/>
      <c r="K577" s="8"/>
      <c r="L577" s="8"/>
    </row>
    <row r="578" spans="5:12" ht="12.75" hidden="1" customHeight="1" x14ac:dyDescent="0.3">
      <c r="E578" s="8"/>
      <c r="F578" s="8"/>
      <c r="G578" s="8"/>
      <c r="H578" s="8"/>
      <c r="I578" s="8"/>
      <c r="J578" s="8"/>
      <c r="K578" s="8"/>
      <c r="L578" s="8"/>
    </row>
    <row r="579" spans="5:12" ht="12.75" hidden="1" customHeight="1" x14ac:dyDescent="0.3">
      <c r="E579" s="8"/>
      <c r="F579" s="8"/>
      <c r="G579" s="8"/>
      <c r="H579" s="8"/>
      <c r="I579" s="8"/>
      <c r="J579" s="8"/>
      <c r="K579" s="8"/>
      <c r="L579" s="8"/>
    </row>
    <row r="580" spans="5:12" ht="12.75" hidden="1" customHeight="1" x14ac:dyDescent="0.3">
      <c r="E580" s="8"/>
      <c r="F580" s="8"/>
      <c r="G580" s="8"/>
      <c r="H580" s="8"/>
      <c r="I580" s="8"/>
      <c r="J580" s="8"/>
      <c r="K580" s="8"/>
      <c r="L580" s="8"/>
    </row>
    <row r="581" spans="5:12" ht="12.75" hidden="1" customHeight="1" x14ac:dyDescent="0.3">
      <c r="E581" s="8"/>
      <c r="F581" s="8"/>
      <c r="G581" s="8"/>
      <c r="H581" s="8"/>
      <c r="I581" s="8"/>
      <c r="J581" s="8"/>
      <c r="K581" s="8"/>
      <c r="L581" s="8"/>
    </row>
    <row r="582" spans="5:12" ht="12.75" hidden="1" customHeight="1" x14ac:dyDescent="0.3">
      <c r="E582" s="8"/>
      <c r="F582" s="8"/>
      <c r="G582" s="8"/>
      <c r="H582" s="8"/>
      <c r="I582" s="8"/>
      <c r="J582" s="8"/>
      <c r="K582" s="8"/>
      <c r="L582" s="8"/>
    </row>
    <row r="583" spans="5:12" ht="12.75" hidden="1" customHeight="1" x14ac:dyDescent="0.3">
      <c r="E583" s="8"/>
      <c r="F583" s="8"/>
      <c r="G583" s="8"/>
      <c r="H583" s="8"/>
      <c r="I583" s="8"/>
      <c r="J583" s="8"/>
      <c r="K583" s="8"/>
      <c r="L583" s="8"/>
    </row>
    <row r="584" spans="5:12" ht="12.75" hidden="1" customHeight="1" x14ac:dyDescent="0.3">
      <c r="E584" s="8"/>
      <c r="F584" s="8"/>
      <c r="G584" s="8"/>
      <c r="H584" s="8"/>
      <c r="I584" s="8"/>
      <c r="J584" s="8"/>
      <c r="K584" s="8"/>
      <c r="L584" s="8"/>
    </row>
    <row r="585" spans="5:12" ht="12.75" hidden="1" customHeight="1" x14ac:dyDescent="0.3">
      <c r="E585" s="8"/>
      <c r="F585" s="8"/>
      <c r="G585" s="8"/>
      <c r="H585" s="8"/>
      <c r="I585" s="8"/>
      <c r="J585" s="8"/>
      <c r="K585" s="8"/>
      <c r="L585" s="8"/>
    </row>
    <row r="586" spans="5:12" ht="12.75" hidden="1" customHeight="1" x14ac:dyDescent="0.3">
      <c r="E586" s="8"/>
      <c r="F586" s="8"/>
      <c r="G586" s="8"/>
      <c r="H586" s="8"/>
      <c r="I586" s="8"/>
      <c r="J586" s="8"/>
      <c r="K586" s="8"/>
      <c r="L586" s="8"/>
    </row>
    <row r="587" spans="5:12" ht="12.75" hidden="1" customHeight="1" x14ac:dyDescent="0.3">
      <c r="E587" s="8"/>
      <c r="F587" s="8"/>
      <c r="G587" s="8"/>
      <c r="H587" s="8"/>
      <c r="I587" s="8"/>
      <c r="J587" s="8"/>
      <c r="K587" s="8"/>
      <c r="L587" s="8"/>
    </row>
    <row r="588" spans="5:12" ht="12.75" hidden="1" customHeight="1" x14ac:dyDescent="0.3">
      <c r="E588" s="8"/>
      <c r="F588" s="8"/>
      <c r="G588" s="8"/>
      <c r="H588" s="8"/>
      <c r="I588" s="8"/>
      <c r="J588" s="8"/>
      <c r="K588" s="8"/>
      <c r="L588" s="8"/>
    </row>
    <row r="589" spans="5:12" ht="12.75" hidden="1" customHeight="1" x14ac:dyDescent="0.3">
      <c r="E589" s="8"/>
      <c r="F589" s="8"/>
      <c r="G589" s="8"/>
      <c r="H589" s="8"/>
      <c r="I589" s="8"/>
      <c r="J589" s="8"/>
      <c r="K589" s="8"/>
      <c r="L589" s="8"/>
    </row>
    <row r="590" spans="5:12" ht="12.75" hidden="1" customHeight="1" x14ac:dyDescent="0.3">
      <c r="E590" s="8"/>
      <c r="F590" s="8"/>
      <c r="G590" s="8"/>
      <c r="H590" s="8"/>
      <c r="I590" s="8"/>
      <c r="J590" s="8"/>
      <c r="K590" s="8"/>
      <c r="L590" s="8"/>
    </row>
    <row r="591" spans="5:12" ht="12.75" hidden="1" customHeight="1" x14ac:dyDescent="0.3">
      <c r="E591" s="8"/>
      <c r="F591" s="8"/>
      <c r="G591" s="8"/>
      <c r="H591" s="8"/>
      <c r="I591" s="8"/>
      <c r="J591" s="8"/>
      <c r="K591" s="8"/>
      <c r="L591" s="8"/>
    </row>
    <row r="592" spans="5:12" ht="12.75" hidden="1" customHeight="1" x14ac:dyDescent="0.3">
      <c r="E592" s="8"/>
      <c r="F592" s="8"/>
      <c r="G592" s="8"/>
      <c r="H592" s="8"/>
      <c r="I592" s="8"/>
      <c r="J592" s="8"/>
      <c r="K592" s="8"/>
      <c r="L592" s="8"/>
    </row>
    <row r="593" spans="5:12" ht="12.75" hidden="1" customHeight="1" x14ac:dyDescent="0.3">
      <c r="E593" s="8"/>
      <c r="F593" s="8"/>
      <c r="G593" s="8"/>
      <c r="H593" s="8"/>
      <c r="I593" s="8"/>
      <c r="J593" s="8"/>
      <c r="K593" s="8"/>
      <c r="L593" s="8"/>
    </row>
    <row r="594" spans="5:12" ht="12.75" hidden="1" customHeight="1" x14ac:dyDescent="0.3">
      <c r="E594" s="8"/>
      <c r="F594" s="8"/>
      <c r="G594" s="8"/>
      <c r="H594" s="8"/>
      <c r="I594" s="8"/>
      <c r="J594" s="8"/>
      <c r="K594" s="8"/>
      <c r="L594" s="8"/>
    </row>
    <row r="595" spans="5:12" ht="12.75" hidden="1" customHeight="1" x14ac:dyDescent="0.3">
      <c r="E595" s="8"/>
      <c r="F595" s="8"/>
      <c r="G595" s="8"/>
      <c r="H595" s="8"/>
      <c r="I595" s="8"/>
      <c r="J595" s="8"/>
      <c r="K595" s="8"/>
      <c r="L595" s="8"/>
    </row>
    <row r="596" spans="5:12" ht="12.75" hidden="1" customHeight="1" x14ac:dyDescent="0.3">
      <c r="E596" s="8"/>
      <c r="F596" s="8"/>
      <c r="G596" s="8"/>
      <c r="H596" s="8"/>
      <c r="I596" s="8"/>
      <c r="J596" s="8"/>
      <c r="K596" s="8"/>
      <c r="L596" s="8"/>
    </row>
    <row r="597" spans="5:12" ht="12.75" hidden="1" customHeight="1" x14ac:dyDescent="0.3">
      <c r="E597" s="8"/>
      <c r="F597" s="8"/>
      <c r="G597" s="8"/>
      <c r="H597" s="8"/>
      <c r="I597" s="8"/>
      <c r="J597" s="8"/>
      <c r="K597" s="8"/>
      <c r="L597" s="8"/>
    </row>
    <row r="598" spans="5:12" ht="12.75" hidden="1" customHeight="1" x14ac:dyDescent="0.3">
      <c r="E598" s="8"/>
      <c r="F598" s="8"/>
      <c r="G598" s="8"/>
      <c r="H598" s="8"/>
      <c r="I598" s="8"/>
      <c r="J598" s="8"/>
      <c r="K598" s="8"/>
      <c r="L598" s="8"/>
    </row>
    <row r="599" spans="5:12" ht="12.75" hidden="1" customHeight="1" x14ac:dyDescent="0.3">
      <c r="E599" s="8"/>
      <c r="F599" s="8"/>
      <c r="G599" s="8"/>
      <c r="H599" s="8"/>
      <c r="I599" s="8"/>
      <c r="J599" s="8"/>
      <c r="K599" s="8"/>
      <c r="L599" s="8"/>
    </row>
    <row r="600" spans="5:12" ht="12.75" hidden="1" customHeight="1" x14ac:dyDescent="0.3">
      <c r="E600" s="8"/>
      <c r="F600" s="8"/>
      <c r="G600" s="8"/>
      <c r="H600" s="8"/>
      <c r="I600" s="8"/>
      <c r="J600" s="8"/>
      <c r="K600" s="8"/>
      <c r="L600" s="8"/>
    </row>
    <row r="601" spans="5:12" ht="12.75" hidden="1" customHeight="1" x14ac:dyDescent="0.3">
      <c r="E601" s="8"/>
      <c r="F601" s="8"/>
      <c r="G601" s="8"/>
      <c r="H601" s="8"/>
      <c r="I601" s="8"/>
      <c r="J601" s="8"/>
      <c r="K601" s="8"/>
      <c r="L601" s="8"/>
    </row>
    <row r="602" spans="5:12" ht="12.75" hidden="1" customHeight="1" x14ac:dyDescent="0.3">
      <c r="E602" s="8"/>
      <c r="F602" s="8"/>
      <c r="G602" s="8"/>
      <c r="H602" s="8"/>
      <c r="I602" s="8"/>
      <c r="J602" s="8"/>
      <c r="K602" s="8"/>
      <c r="L602" s="8"/>
    </row>
    <row r="603" spans="5:12" ht="12.75" hidden="1" customHeight="1" x14ac:dyDescent="0.3">
      <c r="E603" s="8"/>
      <c r="F603" s="8"/>
      <c r="G603" s="8"/>
      <c r="H603" s="8"/>
      <c r="I603" s="8"/>
      <c r="J603" s="8"/>
      <c r="K603" s="8"/>
      <c r="L603" s="8"/>
    </row>
    <row r="604" spans="5:12" ht="12.75" hidden="1" customHeight="1" x14ac:dyDescent="0.3">
      <c r="E604" s="8"/>
      <c r="F604" s="8"/>
      <c r="G604" s="8"/>
      <c r="H604" s="8"/>
      <c r="I604" s="8"/>
      <c r="J604" s="8"/>
      <c r="K604" s="8"/>
      <c r="L604" s="8"/>
    </row>
    <row r="605" spans="5:12" ht="12.75" hidden="1" customHeight="1" x14ac:dyDescent="0.3">
      <c r="E605" s="8"/>
      <c r="F605" s="8"/>
      <c r="G605" s="8"/>
      <c r="H605" s="8"/>
      <c r="I605" s="8"/>
      <c r="J605" s="8"/>
      <c r="K605" s="8"/>
      <c r="L605" s="8"/>
    </row>
    <row r="606" spans="5:12" ht="12.75" hidden="1" customHeight="1" x14ac:dyDescent="0.3">
      <c r="E606" s="8"/>
      <c r="F606" s="8"/>
      <c r="G606" s="8"/>
      <c r="H606" s="8"/>
      <c r="I606" s="8"/>
      <c r="J606" s="8"/>
      <c r="K606" s="8"/>
      <c r="L606" s="8"/>
    </row>
    <row r="607" spans="5:12" ht="12.75" hidden="1" customHeight="1" x14ac:dyDescent="0.3">
      <c r="E607" s="8"/>
      <c r="F607" s="8"/>
      <c r="G607" s="8"/>
      <c r="H607" s="8"/>
      <c r="I607" s="8"/>
      <c r="J607" s="8"/>
      <c r="K607" s="8"/>
      <c r="L607" s="8"/>
    </row>
    <row r="608" spans="5:12" ht="12.75" hidden="1" customHeight="1" x14ac:dyDescent="0.3">
      <c r="E608" s="8"/>
      <c r="F608" s="8"/>
      <c r="G608" s="8"/>
      <c r="H608" s="8"/>
      <c r="I608" s="8"/>
      <c r="J608" s="8"/>
      <c r="K608" s="8"/>
      <c r="L608" s="8"/>
    </row>
    <row r="609" spans="5:12" ht="12.75" hidden="1" customHeight="1" x14ac:dyDescent="0.3">
      <c r="E609" s="8"/>
      <c r="F609" s="8"/>
      <c r="G609" s="8"/>
      <c r="H609" s="8"/>
      <c r="I609" s="8"/>
      <c r="J609" s="8"/>
      <c r="K609" s="8"/>
      <c r="L609" s="8"/>
    </row>
    <row r="610" spans="5:12" ht="12.75" hidden="1" customHeight="1" x14ac:dyDescent="0.3">
      <c r="E610" s="8"/>
      <c r="F610" s="8"/>
      <c r="G610" s="8"/>
      <c r="H610" s="8"/>
      <c r="I610" s="8"/>
      <c r="J610" s="8"/>
      <c r="K610" s="8"/>
      <c r="L610" s="8"/>
    </row>
    <row r="611" spans="5:12" ht="12.75" hidden="1" customHeight="1" x14ac:dyDescent="0.3">
      <c r="E611" s="8"/>
      <c r="F611" s="8"/>
      <c r="G611" s="8"/>
      <c r="H611" s="8"/>
      <c r="I611" s="8"/>
      <c r="J611" s="8"/>
      <c r="K611" s="8"/>
      <c r="L611" s="8"/>
    </row>
    <row r="612" spans="5:12" ht="12.75" hidden="1" customHeight="1" x14ac:dyDescent="0.3">
      <c r="E612" s="8"/>
      <c r="F612" s="8"/>
      <c r="G612" s="8"/>
      <c r="H612" s="8"/>
      <c r="I612" s="8"/>
      <c r="J612" s="8"/>
      <c r="K612" s="8"/>
      <c r="L612" s="8"/>
    </row>
    <row r="613" spans="5:12" ht="12.75" hidden="1" customHeight="1" x14ac:dyDescent="0.3">
      <c r="E613" s="8"/>
      <c r="F613" s="8"/>
      <c r="G613" s="8"/>
      <c r="H613" s="8"/>
      <c r="I613" s="8"/>
      <c r="J613" s="8"/>
      <c r="K613" s="8"/>
      <c r="L613" s="8"/>
    </row>
    <row r="614" spans="5:12" ht="12.75" hidden="1" customHeight="1" x14ac:dyDescent="0.3">
      <c r="E614" s="8"/>
      <c r="F614" s="8"/>
      <c r="G614" s="8"/>
      <c r="H614" s="8"/>
      <c r="I614" s="8"/>
      <c r="J614" s="8"/>
      <c r="K614" s="8"/>
      <c r="L614" s="8"/>
    </row>
    <row r="615" spans="5:12" ht="12.75" hidden="1" customHeight="1" x14ac:dyDescent="0.3">
      <c r="E615" s="8"/>
      <c r="F615" s="8"/>
      <c r="G615" s="8"/>
      <c r="H615" s="8"/>
      <c r="I615" s="8"/>
      <c r="J615" s="8"/>
      <c r="K615" s="8"/>
      <c r="L615" s="8"/>
    </row>
    <row r="616" spans="5:12" ht="12.75" hidden="1" customHeight="1" x14ac:dyDescent="0.3">
      <c r="E616" s="8"/>
      <c r="F616" s="8"/>
      <c r="G616" s="8"/>
      <c r="H616" s="8"/>
      <c r="I616" s="8"/>
      <c r="J616" s="8"/>
      <c r="K616" s="8"/>
      <c r="L616" s="8"/>
    </row>
    <row r="617" spans="5:12" ht="12.75" hidden="1" customHeight="1" x14ac:dyDescent="0.3">
      <c r="E617" s="8"/>
      <c r="F617" s="8"/>
      <c r="G617" s="8"/>
      <c r="H617" s="8"/>
      <c r="I617" s="8"/>
      <c r="J617" s="8"/>
      <c r="K617" s="8"/>
      <c r="L617" s="8"/>
    </row>
    <row r="618" spans="5:12" ht="12.75" hidden="1" customHeight="1" x14ac:dyDescent="0.3">
      <c r="E618" s="8"/>
      <c r="F618" s="8"/>
      <c r="G618" s="8"/>
      <c r="H618" s="8"/>
      <c r="I618" s="8"/>
      <c r="J618" s="8"/>
      <c r="K618" s="8"/>
      <c r="L618" s="8"/>
    </row>
    <row r="619" spans="5:12" ht="12.75" hidden="1" customHeight="1" x14ac:dyDescent="0.3">
      <c r="E619" s="8"/>
      <c r="F619" s="8"/>
      <c r="G619" s="8"/>
      <c r="H619" s="8"/>
      <c r="I619" s="8"/>
      <c r="J619" s="8"/>
      <c r="K619" s="8"/>
      <c r="L619" s="8"/>
    </row>
    <row r="620" spans="5:12" ht="12.75" hidden="1" customHeight="1" x14ac:dyDescent="0.3">
      <c r="E620" s="8"/>
      <c r="F620" s="8"/>
      <c r="G620" s="8"/>
      <c r="H620" s="8"/>
      <c r="I620" s="8"/>
      <c r="J620" s="8"/>
      <c r="K620" s="8"/>
      <c r="L620" s="8"/>
    </row>
    <row r="621" spans="5:12" ht="12.75" hidden="1" customHeight="1" x14ac:dyDescent="0.3">
      <c r="E621" s="8"/>
      <c r="F621" s="8"/>
      <c r="G621" s="8"/>
      <c r="H621" s="8"/>
      <c r="I621" s="8"/>
      <c r="J621" s="8"/>
      <c r="K621" s="8"/>
      <c r="L621" s="8"/>
    </row>
    <row r="622" spans="5:12" ht="12.75" hidden="1" customHeight="1" x14ac:dyDescent="0.3">
      <c r="E622" s="8"/>
      <c r="F622" s="8"/>
      <c r="G622" s="8"/>
      <c r="H622" s="8"/>
      <c r="I622" s="8"/>
      <c r="J622" s="8"/>
      <c r="K622" s="8"/>
      <c r="L622" s="8"/>
    </row>
    <row r="623" spans="5:12" ht="12.75" hidden="1" customHeight="1" x14ac:dyDescent="0.3">
      <c r="E623" s="8"/>
      <c r="F623" s="8"/>
      <c r="G623" s="8"/>
      <c r="H623" s="8"/>
      <c r="I623" s="8"/>
      <c r="J623" s="8"/>
      <c r="K623" s="8"/>
      <c r="L623" s="8"/>
    </row>
    <row r="624" spans="5:12" ht="12.75" hidden="1" customHeight="1" x14ac:dyDescent="0.3">
      <c r="E624" s="8"/>
      <c r="F624" s="8"/>
      <c r="G624" s="8"/>
      <c r="H624" s="8"/>
      <c r="I624" s="8"/>
      <c r="J624" s="8"/>
      <c r="K624" s="8"/>
      <c r="L624" s="8"/>
    </row>
    <row r="625" spans="5:12" ht="12.75" hidden="1" customHeight="1" x14ac:dyDescent="0.3">
      <c r="E625" s="8"/>
      <c r="F625" s="8"/>
      <c r="G625" s="8"/>
      <c r="H625" s="8"/>
      <c r="I625" s="8"/>
      <c r="J625" s="8"/>
      <c r="K625" s="8"/>
      <c r="L625" s="8"/>
    </row>
    <row r="626" spans="5:12" ht="12.75" hidden="1" customHeight="1" x14ac:dyDescent="0.3">
      <c r="E626" s="8"/>
      <c r="F626" s="8"/>
      <c r="G626" s="8"/>
      <c r="H626" s="8"/>
      <c r="I626" s="8"/>
      <c r="J626" s="8"/>
      <c r="K626" s="8"/>
      <c r="L626" s="8"/>
    </row>
    <row r="627" spans="5:12" ht="12.75" hidden="1" customHeight="1" x14ac:dyDescent="0.3">
      <c r="E627" s="8"/>
      <c r="F627" s="8"/>
      <c r="G627" s="8"/>
      <c r="H627" s="8"/>
      <c r="I627" s="8"/>
      <c r="J627" s="8"/>
      <c r="K627" s="8"/>
      <c r="L627" s="8"/>
    </row>
    <row r="628" spans="5:12" ht="12.75" hidden="1" customHeight="1" x14ac:dyDescent="0.3">
      <c r="E628" s="8"/>
      <c r="F628" s="8"/>
      <c r="G628" s="8"/>
      <c r="H628" s="8"/>
      <c r="I628" s="8"/>
      <c r="J628" s="8"/>
      <c r="K628" s="8"/>
      <c r="L628" s="8"/>
    </row>
    <row r="629" spans="5:12" ht="12.75" hidden="1" customHeight="1" x14ac:dyDescent="0.3">
      <c r="E629" s="8"/>
      <c r="F629" s="8"/>
      <c r="G629" s="8"/>
      <c r="H629" s="8"/>
      <c r="I629" s="8"/>
      <c r="J629" s="8"/>
      <c r="K629" s="8"/>
      <c r="L629" s="8"/>
    </row>
    <row r="630" spans="5:12" ht="12.75" hidden="1" customHeight="1" x14ac:dyDescent="0.3">
      <c r="E630" s="8"/>
      <c r="F630" s="8"/>
      <c r="G630" s="8"/>
      <c r="H630" s="8"/>
      <c r="I630" s="8"/>
      <c r="J630" s="8"/>
      <c r="K630" s="8"/>
      <c r="L630" s="8"/>
    </row>
    <row r="631" spans="5:12" ht="12.75" hidden="1" customHeight="1" x14ac:dyDescent="0.3">
      <c r="E631" s="8"/>
      <c r="F631" s="8"/>
      <c r="G631" s="8"/>
      <c r="H631" s="8"/>
      <c r="I631" s="8"/>
      <c r="J631" s="8"/>
      <c r="K631" s="8"/>
      <c r="L631" s="8"/>
    </row>
    <row r="632" spans="5:12" ht="12.75" hidden="1" customHeight="1" x14ac:dyDescent="0.3">
      <c r="E632" s="8"/>
      <c r="F632" s="8"/>
      <c r="G632" s="8"/>
      <c r="H632" s="8"/>
      <c r="I632" s="8"/>
      <c r="J632" s="8"/>
      <c r="K632" s="8"/>
      <c r="L632" s="8"/>
    </row>
    <row r="633" spans="5:12" ht="12.75" hidden="1" customHeight="1" x14ac:dyDescent="0.3">
      <c r="E633" s="8"/>
      <c r="F633" s="8"/>
      <c r="G633" s="8"/>
      <c r="H633" s="8"/>
      <c r="I633" s="8"/>
      <c r="J633" s="8"/>
      <c r="K633" s="8"/>
      <c r="L633" s="8"/>
    </row>
    <row r="634" spans="5:12" ht="12.75" hidden="1" customHeight="1" x14ac:dyDescent="0.3">
      <c r="E634" s="8"/>
      <c r="F634" s="8"/>
      <c r="G634" s="8"/>
      <c r="H634" s="8"/>
      <c r="I634" s="8"/>
      <c r="J634" s="8"/>
      <c r="K634" s="8"/>
      <c r="L634" s="8"/>
    </row>
    <row r="635" spans="5:12" ht="12.75" hidden="1" customHeight="1" x14ac:dyDescent="0.3">
      <c r="E635" s="8"/>
      <c r="F635" s="8"/>
      <c r="G635" s="8"/>
      <c r="H635" s="8"/>
      <c r="I635" s="8"/>
      <c r="J635" s="8"/>
      <c r="K635" s="8"/>
      <c r="L635" s="8"/>
    </row>
    <row r="636" spans="5:12" ht="12.75" hidden="1" customHeight="1" x14ac:dyDescent="0.3">
      <c r="E636" s="8"/>
      <c r="F636" s="8"/>
      <c r="G636" s="8"/>
      <c r="H636" s="8"/>
      <c r="I636" s="8"/>
      <c r="J636" s="8"/>
      <c r="K636" s="8"/>
      <c r="L636" s="8"/>
    </row>
    <row r="637" spans="5:12" ht="12.75" hidden="1" customHeight="1" x14ac:dyDescent="0.3">
      <c r="E637" s="8"/>
      <c r="F637" s="8"/>
      <c r="G637" s="8"/>
      <c r="H637" s="8"/>
      <c r="I637" s="8"/>
      <c r="J637" s="8"/>
      <c r="K637" s="8"/>
      <c r="L637" s="8"/>
    </row>
    <row r="638" spans="5:12" ht="12.75" hidden="1" customHeight="1" x14ac:dyDescent="0.3">
      <c r="E638" s="8"/>
      <c r="F638" s="8"/>
      <c r="G638" s="8"/>
      <c r="H638" s="8"/>
      <c r="I638" s="8"/>
      <c r="J638" s="8"/>
      <c r="K638" s="8"/>
      <c r="L638" s="8"/>
    </row>
    <row r="639" spans="5:12" ht="12.75" hidden="1" customHeight="1" x14ac:dyDescent="0.3">
      <c r="E639" s="8"/>
      <c r="F639" s="8"/>
      <c r="G639" s="8"/>
      <c r="H639" s="8"/>
      <c r="I639" s="8"/>
      <c r="J639" s="8"/>
      <c r="K639" s="8"/>
      <c r="L639" s="8"/>
    </row>
    <row r="640" spans="5:12" ht="12.75" hidden="1" customHeight="1" x14ac:dyDescent="0.3">
      <c r="E640" s="8"/>
      <c r="F640" s="8"/>
      <c r="G640" s="8"/>
      <c r="H640" s="8"/>
      <c r="I640" s="8"/>
      <c r="J640" s="8"/>
      <c r="K640" s="8"/>
      <c r="L640" s="8"/>
    </row>
    <row r="641" spans="5:12" ht="12.75" hidden="1" customHeight="1" x14ac:dyDescent="0.3">
      <c r="E641" s="8"/>
      <c r="F641" s="8"/>
      <c r="G641" s="8"/>
      <c r="H641" s="8"/>
      <c r="I641" s="8"/>
      <c r="J641" s="8"/>
      <c r="K641" s="8"/>
      <c r="L641" s="8"/>
    </row>
    <row r="642" spans="5:12" ht="12.75" hidden="1" customHeight="1" x14ac:dyDescent="0.3">
      <c r="E642" s="8"/>
      <c r="F642" s="8"/>
      <c r="G642" s="8"/>
      <c r="H642" s="8"/>
      <c r="I642" s="8"/>
      <c r="J642" s="8"/>
      <c r="K642" s="8"/>
      <c r="L642" s="8"/>
    </row>
    <row r="643" spans="5:12" ht="12.75" hidden="1" customHeight="1" x14ac:dyDescent="0.3">
      <c r="E643" s="8"/>
      <c r="F643" s="8"/>
      <c r="G643" s="8"/>
      <c r="H643" s="8"/>
      <c r="I643" s="8"/>
      <c r="J643" s="8"/>
      <c r="K643" s="8"/>
      <c r="L643" s="8"/>
    </row>
    <row r="644" spans="5:12" ht="12.75" hidden="1" customHeight="1" x14ac:dyDescent="0.3">
      <c r="E644" s="8"/>
      <c r="F644" s="8"/>
      <c r="G644" s="8"/>
      <c r="H644" s="8"/>
      <c r="I644" s="8"/>
      <c r="J644" s="8"/>
      <c r="K644" s="8"/>
      <c r="L644" s="8"/>
    </row>
    <row r="645" spans="5:12" ht="12.75" hidden="1" customHeight="1" x14ac:dyDescent="0.3">
      <c r="E645" s="8"/>
      <c r="F645" s="8"/>
      <c r="G645" s="8"/>
      <c r="H645" s="8"/>
      <c r="I645" s="8"/>
      <c r="J645" s="8"/>
      <c r="K645" s="8"/>
      <c r="L645" s="8"/>
    </row>
    <row r="646" spans="5:12" ht="12.75" hidden="1" customHeight="1" x14ac:dyDescent="0.3">
      <c r="E646" s="8"/>
      <c r="F646" s="8"/>
      <c r="G646" s="8"/>
      <c r="H646" s="8"/>
      <c r="I646" s="8"/>
      <c r="J646" s="8"/>
      <c r="K646" s="8"/>
      <c r="L646" s="8"/>
    </row>
    <row r="647" spans="5:12" ht="12.75" hidden="1" customHeight="1" x14ac:dyDescent="0.3">
      <c r="E647" s="8"/>
      <c r="F647" s="8"/>
      <c r="G647" s="8"/>
      <c r="H647" s="8"/>
      <c r="I647" s="8"/>
      <c r="J647" s="8"/>
      <c r="K647" s="8"/>
      <c r="L647" s="8"/>
    </row>
    <row r="648" spans="5:12" ht="12.75" hidden="1" customHeight="1" x14ac:dyDescent="0.3">
      <c r="E648" s="8"/>
      <c r="F648" s="8"/>
      <c r="G648" s="8"/>
      <c r="H648" s="8"/>
      <c r="I648" s="8"/>
      <c r="J648" s="8"/>
      <c r="K648" s="8"/>
      <c r="L648" s="8"/>
    </row>
    <row r="649" spans="5:12" ht="12.75" hidden="1" customHeight="1" x14ac:dyDescent="0.3">
      <c r="E649" s="8"/>
      <c r="F649" s="8"/>
      <c r="G649" s="8"/>
      <c r="H649" s="8"/>
      <c r="I649" s="8"/>
      <c r="J649" s="8"/>
      <c r="K649" s="8"/>
      <c r="L649" s="8"/>
    </row>
    <row r="650" spans="5:12" ht="12.75" hidden="1" customHeight="1" x14ac:dyDescent="0.3">
      <c r="E650" s="8"/>
      <c r="F650" s="8"/>
      <c r="G650" s="8"/>
      <c r="H650" s="8"/>
      <c r="I650" s="8"/>
      <c r="J650" s="8"/>
      <c r="K650" s="8"/>
      <c r="L650" s="8"/>
    </row>
    <row r="651" spans="5:12" ht="12.75" hidden="1" customHeight="1" x14ac:dyDescent="0.3">
      <c r="E651" s="8"/>
      <c r="F651" s="8"/>
      <c r="G651" s="8"/>
      <c r="H651" s="8"/>
      <c r="I651" s="8"/>
      <c r="J651" s="8"/>
      <c r="K651" s="8"/>
      <c r="L651" s="8"/>
    </row>
    <row r="652" spans="5:12" ht="12.75" hidden="1" customHeight="1" x14ac:dyDescent="0.3">
      <c r="E652" s="8"/>
      <c r="F652" s="8"/>
      <c r="G652" s="8"/>
      <c r="H652" s="8"/>
      <c r="I652" s="8"/>
      <c r="J652" s="8"/>
      <c r="K652" s="8"/>
      <c r="L652" s="8"/>
    </row>
    <row r="653" spans="5:12" ht="12.75" hidden="1" customHeight="1" x14ac:dyDescent="0.3">
      <c r="E653" s="8"/>
      <c r="F653" s="8"/>
      <c r="G653" s="8"/>
      <c r="H653" s="8"/>
      <c r="I653" s="8"/>
      <c r="J653" s="8"/>
      <c r="K653" s="8"/>
      <c r="L653" s="8"/>
    </row>
    <row r="654" spans="5:12" ht="12.75" hidden="1" customHeight="1" x14ac:dyDescent="0.3">
      <c r="E654" s="8"/>
      <c r="F654" s="8"/>
      <c r="G654" s="8"/>
      <c r="H654" s="8"/>
      <c r="I654" s="8"/>
      <c r="J654" s="8"/>
      <c r="K654" s="8"/>
      <c r="L654" s="8"/>
    </row>
    <row r="655" spans="5:12" ht="12.75" hidden="1" customHeight="1" x14ac:dyDescent="0.3">
      <c r="E655" s="8"/>
      <c r="F655" s="8"/>
      <c r="G655" s="8"/>
      <c r="H655" s="8"/>
      <c r="I655" s="8"/>
      <c r="J655" s="8"/>
      <c r="K655" s="8"/>
      <c r="L655" s="8"/>
    </row>
    <row r="656" spans="5:12" ht="12.75" hidden="1" customHeight="1" x14ac:dyDescent="0.3">
      <c r="E656" s="8"/>
      <c r="F656" s="8"/>
      <c r="G656" s="8"/>
      <c r="H656" s="8"/>
      <c r="I656" s="8"/>
      <c r="J656" s="8"/>
      <c r="K656" s="8"/>
      <c r="L656" s="8"/>
    </row>
    <row r="657" spans="5:12" ht="12.75" hidden="1" customHeight="1" x14ac:dyDescent="0.3">
      <c r="E657" s="8"/>
      <c r="F657" s="8"/>
      <c r="G657" s="8"/>
      <c r="H657" s="8"/>
      <c r="I657" s="8"/>
      <c r="J657" s="8"/>
      <c r="K657" s="8"/>
      <c r="L657" s="8"/>
    </row>
    <row r="658" spans="5:12" ht="12.75" hidden="1" customHeight="1" x14ac:dyDescent="0.3">
      <c r="E658" s="8"/>
      <c r="F658" s="8"/>
      <c r="G658" s="8"/>
      <c r="H658" s="8"/>
      <c r="I658" s="8"/>
      <c r="J658" s="8"/>
      <c r="K658" s="8"/>
      <c r="L658" s="8"/>
    </row>
    <row r="659" spans="5:12" ht="12.75" hidden="1" customHeight="1" x14ac:dyDescent="0.3">
      <c r="E659" s="8"/>
      <c r="F659" s="8"/>
      <c r="G659" s="8"/>
      <c r="H659" s="8"/>
      <c r="I659" s="8"/>
      <c r="J659" s="8"/>
      <c r="K659" s="8"/>
      <c r="L659" s="8"/>
    </row>
    <row r="660" spans="5:12" ht="12.75" hidden="1" customHeight="1" x14ac:dyDescent="0.3">
      <c r="E660" s="8"/>
      <c r="F660" s="8"/>
      <c r="G660" s="8"/>
      <c r="H660" s="8"/>
      <c r="I660" s="8"/>
      <c r="J660" s="8"/>
      <c r="K660" s="8"/>
      <c r="L660" s="8"/>
    </row>
    <row r="661" spans="5:12" ht="12.75" hidden="1" customHeight="1" x14ac:dyDescent="0.3">
      <c r="E661" s="8"/>
      <c r="F661" s="8"/>
      <c r="G661" s="8"/>
      <c r="H661" s="8"/>
      <c r="I661" s="8"/>
      <c r="J661" s="8"/>
      <c r="K661" s="8"/>
      <c r="L661" s="8"/>
    </row>
    <row r="662" spans="5:12" ht="12.75" hidden="1" customHeight="1" x14ac:dyDescent="0.3">
      <c r="E662" s="8"/>
      <c r="F662" s="8"/>
      <c r="G662" s="8"/>
      <c r="H662" s="8"/>
      <c r="I662" s="8"/>
      <c r="J662" s="8"/>
      <c r="K662" s="8"/>
      <c r="L662" s="8"/>
    </row>
    <row r="663" spans="5:12" ht="12.75" hidden="1" customHeight="1" x14ac:dyDescent="0.3">
      <c r="E663" s="8"/>
      <c r="F663" s="8"/>
      <c r="G663" s="8"/>
      <c r="H663" s="8"/>
      <c r="I663" s="8"/>
      <c r="J663" s="8"/>
      <c r="K663" s="8"/>
      <c r="L663" s="8"/>
    </row>
    <row r="664" spans="5:12" ht="12.75" hidden="1" customHeight="1" x14ac:dyDescent="0.3">
      <c r="E664" s="8"/>
      <c r="F664" s="8"/>
      <c r="G664" s="8"/>
      <c r="H664" s="8"/>
      <c r="I664" s="8"/>
      <c r="J664" s="8"/>
      <c r="K664" s="8"/>
      <c r="L664" s="8"/>
    </row>
    <row r="665" spans="5:12" ht="12.75" hidden="1" customHeight="1" x14ac:dyDescent="0.3">
      <c r="E665" s="8"/>
      <c r="F665" s="8"/>
      <c r="G665" s="8"/>
      <c r="H665" s="8"/>
      <c r="I665" s="8"/>
      <c r="J665" s="8"/>
      <c r="K665" s="8"/>
      <c r="L665" s="8"/>
    </row>
    <row r="666" spans="5:12" ht="12.75" hidden="1" customHeight="1" x14ac:dyDescent="0.3">
      <c r="E666" s="8"/>
      <c r="F666" s="8"/>
      <c r="G666" s="8"/>
      <c r="H666" s="8"/>
      <c r="I666" s="8"/>
      <c r="J666" s="8"/>
      <c r="K666" s="8"/>
      <c r="L666" s="8"/>
    </row>
    <row r="667" spans="5:12" ht="12.75" hidden="1" customHeight="1" x14ac:dyDescent="0.3">
      <c r="E667" s="8"/>
      <c r="F667" s="8"/>
      <c r="G667" s="8"/>
      <c r="H667" s="8"/>
      <c r="I667" s="8"/>
      <c r="J667" s="8"/>
      <c r="K667" s="8"/>
      <c r="L667" s="8"/>
    </row>
    <row r="668" spans="5:12" ht="12.75" hidden="1" customHeight="1" x14ac:dyDescent="0.3">
      <c r="E668" s="8"/>
      <c r="F668" s="8"/>
      <c r="G668" s="8"/>
      <c r="H668" s="8"/>
      <c r="I668" s="8"/>
      <c r="J668" s="8"/>
      <c r="K668" s="8"/>
      <c r="L668" s="8"/>
    </row>
    <row r="669" spans="5:12" ht="12.75" hidden="1" customHeight="1" x14ac:dyDescent="0.3">
      <c r="E669" s="8"/>
      <c r="F669" s="8"/>
      <c r="G669" s="8"/>
      <c r="H669" s="8"/>
      <c r="I669" s="8"/>
      <c r="J669" s="8"/>
      <c r="K669" s="8"/>
      <c r="L669" s="8"/>
    </row>
    <row r="670" spans="5:12" ht="12.75" hidden="1" customHeight="1" x14ac:dyDescent="0.3">
      <c r="E670" s="8"/>
      <c r="F670" s="8"/>
      <c r="G670" s="8"/>
      <c r="H670" s="8"/>
      <c r="I670" s="8"/>
      <c r="J670" s="8"/>
      <c r="K670" s="8"/>
      <c r="L670" s="8"/>
    </row>
    <row r="671" spans="5:12" ht="12.75" hidden="1" customHeight="1" x14ac:dyDescent="0.3">
      <c r="E671" s="8"/>
      <c r="F671" s="8"/>
      <c r="G671" s="8"/>
      <c r="H671" s="8"/>
      <c r="I671" s="8"/>
      <c r="J671" s="8"/>
      <c r="K671" s="8"/>
      <c r="L671" s="8"/>
    </row>
    <row r="672" spans="5:12" ht="12.75" hidden="1" customHeight="1" x14ac:dyDescent="0.3">
      <c r="E672" s="8"/>
      <c r="F672" s="8"/>
      <c r="G672" s="8"/>
      <c r="H672" s="8"/>
      <c r="I672" s="8"/>
      <c r="J672" s="8"/>
      <c r="K672" s="8"/>
      <c r="L672" s="8"/>
    </row>
    <row r="673" spans="5:12" ht="12.75" hidden="1" customHeight="1" x14ac:dyDescent="0.3">
      <c r="E673" s="8"/>
      <c r="F673" s="8"/>
      <c r="G673" s="8"/>
      <c r="H673" s="8"/>
      <c r="I673" s="8"/>
      <c r="J673" s="8"/>
      <c r="K673" s="8"/>
      <c r="L673" s="8"/>
    </row>
    <row r="674" spans="5:12" ht="12.75" hidden="1" customHeight="1" x14ac:dyDescent="0.3">
      <c r="E674" s="8"/>
      <c r="F674" s="8"/>
      <c r="G674" s="8"/>
      <c r="H674" s="8"/>
      <c r="I674" s="8"/>
      <c r="J674" s="8"/>
      <c r="K674" s="8"/>
      <c r="L674" s="8"/>
    </row>
    <row r="675" spans="5:12" ht="12.75" hidden="1" customHeight="1" x14ac:dyDescent="0.3">
      <c r="E675" s="8"/>
      <c r="F675" s="8"/>
      <c r="G675" s="8"/>
      <c r="H675" s="8"/>
      <c r="I675" s="8"/>
      <c r="J675" s="8"/>
      <c r="K675" s="8"/>
      <c r="L675" s="8"/>
    </row>
    <row r="676" spans="5:12" ht="12.75" hidden="1" customHeight="1" x14ac:dyDescent="0.3">
      <c r="E676" s="8"/>
      <c r="F676" s="8"/>
      <c r="G676" s="8"/>
      <c r="H676" s="8"/>
      <c r="I676" s="8"/>
      <c r="J676" s="8"/>
      <c r="K676" s="8"/>
      <c r="L676" s="8"/>
    </row>
    <row r="677" spans="5:12" ht="12.75" hidden="1" customHeight="1" x14ac:dyDescent="0.3">
      <c r="E677" s="8"/>
      <c r="F677" s="8"/>
      <c r="G677" s="8"/>
      <c r="H677" s="8"/>
      <c r="I677" s="8"/>
      <c r="J677" s="8"/>
      <c r="K677" s="8"/>
      <c r="L677" s="8"/>
    </row>
    <row r="678" spans="5:12" ht="12.75" hidden="1" customHeight="1" x14ac:dyDescent="0.3">
      <c r="E678" s="8"/>
      <c r="F678" s="8"/>
      <c r="G678" s="8"/>
      <c r="H678" s="8"/>
      <c r="I678" s="8"/>
      <c r="J678" s="8"/>
      <c r="K678" s="8"/>
      <c r="L678" s="8"/>
    </row>
    <row r="679" spans="5:12" ht="12.75" hidden="1" customHeight="1" x14ac:dyDescent="0.3">
      <c r="E679" s="8"/>
      <c r="F679" s="8"/>
      <c r="G679" s="8"/>
      <c r="H679" s="8"/>
      <c r="I679" s="8"/>
      <c r="J679" s="8"/>
      <c r="K679" s="8"/>
      <c r="L679" s="8"/>
    </row>
    <row r="680" spans="5:12" ht="12.75" hidden="1" customHeight="1" x14ac:dyDescent="0.3">
      <c r="E680" s="8"/>
      <c r="F680" s="8"/>
      <c r="G680" s="8"/>
      <c r="H680" s="8"/>
      <c r="I680" s="8"/>
      <c r="J680" s="8"/>
      <c r="K680" s="8"/>
      <c r="L680" s="8"/>
    </row>
    <row r="681" spans="5:12" ht="12.75" hidden="1" customHeight="1" x14ac:dyDescent="0.3">
      <c r="E681" s="8"/>
      <c r="F681" s="8"/>
      <c r="G681" s="8"/>
      <c r="H681" s="8"/>
      <c r="I681" s="8"/>
      <c r="J681" s="8"/>
      <c r="K681" s="8"/>
      <c r="L681" s="8"/>
    </row>
    <row r="682" spans="5:12" ht="12.75" hidden="1" customHeight="1" x14ac:dyDescent="0.3">
      <c r="E682" s="8"/>
      <c r="F682" s="8"/>
      <c r="G682" s="8"/>
      <c r="H682" s="8"/>
      <c r="I682" s="8"/>
      <c r="J682" s="8"/>
      <c r="K682" s="8"/>
      <c r="L682" s="8"/>
    </row>
    <row r="683" spans="5:12" ht="12.75" hidden="1" customHeight="1" x14ac:dyDescent="0.3">
      <c r="E683" s="8"/>
      <c r="F683" s="8"/>
      <c r="G683" s="8"/>
      <c r="H683" s="8"/>
      <c r="I683" s="8"/>
      <c r="J683" s="8"/>
      <c r="K683" s="8"/>
      <c r="L683" s="8"/>
    </row>
    <row r="684" spans="5:12" ht="12.75" hidden="1" customHeight="1" x14ac:dyDescent="0.3">
      <c r="E684" s="8"/>
      <c r="F684" s="8"/>
      <c r="G684" s="8"/>
      <c r="H684" s="8"/>
      <c r="I684" s="8"/>
      <c r="J684" s="8"/>
      <c r="K684" s="8"/>
      <c r="L684" s="8"/>
    </row>
    <row r="685" spans="5:12" ht="12.75" hidden="1" customHeight="1" x14ac:dyDescent="0.3">
      <c r="E685" s="8"/>
      <c r="F685" s="8"/>
      <c r="G685" s="8"/>
      <c r="H685" s="8"/>
      <c r="I685" s="8"/>
      <c r="J685" s="8"/>
      <c r="K685" s="8"/>
      <c r="L685" s="8"/>
    </row>
    <row r="686" spans="5:12" ht="12.75" hidden="1" customHeight="1" x14ac:dyDescent="0.3">
      <c r="E686" s="8"/>
      <c r="F686" s="8"/>
      <c r="G686" s="8"/>
      <c r="H686" s="8"/>
      <c r="I686" s="8"/>
      <c r="J686" s="8"/>
      <c r="K686" s="8"/>
      <c r="L686" s="8"/>
    </row>
    <row r="687" spans="5:12" ht="12.75" hidden="1" customHeight="1" x14ac:dyDescent="0.3">
      <c r="E687" s="8"/>
      <c r="F687" s="8"/>
      <c r="G687" s="8"/>
      <c r="H687" s="8"/>
      <c r="I687" s="8"/>
      <c r="J687" s="8"/>
      <c r="K687" s="8"/>
      <c r="L687" s="8"/>
    </row>
    <row r="688" spans="5:12" ht="12.75" hidden="1" customHeight="1" x14ac:dyDescent="0.3">
      <c r="E688" s="8"/>
      <c r="F688" s="8"/>
      <c r="G688" s="8"/>
      <c r="H688" s="8"/>
      <c r="I688" s="8"/>
      <c r="J688" s="8"/>
      <c r="K688" s="8"/>
      <c r="L688" s="8"/>
    </row>
    <row r="689" spans="5:12" ht="12.75" hidden="1" customHeight="1" x14ac:dyDescent="0.3">
      <c r="E689" s="8"/>
      <c r="F689" s="8"/>
      <c r="G689" s="8"/>
      <c r="H689" s="8"/>
      <c r="I689" s="8"/>
      <c r="J689" s="8"/>
      <c r="K689" s="8"/>
      <c r="L689" s="8"/>
    </row>
    <row r="690" spans="5:12" ht="12.75" hidden="1" customHeight="1" x14ac:dyDescent="0.3">
      <c r="E690" s="8"/>
      <c r="F690" s="8"/>
      <c r="G690" s="8"/>
      <c r="H690" s="8"/>
      <c r="I690" s="8"/>
      <c r="J690" s="8"/>
      <c r="K690" s="8"/>
      <c r="L690" s="8"/>
    </row>
    <row r="691" spans="5:12" ht="12.75" hidden="1" customHeight="1" x14ac:dyDescent="0.3">
      <c r="E691" s="8"/>
      <c r="F691" s="8"/>
      <c r="G691" s="8"/>
      <c r="H691" s="8"/>
      <c r="I691" s="8"/>
      <c r="J691" s="8"/>
      <c r="K691" s="8"/>
      <c r="L691" s="8"/>
    </row>
    <row r="692" spans="5:12" ht="12.75" hidden="1" customHeight="1" x14ac:dyDescent="0.3">
      <c r="E692" s="8"/>
      <c r="F692" s="8"/>
      <c r="G692" s="8"/>
      <c r="H692" s="8"/>
      <c r="I692" s="8"/>
      <c r="J692" s="8"/>
      <c r="K692" s="8"/>
      <c r="L692" s="8"/>
    </row>
    <row r="693" spans="5:12" ht="12.75" hidden="1" customHeight="1" x14ac:dyDescent="0.3">
      <c r="E693" s="8"/>
      <c r="F693" s="8"/>
      <c r="G693" s="8"/>
      <c r="H693" s="8"/>
      <c r="I693" s="8"/>
      <c r="J693" s="8"/>
      <c r="K693" s="8"/>
      <c r="L693" s="8"/>
    </row>
    <row r="694" spans="5:12" ht="12.75" hidden="1" customHeight="1" x14ac:dyDescent="0.3">
      <c r="E694" s="8"/>
      <c r="F694" s="8"/>
      <c r="G694" s="8"/>
      <c r="H694" s="8"/>
      <c r="I694" s="8"/>
      <c r="J694" s="8"/>
      <c r="K694" s="8"/>
      <c r="L694" s="8"/>
    </row>
    <row r="695" spans="5:12" ht="12.75" hidden="1" customHeight="1" x14ac:dyDescent="0.3">
      <c r="E695" s="8"/>
      <c r="F695" s="8"/>
      <c r="G695" s="8"/>
      <c r="H695" s="8"/>
      <c r="I695" s="8"/>
      <c r="J695" s="8"/>
      <c r="K695" s="8"/>
      <c r="L695" s="8"/>
    </row>
    <row r="696" spans="5:12" ht="12.75" hidden="1" customHeight="1" x14ac:dyDescent="0.3">
      <c r="E696" s="8"/>
      <c r="F696" s="8"/>
      <c r="G696" s="8"/>
      <c r="H696" s="8"/>
      <c r="I696" s="8"/>
      <c r="J696" s="8"/>
      <c r="K696" s="8"/>
      <c r="L696" s="8"/>
    </row>
    <row r="697" spans="5:12" ht="12.75" hidden="1" customHeight="1" x14ac:dyDescent="0.3">
      <c r="E697" s="8"/>
      <c r="F697" s="8"/>
      <c r="G697" s="8"/>
      <c r="H697" s="8"/>
      <c r="I697" s="8"/>
      <c r="J697" s="8"/>
      <c r="K697" s="8"/>
      <c r="L697" s="8"/>
    </row>
    <row r="698" spans="5:12" ht="12.75" hidden="1" customHeight="1" x14ac:dyDescent="0.3">
      <c r="E698" s="8"/>
      <c r="F698" s="8"/>
      <c r="G698" s="8"/>
      <c r="H698" s="8"/>
      <c r="I698" s="8"/>
      <c r="J698" s="8"/>
      <c r="K698" s="8"/>
      <c r="L698" s="8"/>
    </row>
    <row r="699" spans="5:12" ht="12.75" hidden="1" customHeight="1" x14ac:dyDescent="0.3">
      <c r="E699" s="8"/>
      <c r="F699" s="8"/>
      <c r="G699" s="8"/>
      <c r="H699" s="8"/>
      <c r="I699" s="8"/>
      <c r="J699" s="8"/>
      <c r="K699" s="8"/>
      <c r="L699" s="8"/>
    </row>
    <row r="700" spans="5:12" ht="12.75" hidden="1" customHeight="1" x14ac:dyDescent="0.3">
      <c r="E700" s="8"/>
      <c r="F700" s="8"/>
      <c r="G700" s="8"/>
      <c r="H700" s="8"/>
      <c r="I700" s="8"/>
      <c r="J700" s="8"/>
      <c r="K700" s="8"/>
      <c r="L700" s="8"/>
    </row>
    <row r="701" spans="5:12" ht="12.75" hidden="1" customHeight="1" x14ac:dyDescent="0.3">
      <c r="E701" s="8"/>
      <c r="F701" s="8"/>
      <c r="G701" s="8"/>
      <c r="H701" s="8"/>
      <c r="I701" s="8"/>
      <c r="J701" s="8"/>
      <c r="K701" s="8"/>
      <c r="L701" s="8"/>
    </row>
    <row r="702" spans="5:12" ht="12.75" hidden="1" customHeight="1" x14ac:dyDescent="0.3">
      <c r="E702" s="8"/>
      <c r="F702" s="8"/>
      <c r="G702" s="8"/>
      <c r="H702" s="8"/>
      <c r="I702" s="8"/>
      <c r="J702" s="8"/>
      <c r="K702" s="8"/>
      <c r="L702" s="8"/>
    </row>
    <row r="703" spans="5:12" ht="12.75" hidden="1" customHeight="1" x14ac:dyDescent="0.3">
      <c r="E703" s="8"/>
      <c r="F703" s="8"/>
      <c r="G703" s="8"/>
      <c r="H703" s="8"/>
      <c r="I703" s="8"/>
      <c r="J703" s="8"/>
      <c r="K703" s="8"/>
      <c r="L703" s="8"/>
    </row>
    <row r="704" spans="5:12" ht="12.75" hidden="1" customHeight="1" x14ac:dyDescent="0.3">
      <c r="E704" s="8"/>
      <c r="F704" s="8"/>
      <c r="G704" s="8"/>
      <c r="H704" s="8"/>
      <c r="I704" s="8"/>
      <c r="J704" s="8"/>
      <c r="K704" s="8"/>
      <c r="L704" s="8"/>
    </row>
    <row r="705" spans="5:12" ht="12.75" hidden="1" customHeight="1" x14ac:dyDescent="0.3">
      <c r="E705" s="8"/>
      <c r="F705" s="8"/>
      <c r="G705" s="8"/>
      <c r="H705" s="8"/>
      <c r="I705" s="8"/>
      <c r="J705" s="8"/>
      <c r="K705" s="8"/>
      <c r="L705" s="8"/>
    </row>
    <row r="706" spans="5:12" ht="12.75" hidden="1" customHeight="1" x14ac:dyDescent="0.3">
      <c r="E706" s="8"/>
      <c r="F706" s="8"/>
      <c r="G706" s="8"/>
      <c r="H706" s="8"/>
      <c r="I706" s="8"/>
      <c r="J706" s="8"/>
      <c r="K706" s="8"/>
      <c r="L706" s="8"/>
    </row>
    <row r="707" spans="5:12" ht="12.75" hidden="1" customHeight="1" x14ac:dyDescent="0.3">
      <c r="E707" s="8"/>
      <c r="F707" s="8"/>
      <c r="G707" s="8"/>
      <c r="H707" s="8"/>
      <c r="I707" s="8"/>
      <c r="J707" s="8"/>
      <c r="K707" s="8"/>
      <c r="L707" s="8"/>
    </row>
    <row r="708" spans="5:12" ht="12.75" hidden="1" customHeight="1" x14ac:dyDescent="0.3">
      <c r="E708" s="8"/>
      <c r="F708" s="8"/>
      <c r="G708" s="8"/>
      <c r="H708" s="8"/>
      <c r="I708" s="8"/>
      <c r="J708" s="8"/>
      <c r="K708" s="8"/>
      <c r="L708" s="8"/>
    </row>
    <row r="709" spans="5:12" ht="12.75" hidden="1" customHeight="1" x14ac:dyDescent="0.3">
      <c r="E709" s="8"/>
      <c r="F709" s="8"/>
      <c r="G709" s="8"/>
      <c r="H709" s="8"/>
      <c r="I709" s="8"/>
      <c r="J709" s="8"/>
      <c r="K709" s="8"/>
      <c r="L709" s="8"/>
    </row>
    <row r="710" spans="5:12" ht="12.75" hidden="1" customHeight="1" x14ac:dyDescent="0.3">
      <c r="E710" s="8"/>
      <c r="F710" s="8"/>
      <c r="G710" s="8"/>
      <c r="H710" s="8"/>
      <c r="I710" s="8"/>
      <c r="J710" s="8"/>
      <c r="K710" s="8"/>
      <c r="L710" s="8"/>
    </row>
    <row r="711" spans="5:12" ht="12.75" hidden="1" customHeight="1" x14ac:dyDescent="0.3">
      <c r="E711" s="8"/>
      <c r="F711" s="8"/>
      <c r="G711" s="8"/>
      <c r="H711" s="8"/>
      <c r="I711" s="8"/>
      <c r="J711" s="8"/>
      <c r="K711" s="8"/>
      <c r="L711" s="8"/>
    </row>
    <row r="712" spans="5:12" ht="12.75" hidden="1" customHeight="1" x14ac:dyDescent="0.3">
      <c r="E712" s="8"/>
      <c r="F712" s="8"/>
      <c r="G712" s="8"/>
      <c r="H712" s="8"/>
      <c r="I712" s="8"/>
      <c r="J712" s="8"/>
      <c r="K712" s="8"/>
      <c r="L712" s="8"/>
    </row>
    <row r="713" spans="5:12" ht="12.75" hidden="1" customHeight="1" x14ac:dyDescent="0.3">
      <c r="E713" s="8"/>
      <c r="F713" s="8"/>
      <c r="G713" s="8"/>
      <c r="H713" s="8"/>
      <c r="I713" s="8"/>
      <c r="J713" s="8"/>
      <c r="K713" s="8"/>
      <c r="L713" s="8"/>
    </row>
    <row r="714" spans="5:12" ht="12.75" hidden="1" customHeight="1" x14ac:dyDescent="0.3">
      <c r="E714" s="8"/>
      <c r="F714" s="8"/>
      <c r="G714" s="8"/>
      <c r="H714" s="8"/>
      <c r="I714" s="8"/>
      <c r="J714" s="8"/>
      <c r="K714" s="8"/>
      <c r="L714" s="8"/>
    </row>
    <row r="715" spans="5:12" ht="12.75" hidden="1" customHeight="1" x14ac:dyDescent="0.3">
      <c r="E715" s="8"/>
      <c r="F715" s="8"/>
      <c r="G715" s="8"/>
      <c r="H715" s="8"/>
      <c r="I715" s="8"/>
      <c r="J715" s="8"/>
      <c r="K715" s="8"/>
      <c r="L715" s="8"/>
    </row>
    <row r="716" spans="5:12" ht="12.75" hidden="1" customHeight="1" x14ac:dyDescent="0.3">
      <c r="E716" s="8"/>
      <c r="F716" s="8"/>
      <c r="G716" s="8"/>
      <c r="H716" s="8"/>
      <c r="I716" s="8"/>
      <c r="J716" s="8"/>
      <c r="K716" s="8"/>
      <c r="L716" s="8"/>
    </row>
    <row r="717" spans="5:12" ht="12.75" hidden="1" customHeight="1" x14ac:dyDescent="0.3">
      <c r="E717" s="8"/>
      <c r="F717" s="8"/>
      <c r="G717" s="8"/>
      <c r="H717" s="8"/>
      <c r="I717" s="8"/>
      <c r="J717" s="8"/>
      <c r="K717" s="8"/>
      <c r="L717" s="8"/>
    </row>
    <row r="718" spans="5:12" ht="12.75" hidden="1" customHeight="1" x14ac:dyDescent="0.3">
      <c r="E718" s="8"/>
      <c r="F718" s="8"/>
      <c r="G718" s="8"/>
      <c r="H718" s="8"/>
      <c r="I718" s="8"/>
      <c r="J718" s="8"/>
      <c r="K718" s="8"/>
      <c r="L718" s="8"/>
    </row>
    <row r="719" spans="5:12" ht="12.75" hidden="1" customHeight="1" x14ac:dyDescent="0.3">
      <c r="E719" s="8"/>
      <c r="F719" s="8"/>
      <c r="G719" s="8"/>
      <c r="H719" s="8"/>
      <c r="I719" s="8"/>
      <c r="J719" s="8"/>
      <c r="K719" s="8"/>
      <c r="L719" s="8"/>
    </row>
    <row r="720" spans="5:12" ht="12.75" hidden="1" customHeight="1" x14ac:dyDescent="0.3">
      <c r="E720" s="8"/>
      <c r="F720" s="8"/>
      <c r="G720" s="8"/>
      <c r="H720" s="8"/>
      <c r="I720" s="8"/>
      <c r="J720" s="8"/>
      <c r="K720" s="8"/>
      <c r="L720" s="8"/>
    </row>
    <row r="721" spans="5:12" ht="12.75" hidden="1" customHeight="1" x14ac:dyDescent="0.3">
      <c r="E721" s="8"/>
      <c r="F721" s="8"/>
      <c r="G721" s="8"/>
      <c r="H721" s="8"/>
      <c r="I721" s="8"/>
      <c r="J721" s="8"/>
      <c r="K721" s="8"/>
      <c r="L721" s="8"/>
    </row>
    <row r="722" spans="5:12" ht="12.75" hidden="1" customHeight="1" x14ac:dyDescent="0.3">
      <c r="E722" s="8"/>
      <c r="F722" s="8"/>
      <c r="G722" s="8"/>
      <c r="H722" s="8"/>
      <c r="I722" s="8"/>
      <c r="J722" s="8"/>
      <c r="K722" s="8"/>
      <c r="L722" s="8"/>
    </row>
    <row r="723" spans="5:12" ht="12.75" hidden="1" customHeight="1" x14ac:dyDescent="0.3">
      <c r="E723" s="8"/>
      <c r="F723" s="8"/>
      <c r="G723" s="8"/>
      <c r="H723" s="8"/>
      <c r="I723" s="8"/>
      <c r="J723" s="8"/>
      <c r="K723" s="8"/>
      <c r="L723" s="8"/>
    </row>
    <row r="724" spans="5:12" ht="12.75" hidden="1" customHeight="1" x14ac:dyDescent="0.3">
      <c r="E724" s="8"/>
      <c r="F724" s="8"/>
      <c r="G724" s="8"/>
      <c r="H724" s="8"/>
      <c r="I724" s="8"/>
      <c r="J724" s="8"/>
      <c r="K724" s="8"/>
      <c r="L724" s="8"/>
    </row>
    <row r="725" spans="5:12" ht="12.75" hidden="1" customHeight="1" x14ac:dyDescent="0.3">
      <c r="E725" s="8"/>
      <c r="F725" s="8"/>
      <c r="G725" s="8"/>
      <c r="H725" s="8"/>
      <c r="I725" s="8"/>
      <c r="J725" s="8"/>
      <c r="K725" s="8"/>
      <c r="L725" s="8"/>
    </row>
    <row r="726" spans="5:12" ht="12.75" hidden="1" customHeight="1" x14ac:dyDescent="0.3">
      <c r="E726" s="8"/>
      <c r="F726" s="8"/>
      <c r="G726" s="8"/>
      <c r="H726" s="8"/>
      <c r="I726" s="8"/>
      <c r="J726" s="8"/>
      <c r="K726" s="8"/>
      <c r="L726" s="8"/>
    </row>
    <row r="727" spans="5:12" ht="12.75" hidden="1" customHeight="1" x14ac:dyDescent="0.3">
      <c r="E727" s="8"/>
      <c r="F727" s="8"/>
      <c r="G727" s="8"/>
      <c r="H727" s="8"/>
      <c r="I727" s="8"/>
      <c r="J727" s="8"/>
      <c r="K727" s="8"/>
      <c r="L727" s="8"/>
    </row>
    <row r="728" spans="5:12" ht="12.75" hidden="1" customHeight="1" x14ac:dyDescent="0.3">
      <c r="E728" s="8"/>
      <c r="F728" s="8"/>
      <c r="G728" s="8"/>
      <c r="H728" s="8"/>
      <c r="I728" s="8"/>
      <c r="J728" s="8"/>
      <c r="K728" s="8"/>
      <c r="L728" s="8"/>
    </row>
    <row r="729" spans="5:12" ht="12.75" hidden="1" customHeight="1" x14ac:dyDescent="0.3">
      <c r="E729" s="8"/>
      <c r="F729" s="8"/>
      <c r="G729" s="8"/>
      <c r="H729" s="8"/>
      <c r="I729" s="8"/>
      <c r="J729" s="8"/>
      <c r="K729" s="8"/>
      <c r="L729" s="8"/>
    </row>
    <row r="730" spans="5:12" ht="12.75" hidden="1" customHeight="1" x14ac:dyDescent="0.3">
      <c r="E730" s="8"/>
      <c r="F730" s="8"/>
      <c r="G730" s="8"/>
      <c r="H730" s="8"/>
      <c r="I730" s="8"/>
      <c r="J730" s="8"/>
      <c r="K730" s="8"/>
      <c r="L730" s="8"/>
    </row>
    <row r="731" spans="5:12" ht="12.75" hidden="1" customHeight="1" x14ac:dyDescent="0.3">
      <c r="E731" s="8"/>
      <c r="F731" s="8"/>
      <c r="G731" s="8"/>
      <c r="H731" s="8"/>
      <c r="I731" s="8"/>
      <c r="J731" s="8"/>
      <c r="K731" s="8"/>
      <c r="L731" s="8"/>
    </row>
    <row r="732" spans="5:12" ht="12.75" hidden="1" customHeight="1" x14ac:dyDescent="0.3">
      <c r="E732" s="8"/>
      <c r="F732" s="8"/>
      <c r="G732" s="8"/>
      <c r="H732" s="8"/>
      <c r="I732" s="8"/>
      <c r="J732" s="8"/>
      <c r="K732" s="8"/>
      <c r="L732" s="8"/>
    </row>
    <row r="733" spans="5:12" ht="12.75" hidden="1" customHeight="1" x14ac:dyDescent="0.3">
      <c r="E733" s="8"/>
      <c r="F733" s="8"/>
      <c r="G733" s="8"/>
      <c r="H733" s="8"/>
      <c r="I733" s="8"/>
      <c r="J733" s="8"/>
      <c r="K733" s="8"/>
      <c r="L733" s="8"/>
    </row>
    <row r="734" spans="5:12" ht="12.75" hidden="1" customHeight="1" x14ac:dyDescent="0.3">
      <c r="E734" s="8"/>
      <c r="F734" s="8"/>
      <c r="G734" s="8"/>
      <c r="H734" s="8"/>
      <c r="I734" s="8"/>
      <c r="J734" s="8"/>
      <c r="K734" s="8"/>
      <c r="L734" s="8"/>
    </row>
    <row r="735" spans="5:12" ht="12.75" hidden="1" customHeight="1" x14ac:dyDescent="0.3">
      <c r="E735" s="8"/>
      <c r="F735" s="8"/>
      <c r="G735" s="8"/>
      <c r="H735" s="8"/>
      <c r="I735" s="8"/>
      <c r="J735" s="8"/>
      <c r="K735" s="8"/>
      <c r="L735" s="8"/>
    </row>
    <row r="736" spans="5:12" ht="12.75" hidden="1" customHeight="1" x14ac:dyDescent="0.3">
      <c r="E736" s="8"/>
      <c r="F736" s="8"/>
      <c r="G736" s="8"/>
      <c r="H736" s="8"/>
      <c r="I736" s="8"/>
      <c r="J736" s="8"/>
      <c r="K736" s="8"/>
      <c r="L736" s="8"/>
    </row>
    <row r="737" spans="5:12" ht="12.75" hidden="1" customHeight="1" x14ac:dyDescent="0.3">
      <c r="E737" s="8"/>
      <c r="F737" s="8"/>
      <c r="G737" s="8"/>
      <c r="H737" s="8"/>
      <c r="I737" s="8"/>
      <c r="J737" s="8"/>
      <c r="K737" s="8"/>
      <c r="L737" s="8"/>
    </row>
    <row r="738" spans="5:12" ht="12.75" hidden="1" customHeight="1" x14ac:dyDescent="0.3">
      <c r="E738" s="8"/>
      <c r="F738" s="8"/>
      <c r="G738" s="8"/>
      <c r="H738" s="8"/>
      <c r="I738" s="8"/>
      <c r="J738" s="8"/>
      <c r="K738" s="8"/>
      <c r="L738" s="8"/>
    </row>
    <row r="739" spans="5:12" ht="12.75" hidden="1" customHeight="1" x14ac:dyDescent="0.3">
      <c r="E739" s="8"/>
      <c r="F739" s="8"/>
      <c r="G739" s="8"/>
      <c r="H739" s="8"/>
      <c r="I739" s="8"/>
      <c r="J739" s="8"/>
      <c r="K739" s="8"/>
      <c r="L739" s="8"/>
    </row>
    <row r="740" spans="5:12" ht="12.75" hidden="1" customHeight="1" x14ac:dyDescent="0.3">
      <c r="E740" s="8"/>
      <c r="F740" s="8"/>
      <c r="G740" s="8"/>
      <c r="H740" s="8"/>
      <c r="I740" s="8"/>
      <c r="J740" s="8"/>
      <c r="K740" s="8"/>
      <c r="L740" s="8"/>
    </row>
    <row r="741" spans="5:12" ht="12.75" hidden="1" customHeight="1" x14ac:dyDescent="0.3">
      <c r="E741" s="8"/>
      <c r="F741" s="8"/>
      <c r="G741" s="8"/>
      <c r="H741" s="8"/>
      <c r="I741" s="8"/>
      <c r="J741" s="8"/>
      <c r="K741" s="8"/>
      <c r="L741" s="8"/>
    </row>
    <row r="742" spans="5:12" ht="12.75" hidden="1" customHeight="1" x14ac:dyDescent="0.3">
      <c r="E742" s="8"/>
      <c r="F742" s="8"/>
      <c r="G742" s="8"/>
      <c r="H742" s="8"/>
      <c r="I742" s="8"/>
      <c r="J742" s="8"/>
      <c r="K742" s="8"/>
      <c r="L742" s="8"/>
    </row>
    <row r="743" spans="5:12" ht="12.75" hidden="1" customHeight="1" x14ac:dyDescent="0.3">
      <c r="E743" s="8"/>
      <c r="F743" s="8"/>
      <c r="G743" s="8"/>
      <c r="H743" s="8"/>
      <c r="I743" s="8"/>
      <c r="J743" s="8"/>
      <c r="K743" s="8"/>
      <c r="L743" s="8"/>
    </row>
    <row r="744" spans="5:12" ht="12.75" hidden="1" customHeight="1" x14ac:dyDescent="0.3">
      <c r="E744" s="8"/>
      <c r="F744" s="8"/>
      <c r="G744" s="8"/>
      <c r="H744" s="8"/>
      <c r="I744" s="8"/>
      <c r="J744" s="8"/>
      <c r="K744" s="8"/>
      <c r="L744" s="8"/>
    </row>
    <row r="745" spans="5:12" ht="12.75" hidden="1" customHeight="1" x14ac:dyDescent="0.3">
      <c r="E745" s="8"/>
      <c r="F745" s="8"/>
      <c r="G745" s="8"/>
      <c r="H745" s="8"/>
      <c r="I745" s="8"/>
      <c r="J745" s="8"/>
      <c r="K745" s="8"/>
      <c r="L745" s="8"/>
    </row>
    <row r="746" spans="5:12" ht="12.75" hidden="1" customHeight="1" x14ac:dyDescent="0.3">
      <c r="E746" s="8"/>
      <c r="F746" s="8"/>
      <c r="G746" s="8"/>
      <c r="H746" s="8"/>
      <c r="I746" s="8"/>
      <c r="J746" s="8"/>
      <c r="K746" s="8"/>
      <c r="L746" s="8"/>
    </row>
    <row r="747" spans="5:12" ht="12.75" hidden="1" customHeight="1" x14ac:dyDescent="0.3">
      <c r="E747" s="8"/>
      <c r="F747" s="8"/>
      <c r="G747" s="8"/>
      <c r="H747" s="8"/>
      <c r="I747" s="8"/>
      <c r="J747" s="8"/>
      <c r="K747" s="8"/>
      <c r="L747" s="8"/>
    </row>
    <row r="748" spans="5:12" ht="12.75" hidden="1" customHeight="1" x14ac:dyDescent="0.3">
      <c r="E748" s="8"/>
      <c r="F748" s="8"/>
      <c r="G748" s="8"/>
      <c r="H748" s="8"/>
      <c r="I748" s="8"/>
      <c r="J748" s="8"/>
      <c r="K748" s="8"/>
      <c r="L748" s="8"/>
    </row>
    <row r="749" spans="5:12" ht="12.75" hidden="1" customHeight="1" x14ac:dyDescent="0.3">
      <c r="E749" s="8"/>
      <c r="F749" s="8"/>
      <c r="G749" s="8"/>
      <c r="H749" s="8"/>
      <c r="I749" s="8"/>
      <c r="J749" s="8"/>
      <c r="K749" s="8"/>
      <c r="L749" s="8"/>
    </row>
    <row r="750" spans="5:12" ht="12.75" hidden="1" customHeight="1" x14ac:dyDescent="0.3">
      <c r="E750" s="8"/>
      <c r="F750" s="8"/>
      <c r="G750" s="8"/>
      <c r="H750" s="8"/>
      <c r="I750" s="8"/>
      <c r="J750" s="8"/>
      <c r="K750" s="8"/>
      <c r="L750" s="8"/>
    </row>
    <row r="751" spans="5:12" ht="12.75" hidden="1" customHeight="1" x14ac:dyDescent="0.3">
      <c r="E751" s="8"/>
      <c r="F751" s="8"/>
      <c r="G751" s="8"/>
      <c r="H751" s="8"/>
      <c r="I751" s="8"/>
      <c r="J751" s="8"/>
      <c r="K751" s="8"/>
      <c r="L751" s="8"/>
    </row>
    <row r="752" spans="5:12" ht="12.75" hidden="1" customHeight="1" x14ac:dyDescent="0.3">
      <c r="E752" s="8"/>
      <c r="F752" s="8"/>
      <c r="G752" s="8"/>
      <c r="H752" s="8"/>
      <c r="I752" s="8"/>
      <c r="J752" s="8"/>
      <c r="K752" s="8"/>
      <c r="L752" s="8"/>
    </row>
    <row r="753" spans="5:12" ht="12.75" hidden="1" customHeight="1" x14ac:dyDescent="0.3">
      <c r="E753" s="8"/>
      <c r="F753" s="8"/>
      <c r="G753" s="8"/>
      <c r="H753" s="8"/>
      <c r="I753" s="8"/>
      <c r="J753" s="8"/>
      <c r="K753" s="8"/>
      <c r="L753" s="8"/>
    </row>
    <row r="754" spans="5:12" ht="12.75" hidden="1" customHeight="1" x14ac:dyDescent="0.3">
      <c r="E754" s="8"/>
      <c r="F754" s="8"/>
      <c r="G754" s="8"/>
      <c r="H754" s="8"/>
      <c r="I754" s="8"/>
      <c r="J754" s="8"/>
      <c r="K754" s="8"/>
      <c r="L754" s="8"/>
    </row>
    <row r="755" spans="5:12" ht="12.75" hidden="1" customHeight="1" x14ac:dyDescent="0.3">
      <c r="E755" s="8"/>
      <c r="F755" s="8"/>
      <c r="G755" s="8"/>
      <c r="H755" s="8"/>
      <c r="I755" s="8"/>
      <c r="J755" s="8"/>
      <c r="K755" s="8"/>
      <c r="L755" s="8"/>
    </row>
    <row r="756" spans="5:12" ht="12.75" hidden="1" customHeight="1" x14ac:dyDescent="0.3">
      <c r="E756" s="8"/>
      <c r="F756" s="8"/>
      <c r="G756" s="8"/>
      <c r="H756" s="8"/>
      <c r="I756" s="8"/>
      <c r="J756" s="8"/>
      <c r="K756" s="8"/>
      <c r="L756" s="8"/>
    </row>
    <row r="757" spans="5:12" ht="12.75" hidden="1" customHeight="1" x14ac:dyDescent="0.3">
      <c r="E757" s="8"/>
      <c r="F757" s="8"/>
      <c r="G757" s="8"/>
      <c r="H757" s="8"/>
      <c r="I757" s="8"/>
      <c r="J757" s="8"/>
      <c r="K757" s="8"/>
      <c r="L757" s="8"/>
    </row>
    <row r="758" spans="5:12" ht="12.75" hidden="1" customHeight="1" x14ac:dyDescent="0.3">
      <c r="E758" s="8"/>
      <c r="F758" s="8"/>
      <c r="G758" s="8"/>
      <c r="H758" s="8"/>
      <c r="I758" s="8"/>
      <c r="J758" s="8"/>
      <c r="K758" s="8"/>
      <c r="L758" s="8"/>
    </row>
    <row r="759" spans="5:12" ht="12.75" hidden="1" customHeight="1" x14ac:dyDescent="0.3">
      <c r="E759" s="8"/>
      <c r="F759" s="8"/>
      <c r="G759" s="8"/>
      <c r="H759" s="8"/>
      <c r="I759" s="8"/>
      <c r="J759" s="8"/>
      <c r="K759" s="8"/>
      <c r="L759" s="8"/>
    </row>
    <row r="760" spans="5:12" ht="12.75" hidden="1" customHeight="1" x14ac:dyDescent="0.3">
      <c r="E760" s="8"/>
      <c r="F760" s="8"/>
      <c r="G760" s="8"/>
      <c r="H760" s="8"/>
      <c r="I760" s="8"/>
      <c r="J760" s="8"/>
      <c r="K760" s="8"/>
      <c r="L760" s="8"/>
    </row>
    <row r="761" spans="5:12" ht="12.75" hidden="1" customHeight="1" x14ac:dyDescent="0.3">
      <c r="E761" s="8"/>
      <c r="F761" s="8"/>
      <c r="G761" s="8"/>
      <c r="H761" s="8"/>
      <c r="I761" s="8"/>
      <c r="J761" s="8"/>
      <c r="K761" s="8"/>
      <c r="L761" s="8"/>
    </row>
    <row r="762" spans="5:12" ht="12.75" hidden="1" customHeight="1" x14ac:dyDescent="0.3">
      <c r="E762" s="8"/>
      <c r="F762" s="8"/>
      <c r="G762" s="8"/>
      <c r="H762" s="8"/>
      <c r="I762" s="8"/>
      <c r="J762" s="8"/>
      <c r="K762" s="8"/>
      <c r="L762" s="8"/>
    </row>
    <row r="763" spans="5:12" ht="12.75" hidden="1" customHeight="1" x14ac:dyDescent="0.3">
      <c r="E763" s="8"/>
      <c r="F763" s="8"/>
      <c r="G763" s="8"/>
      <c r="H763" s="8"/>
      <c r="I763" s="8"/>
      <c r="J763" s="8"/>
      <c r="K763" s="8"/>
      <c r="L763" s="8"/>
    </row>
    <row r="764" spans="5:12" ht="12.75" hidden="1" customHeight="1" x14ac:dyDescent="0.3">
      <c r="E764" s="8"/>
      <c r="F764" s="8"/>
      <c r="G764" s="8"/>
      <c r="H764" s="8"/>
      <c r="I764" s="8"/>
      <c r="J764" s="8"/>
      <c r="K764" s="8"/>
      <c r="L764" s="8"/>
    </row>
    <row r="765" spans="5:12" ht="12.75" hidden="1" customHeight="1" x14ac:dyDescent="0.3">
      <c r="E765" s="8"/>
      <c r="F765" s="8"/>
      <c r="G765" s="8"/>
      <c r="H765" s="8"/>
      <c r="I765" s="8"/>
      <c r="J765" s="8"/>
      <c r="K765" s="8"/>
      <c r="L765" s="8"/>
    </row>
    <row r="766" spans="5:12" ht="12.75" hidden="1" customHeight="1" x14ac:dyDescent="0.3">
      <c r="E766" s="8"/>
      <c r="F766" s="8"/>
      <c r="G766" s="8"/>
      <c r="H766" s="8"/>
      <c r="I766" s="8"/>
      <c r="J766" s="8"/>
      <c r="K766" s="8"/>
      <c r="L766" s="8"/>
    </row>
    <row r="767" spans="5:12" ht="12.75" hidden="1" customHeight="1" x14ac:dyDescent="0.3">
      <c r="E767" s="8"/>
      <c r="F767" s="8"/>
      <c r="G767" s="8"/>
      <c r="H767" s="8"/>
      <c r="I767" s="8"/>
      <c r="J767" s="8"/>
      <c r="K767" s="8"/>
      <c r="L767" s="8"/>
    </row>
    <row r="768" spans="5:12" ht="12.75" hidden="1" customHeight="1" x14ac:dyDescent="0.3">
      <c r="E768" s="8"/>
      <c r="F768" s="8"/>
      <c r="G768" s="8"/>
      <c r="H768" s="8"/>
      <c r="I768" s="8"/>
      <c r="J768" s="8"/>
      <c r="K768" s="8"/>
      <c r="L768" s="8"/>
    </row>
    <row r="769" spans="5:12" ht="12.75" hidden="1" customHeight="1" x14ac:dyDescent="0.3">
      <c r="E769" s="8"/>
      <c r="F769" s="8"/>
      <c r="G769" s="8"/>
      <c r="H769" s="8"/>
      <c r="I769" s="8"/>
      <c r="J769" s="8"/>
      <c r="K769" s="8"/>
      <c r="L769" s="8"/>
    </row>
    <row r="770" spans="5:12" ht="12.75" hidden="1" customHeight="1" x14ac:dyDescent="0.3">
      <c r="E770" s="8"/>
      <c r="F770" s="8"/>
      <c r="G770" s="8"/>
      <c r="H770" s="8"/>
      <c r="I770" s="8"/>
      <c r="J770" s="8"/>
      <c r="K770" s="8"/>
      <c r="L770" s="8"/>
    </row>
    <row r="771" spans="5:12" ht="12.75" hidden="1" customHeight="1" x14ac:dyDescent="0.3">
      <c r="E771" s="8"/>
      <c r="F771" s="8"/>
      <c r="G771" s="8"/>
      <c r="H771" s="8"/>
      <c r="I771" s="8"/>
      <c r="J771" s="8"/>
      <c r="K771" s="8"/>
      <c r="L771" s="8"/>
    </row>
    <row r="772" spans="5:12" ht="12.75" hidden="1" customHeight="1" x14ac:dyDescent="0.3">
      <c r="E772" s="8"/>
      <c r="F772" s="8"/>
      <c r="G772" s="8"/>
      <c r="H772" s="8"/>
      <c r="I772" s="8"/>
      <c r="J772" s="8"/>
      <c r="K772" s="8"/>
      <c r="L772" s="8"/>
    </row>
    <row r="773" spans="5:12" ht="12.75" hidden="1" customHeight="1" x14ac:dyDescent="0.3">
      <c r="E773" s="8"/>
      <c r="F773" s="8"/>
      <c r="G773" s="8"/>
      <c r="H773" s="8"/>
      <c r="I773" s="8"/>
      <c r="J773" s="8"/>
      <c r="K773" s="8"/>
      <c r="L773" s="8"/>
    </row>
    <row r="774" spans="5:12" ht="12.75" hidden="1" customHeight="1" x14ac:dyDescent="0.3">
      <c r="E774" s="8"/>
      <c r="F774" s="8"/>
      <c r="G774" s="8"/>
      <c r="H774" s="8"/>
      <c r="I774" s="8"/>
      <c r="J774" s="8"/>
      <c r="K774" s="8"/>
      <c r="L774" s="8"/>
    </row>
    <row r="775" spans="5:12" ht="12.75" hidden="1" customHeight="1" x14ac:dyDescent="0.3">
      <c r="E775" s="8"/>
      <c r="F775" s="8"/>
      <c r="G775" s="8"/>
      <c r="H775" s="8"/>
      <c r="I775" s="8"/>
      <c r="J775" s="8"/>
      <c r="K775" s="8"/>
      <c r="L775" s="8"/>
    </row>
    <row r="776" spans="5:12" ht="12.75" hidden="1" customHeight="1" x14ac:dyDescent="0.3">
      <c r="E776" s="8"/>
      <c r="F776" s="8"/>
      <c r="G776" s="8"/>
      <c r="H776" s="8"/>
      <c r="I776" s="8"/>
      <c r="J776" s="8"/>
      <c r="K776" s="8"/>
      <c r="L776" s="8"/>
    </row>
    <row r="777" spans="5:12" ht="12.75" hidden="1" customHeight="1" x14ac:dyDescent="0.3">
      <c r="E777" s="8"/>
      <c r="F777" s="8"/>
      <c r="G777" s="8"/>
      <c r="H777" s="8"/>
      <c r="I777" s="8"/>
      <c r="J777" s="8"/>
      <c r="K777" s="8"/>
      <c r="L777" s="8"/>
    </row>
    <row r="778" spans="5:12" ht="12.75" hidden="1" customHeight="1" x14ac:dyDescent="0.3">
      <c r="E778" s="8"/>
      <c r="F778" s="8"/>
      <c r="G778" s="8"/>
      <c r="H778" s="8"/>
      <c r="I778" s="8"/>
      <c r="J778" s="8"/>
      <c r="K778" s="8"/>
      <c r="L778" s="8"/>
    </row>
    <row r="779" spans="5:12" ht="12.75" hidden="1" customHeight="1" x14ac:dyDescent="0.3">
      <c r="E779" s="8"/>
      <c r="F779" s="8"/>
      <c r="G779" s="8"/>
      <c r="H779" s="8"/>
      <c r="I779" s="8"/>
      <c r="J779" s="8"/>
      <c r="K779" s="8"/>
      <c r="L779" s="8"/>
    </row>
    <row r="780" spans="5:12" ht="12.75" hidden="1" customHeight="1" x14ac:dyDescent="0.3">
      <c r="E780" s="8"/>
      <c r="F780" s="8"/>
      <c r="G780" s="8"/>
      <c r="H780" s="8"/>
      <c r="I780" s="8"/>
      <c r="J780" s="8"/>
      <c r="K780" s="8"/>
      <c r="L780" s="8"/>
    </row>
    <row r="781" spans="5:12" ht="12.75" hidden="1" customHeight="1" x14ac:dyDescent="0.3">
      <c r="E781" s="8"/>
      <c r="F781" s="8"/>
      <c r="G781" s="8"/>
      <c r="H781" s="8"/>
      <c r="I781" s="8"/>
      <c r="J781" s="8"/>
      <c r="K781" s="8"/>
      <c r="L781" s="8"/>
    </row>
    <row r="782" spans="5:12" ht="12.75" hidden="1" customHeight="1" x14ac:dyDescent="0.3">
      <c r="E782" s="8"/>
      <c r="F782" s="8"/>
      <c r="G782" s="8"/>
      <c r="H782" s="8"/>
      <c r="I782" s="8"/>
      <c r="J782" s="8"/>
      <c r="K782" s="8"/>
      <c r="L782" s="8"/>
    </row>
    <row r="783" spans="5:12" ht="12.75" hidden="1" customHeight="1" x14ac:dyDescent="0.3">
      <c r="E783" s="8"/>
      <c r="F783" s="8"/>
      <c r="G783" s="8"/>
      <c r="H783" s="8"/>
      <c r="I783" s="8"/>
      <c r="J783" s="8"/>
      <c r="K783" s="8"/>
      <c r="L783" s="8"/>
    </row>
    <row r="784" spans="5:12" ht="12.75" hidden="1" customHeight="1" x14ac:dyDescent="0.3">
      <c r="E784" s="8"/>
      <c r="F784" s="8"/>
      <c r="G784" s="8"/>
      <c r="H784" s="8"/>
      <c r="I784" s="8"/>
      <c r="J784" s="8"/>
      <c r="K784" s="8"/>
      <c r="L784" s="8"/>
    </row>
    <row r="785" spans="5:12" ht="12.75" hidden="1" customHeight="1" x14ac:dyDescent="0.3">
      <c r="E785" s="8"/>
      <c r="F785" s="8"/>
      <c r="G785" s="8"/>
      <c r="H785" s="8"/>
      <c r="I785" s="8"/>
      <c r="J785" s="8"/>
      <c r="K785" s="8"/>
      <c r="L785" s="8"/>
    </row>
    <row r="786" spans="5:12" ht="12.75" hidden="1" customHeight="1" x14ac:dyDescent="0.3">
      <c r="E786" s="8"/>
      <c r="F786" s="8"/>
      <c r="G786" s="8"/>
      <c r="H786" s="8"/>
      <c r="I786" s="8"/>
      <c r="J786" s="8"/>
      <c r="K786" s="8"/>
      <c r="L786" s="8"/>
    </row>
    <row r="787" spans="5:12" ht="12.75" hidden="1" customHeight="1" x14ac:dyDescent="0.3">
      <c r="E787" s="8"/>
      <c r="F787" s="8"/>
      <c r="G787" s="8"/>
      <c r="H787" s="8"/>
      <c r="I787" s="8"/>
      <c r="J787" s="8"/>
      <c r="K787" s="8"/>
      <c r="L787" s="8"/>
    </row>
    <row r="788" spans="5:12" ht="12.75" hidden="1" customHeight="1" x14ac:dyDescent="0.3">
      <c r="E788" s="8"/>
      <c r="F788" s="8"/>
      <c r="G788" s="8"/>
      <c r="H788" s="8"/>
      <c r="I788" s="8"/>
      <c r="J788" s="8"/>
      <c r="K788" s="8"/>
      <c r="L788" s="8"/>
    </row>
    <row r="789" spans="5:12" ht="12.75" hidden="1" customHeight="1" x14ac:dyDescent="0.3">
      <c r="E789" s="8"/>
      <c r="F789" s="8"/>
      <c r="G789" s="8"/>
      <c r="H789" s="8"/>
      <c r="I789" s="8"/>
      <c r="J789" s="8"/>
      <c r="K789" s="8"/>
      <c r="L789" s="8"/>
    </row>
    <row r="790" spans="5:12" ht="12.75" hidden="1" customHeight="1" x14ac:dyDescent="0.3">
      <c r="E790" s="8"/>
      <c r="F790" s="8"/>
      <c r="G790" s="8"/>
      <c r="H790" s="8"/>
      <c r="I790" s="8"/>
      <c r="J790" s="8"/>
      <c r="K790" s="8"/>
      <c r="L790" s="8"/>
    </row>
    <row r="791" spans="5:12" ht="12.75" hidden="1" customHeight="1" x14ac:dyDescent="0.3">
      <c r="E791" s="8"/>
      <c r="F791" s="8"/>
      <c r="G791" s="8"/>
      <c r="H791" s="8"/>
      <c r="I791" s="8"/>
      <c r="J791" s="8"/>
      <c r="K791" s="8"/>
      <c r="L791" s="8"/>
    </row>
    <row r="792" spans="5:12" ht="12.75" hidden="1" customHeight="1" x14ac:dyDescent="0.3">
      <c r="E792" s="8"/>
      <c r="F792" s="8"/>
      <c r="G792" s="8"/>
      <c r="H792" s="8"/>
      <c r="I792" s="8"/>
      <c r="J792" s="8"/>
      <c r="K792" s="8"/>
      <c r="L792" s="8"/>
    </row>
    <row r="793" spans="5:12" ht="12.75" hidden="1" customHeight="1" x14ac:dyDescent="0.3">
      <c r="E793" s="8"/>
      <c r="F793" s="8"/>
      <c r="G793" s="8"/>
      <c r="H793" s="8"/>
      <c r="I793" s="8"/>
      <c r="J793" s="8"/>
      <c r="K793" s="8"/>
      <c r="L793" s="8"/>
    </row>
    <row r="794" spans="5:12" ht="12.75" hidden="1" customHeight="1" x14ac:dyDescent="0.3">
      <c r="E794" s="8"/>
      <c r="F794" s="8"/>
      <c r="G794" s="8"/>
      <c r="H794" s="8"/>
      <c r="I794" s="8"/>
      <c r="J794" s="8"/>
      <c r="K794" s="8"/>
      <c r="L794" s="8"/>
    </row>
    <row r="795" spans="5:12" ht="12.75" hidden="1" customHeight="1" x14ac:dyDescent="0.3">
      <c r="E795" s="8"/>
      <c r="F795" s="8"/>
      <c r="G795" s="8"/>
      <c r="H795" s="8"/>
      <c r="I795" s="8"/>
      <c r="J795" s="8"/>
      <c r="K795" s="8"/>
      <c r="L795" s="8"/>
    </row>
    <row r="796" spans="5:12" ht="12.75" hidden="1" customHeight="1" x14ac:dyDescent="0.3">
      <c r="E796" s="8"/>
      <c r="F796" s="8"/>
      <c r="G796" s="8"/>
      <c r="H796" s="8"/>
      <c r="I796" s="8"/>
      <c r="J796" s="8"/>
      <c r="K796" s="8"/>
      <c r="L796" s="8"/>
    </row>
    <row r="797" spans="5:12" ht="12.75" hidden="1" customHeight="1" x14ac:dyDescent="0.3">
      <c r="E797" s="8"/>
      <c r="F797" s="8"/>
      <c r="G797" s="8"/>
      <c r="H797" s="8"/>
      <c r="I797" s="8"/>
      <c r="J797" s="8"/>
      <c r="K797" s="8"/>
      <c r="L797" s="8"/>
    </row>
    <row r="798" spans="5:12" ht="12.75" hidden="1" customHeight="1" x14ac:dyDescent="0.3">
      <c r="E798" s="8"/>
      <c r="F798" s="8"/>
      <c r="G798" s="8"/>
      <c r="H798" s="8"/>
      <c r="I798" s="8"/>
      <c r="J798" s="8"/>
      <c r="K798" s="8"/>
      <c r="L798" s="8"/>
    </row>
    <row r="799" spans="5:12" ht="12.75" hidden="1" customHeight="1" x14ac:dyDescent="0.3">
      <c r="E799" s="8"/>
      <c r="F799" s="8"/>
      <c r="G799" s="8"/>
      <c r="H799" s="8"/>
      <c r="I799" s="8"/>
      <c r="J799" s="8"/>
      <c r="K799" s="8"/>
      <c r="L799" s="8"/>
    </row>
    <row r="800" spans="5:12" ht="12.75" hidden="1" customHeight="1" x14ac:dyDescent="0.3">
      <c r="E800" s="8"/>
      <c r="F800" s="8"/>
      <c r="G800" s="8"/>
      <c r="H800" s="8"/>
      <c r="I800" s="8"/>
      <c r="J800" s="8"/>
      <c r="K800" s="8"/>
      <c r="L800" s="8"/>
    </row>
    <row r="801" spans="5:12" ht="12.75" hidden="1" customHeight="1" x14ac:dyDescent="0.3">
      <c r="E801" s="8"/>
      <c r="F801" s="8"/>
      <c r="G801" s="8"/>
      <c r="H801" s="8"/>
      <c r="I801" s="8"/>
      <c r="J801" s="8"/>
      <c r="K801" s="8"/>
      <c r="L801" s="8"/>
    </row>
    <row r="802" spans="5:12" ht="12.75" hidden="1" customHeight="1" x14ac:dyDescent="0.3">
      <c r="E802" s="8"/>
      <c r="F802" s="8"/>
      <c r="G802" s="8"/>
      <c r="H802" s="8"/>
      <c r="I802" s="8"/>
      <c r="J802" s="8"/>
      <c r="K802" s="8"/>
      <c r="L802" s="8"/>
    </row>
    <row r="803" spans="5:12" ht="12.75" hidden="1" customHeight="1" x14ac:dyDescent="0.3">
      <c r="E803" s="8"/>
      <c r="F803" s="8"/>
      <c r="G803" s="8"/>
      <c r="H803" s="8"/>
      <c r="I803" s="8"/>
      <c r="J803" s="8"/>
      <c r="K803" s="8"/>
      <c r="L803" s="8"/>
    </row>
    <row r="804" spans="5:12" ht="12.75" hidden="1" customHeight="1" x14ac:dyDescent="0.3">
      <c r="E804" s="8"/>
      <c r="F804" s="8"/>
      <c r="G804" s="8"/>
      <c r="H804" s="8"/>
      <c r="I804" s="8"/>
      <c r="J804" s="8"/>
      <c r="K804" s="8"/>
      <c r="L804" s="8"/>
    </row>
    <row r="805" spans="5:12" ht="12.75" hidden="1" customHeight="1" x14ac:dyDescent="0.3">
      <c r="E805" s="8"/>
      <c r="F805" s="8"/>
      <c r="G805" s="8"/>
      <c r="H805" s="8"/>
      <c r="I805" s="8"/>
      <c r="J805" s="8"/>
      <c r="K805" s="8"/>
      <c r="L805" s="8"/>
    </row>
    <row r="806" spans="5:12" ht="12.75" hidden="1" customHeight="1" x14ac:dyDescent="0.3">
      <c r="E806" s="8"/>
      <c r="F806" s="8"/>
      <c r="G806" s="8"/>
      <c r="H806" s="8"/>
      <c r="I806" s="8"/>
      <c r="J806" s="8"/>
      <c r="K806" s="8"/>
      <c r="L806" s="8"/>
    </row>
    <row r="807" spans="5:12" ht="12.75" hidden="1" customHeight="1" x14ac:dyDescent="0.3">
      <c r="E807" s="8"/>
      <c r="F807" s="8"/>
      <c r="G807" s="8"/>
      <c r="H807" s="8"/>
      <c r="I807" s="8"/>
      <c r="J807" s="8"/>
      <c r="K807" s="8"/>
      <c r="L807" s="8"/>
    </row>
    <row r="808" spans="5:12" ht="12.75" hidden="1" customHeight="1" x14ac:dyDescent="0.3">
      <c r="E808" s="8"/>
      <c r="F808" s="8"/>
      <c r="G808" s="8"/>
      <c r="H808" s="8"/>
      <c r="I808" s="8"/>
      <c r="J808" s="8"/>
      <c r="K808" s="8"/>
      <c r="L808" s="8"/>
    </row>
    <row r="809" spans="5:12" ht="12.75" hidden="1" customHeight="1" x14ac:dyDescent="0.3">
      <c r="E809" s="8"/>
      <c r="F809" s="8"/>
      <c r="G809" s="8"/>
      <c r="H809" s="8"/>
      <c r="I809" s="8"/>
      <c r="J809" s="8"/>
      <c r="K809" s="8"/>
      <c r="L809" s="8"/>
    </row>
    <row r="810" spans="5:12" ht="12.75" hidden="1" customHeight="1" x14ac:dyDescent="0.3">
      <c r="E810" s="8"/>
      <c r="F810" s="8"/>
      <c r="G810" s="8"/>
      <c r="H810" s="8"/>
      <c r="I810" s="8"/>
      <c r="J810" s="8"/>
      <c r="K810" s="8"/>
      <c r="L810" s="8"/>
    </row>
    <row r="811" spans="5:12" ht="12.75" hidden="1" customHeight="1" x14ac:dyDescent="0.3">
      <c r="E811" s="8"/>
      <c r="F811" s="8"/>
      <c r="G811" s="8"/>
      <c r="H811" s="8"/>
      <c r="I811" s="8"/>
      <c r="J811" s="8"/>
      <c r="K811" s="8"/>
      <c r="L811" s="8"/>
    </row>
    <row r="812" spans="5:12" ht="12.75" hidden="1" customHeight="1" x14ac:dyDescent="0.3">
      <c r="E812" s="8"/>
      <c r="F812" s="8"/>
      <c r="G812" s="8"/>
      <c r="H812" s="8"/>
      <c r="I812" s="8"/>
      <c r="J812" s="8"/>
      <c r="K812" s="8"/>
      <c r="L812" s="8"/>
    </row>
    <row r="813" spans="5:12" ht="12.75" hidden="1" customHeight="1" x14ac:dyDescent="0.3">
      <c r="E813" s="8"/>
      <c r="F813" s="8"/>
      <c r="G813" s="8"/>
      <c r="H813" s="8"/>
      <c r="I813" s="8"/>
      <c r="J813" s="8"/>
      <c r="K813" s="8"/>
      <c r="L813" s="8"/>
    </row>
    <row r="814" spans="5:12" ht="12.75" hidden="1" customHeight="1" x14ac:dyDescent="0.3">
      <c r="E814" s="8"/>
      <c r="F814" s="8"/>
      <c r="G814" s="8"/>
      <c r="H814" s="8"/>
      <c r="I814" s="8"/>
      <c r="J814" s="8"/>
      <c r="K814" s="8"/>
      <c r="L814" s="8"/>
    </row>
    <row r="815" spans="5:12" ht="12.75" hidden="1" customHeight="1" x14ac:dyDescent="0.3">
      <c r="E815" s="8"/>
      <c r="F815" s="8"/>
      <c r="G815" s="8"/>
      <c r="H815" s="8"/>
      <c r="I815" s="8"/>
      <c r="J815" s="8"/>
      <c r="K815" s="8"/>
      <c r="L815" s="8"/>
    </row>
    <row r="816" spans="5:12" ht="12.75" hidden="1" customHeight="1" x14ac:dyDescent="0.3">
      <c r="E816" s="8"/>
      <c r="F816" s="8"/>
      <c r="G816" s="8"/>
      <c r="H816" s="8"/>
      <c r="I816" s="8"/>
      <c r="J816" s="8"/>
      <c r="K816" s="8"/>
      <c r="L816" s="8"/>
    </row>
    <row r="817" spans="5:12" ht="12.75" hidden="1" customHeight="1" x14ac:dyDescent="0.3">
      <c r="E817" s="8"/>
      <c r="F817" s="8"/>
      <c r="G817" s="8"/>
      <c r="H817" s="8"/>
      <c r="I817" s="8"/>
      <c r="J817" s="8"/>
      <c r="K817" s="8"/>
      <c r="L817" s="8"/>
    </row>
    <row r="818" spans="5:12" ht="12.75" hidden="1" customHeight="1" x14ac:dyDescent="0.3">
      <c r="E818" s="8"/>
      <c r="F818" s="8"/>
      <c r="G818" s="8"/>
      <c r="H818" s="8"/>
      <c r="I818" s="8"/>
      <c r="J818" s="8"/>
      <c r="K818" s="8"/>
      <c r="L818" s="8"/>
    </row>
    <row r="819" spans="5:12" ht="12.75" hidden="1" customHeight="1" x14ac:dyDescent="0.3">
      <c r="E819" s="8"/>
      <c r="F819" s="8"/>
      <c r="G819" s="8"/>
      <c r="H819" s="8"/>
      <c r="I819" s="8"/>
      <c r="J819" s="8"/>
      <c r="K819" s="8"/>
      <c r="L819" s="8"/>
    </row>
    <row r="820" spans="5:12" ht="12.75" hidden="1" customHeight="1" x14ac:dyDescent="0.3">
      <c r="E820" s="8"/>
      <c r="F820" s="8"/>
      <c r="G820" s="8"/>
      <c r="H820" s="8"/>
      <c r="I820" s="8"/>
      <c r="J820" s="8"/>
      <c r="K820" s="8"/>
      <c r="L820" s="8"/>
    </row>
    <row r="821" spans="5:12" ht="12.75" hidden="1" customHeight="1" x14ac:dyDescent="0.3">
      <c r="E821" s="8"/>
      <c r="F821" s="8"/>
      <c r="G821" s="8"/>
      <c r="H821" s="8"/>
      <c r="I821" s="8"/>
      <c r="J821" s="8"/>
      <c r="K821" s="8"/>
      <c r="L821" s="8"/>
    </row>
    <row r="822" spans="5:12" ht="12.75" hidden="1" customHeight="1" x14ac:dyDescent="0.3">
      <c r="E822" s="8"/>
      <c r="F822" s="8"/>
      <c r="G822" s="8"/>
      <c r="H822" s="8"/>
      <c r="I822" s="8"/>
      <c r="J822" s="8"/>
      <c r="K822" s="8"/>
      <c r="L822" s="8"/>
    </row>
    <row r="823" spans="5:12" ht="12.75" hidden="1" customHeight="1" x14ac:dyDescent="0.3">
      <c r="E823" s="8"/>
      <c r="F823" s="8"/>
      <c r="G823" s="8"/>
      <c r="H823" s="8"/>
      <c r="I823" s="8"/>
      <c r="J823" s="8"/>
      <c r="K823" s="8"/>
      <c r="L823" s="8"/>
    </row>
    <row r="824" spans="5:12" ht="12.75" hidden="1" customHeight="1" x14ac:dyDescent="0.3">
      <c r="E824" s="8"/>
      <c r="F824" s="8"/>
      <c r="G824" s="8"/>
      <c r="H824" s="8"/>
      <c r="I824" s="8"/>
      <c r="J824" s="8"/>
      <c r="K824" s="8"/>
      <c r="L824" s="8"/>
    </row>
    <row r="825" spans="5:12" ht="12.75" hidden="1" customHeight="1" x14ac:dyDescent="0.3">
      <c r="E825" s="8"/>
      <c r="F825" s="8"/>
      <c r="G825" s="8"/>
      <c r="H825" s="8"/>
      <c r="I825" s="8"/>
      <c r="J825" s="8"/>
      <c r="K825" s="8"/>
      <c r="L825" s="8"/>
    </row>
    <row r="826" spans="5:12" ht="12.75" hidden="1" customHeight="1" x14ac:dyDescent="0.3">
      <c r="E826" s="8"/>
      <c r="F826" s="8"/>
      <c r="G826" s="8"/>
      <c r="H826" s="8"/>
      <c r="I826" s="8"/>
      <c r="J826" s="8"/>
      <c r="K826" s="8"/>
      <c r="L826" s="8"/>
    </row>
    <row r="827" spans="5:12" ht="12.75" hidden="1" customHeight="1" x14ac:dyDescent="0.3">
      <c r="E827" s="8"/>
      <c r="F827" s="8"/>
      <c r="G827" s="8"/>
      <c r="H827" s="8"/>
      <c r="I827" s="8"/>
      <c r="J827" s="8"/>
      <c r="K827" s="8"/>
      <c r="L827" s="8"/>
    </row>
    <row r="828" spans="5:12" ht="12.75" hidden="1" customHeight="1" x14ac:dyDescent="0.3">
      <c r="E828" s="8"/>
      <c r="F828" s="8"/>
      <c r="G828" s="8"/>
      <c r="H828" s="8"/>
      <c r="I828" s="8"/>
      <c r="J828" s="8"/>
      <c r="K828" s="8"/>
      <c r="L828" s="8"/>
    </row>
    <row r="829" spans="5:12" ht="12.75" hidden="1" customHeight="1" x14ac:dyDescent="0.3">
      <c r="E829" s="8"/>
      <c r="F829" s="8"/>
      <c r="G829" s="8"/>
      <c r="H829" s="8"/>
      <c r="I829" s="8"/>
      <c r="J829" s="8"/>
      <c r="K829" s="8"/>
      <c r="L829" s="8"/>
    </row>
    <row r="830" spans="5:12" ht="12.75" hidden="1" customHeight="1" x14ac:dyDescent="0.3">
      <c r="E830" s="8"/>
      <c r="F830" s="8"/>
      <c r="G830" s="8"/>
      <c r="H830" s="8"/>
      <c r="I830" s="8"/>
      <c r="J830" s="8"/>
      <c r="K830" s="8"/>
      <c r="L830" s="8"/>
    </row>
    <row r="831" spans="5:12" ht="12.75" hidden="1" customHeight="1" x14ac:dyDescent="0.3">
      <c r="E831" s="8"/>
      <c r="F831" s="8"/>
      <c r="G831" s="8"/>
      <c r="H831" s="8"/>
      <c r="I831" s="8"/>
      <c r="J831" s="8"/>
      <c r="K831" s="8"/>
      <c r="L831" s="8"/>
    </row>
    <row r="832" spans="5:12" ht="12.75" hidden="1" customHeight="1" x14ac:dyDescent="0.3">
      <c r="E832" s="8"/>
      <c r="F832" s="8"/>
      <c r="G832" s="8"/>
      <c r="H832" s="8"/>
      <c r="I832" s="8"/>
      <c r="J832" s="8"/>
      <c r="K832" s="8"/>
      <c r="L832" s="8"/>
    </row>
    <row r="833" spans="5:12" ht="12.75" hidden="1" customHeight="1" x14ac:dyDescent="0.3">
      <c r="E833" s="8"/>
      <c r="F833" s="8"/>
      <c r="G833" s="8"/>
      <c r="H833" s="8"/>
      <c r="I833" s="8"/>
      <c r="J833" s="8"/>
      <c r="K833" s="8"/>
      <c r="L833" s="8"/>
    </row>
    <row r="834" spans="5:12" ht="12.75" hidden="1" customHeight="1" x14ac:dyDescent="0.3">
      <c r="E834" s="8"/>
      <c r="F834" s="8"/>
      <c r="G834" s="8"/>
      <c r="H834" s="8"/>
      <c r="I834" s="8"/>
      <c r="J834" s="8"/>
      <c r="K834" s="8"/>
      <c r="L834" s="8"/>
    </row>
    <row r="835" spans="5:12" ht="12.75" hidden="1" customHeight="1" x14ac:dyDescent="0.3">
      <c r="E835" s="8"/>
      <c r="F835" s="8"/>
      <c r="G835" s="8"/>
      <c r="H835" s="8"/>
      <c r="I835" s="8"/>
      <c r="J835" s="8"/>
      <c r="K835" s="8"/>
      <c r="L835" s="8"/>
    </row>
    <row r="836" spans="5:12" ht="12.75" hidden="1" customHeight="1" x14ac:dyDescent="0.3">
      <c r="E836" s="8"/>
      <c r="F836" s="8"/>
      <c r="G836" s="8"/>
      <c r="H836" s="8"/>
      <c r="I836" s="8"/>
      <c r="J836" s="8"/>
      <c r="K836" s="8"/>
      <c r="L836" s="8"/>
    </row>
    <row r="837" spans="5:12" ht="12.75" hidden="1" customHeight="1" x14ac:dyDescent="0.3">
      <c r="E837" s="8"/>
      <c r="F837" s="8"/>
      <c r="G837" s="8"/>
      <c r="H837" s="8"/>
      <c r="I837" s="8"/>
      <c r="J837" s="8"/>
      <c r="K837" s="8"/>
      <c r="L837" s="8"/>
    </row>
    <row r="838" spans="5:12" ht="12.75" hidden="1" customHeight="1" x14ac:dyDescent="0.3">
      <c r="E838" s="8"/>
      <c r="F838" s="8"/>
      <c r="G838" s="8"/>
      <c r="H838" s="8"/>
      <c r="I838" s="8"/>
      <c r="J838" s="8"/>
      <c r="K838" s="8"/>
      <c r="L838" s="8"/>
    </row>
    <row r="839" spans="5:12" ht="12.75" hidden="1" customHeight="1" x14ac:dyDescent="0.3">
      <c r="E839" s="8"/>
      <c r="F839" s="8"/>
      <c r="G839" s="8"/>
      <c r="H839" s="8"/>
      <c r="I839" s="8"/>
      <c r="J839" s="8"/>
      <c r="K839" s="8"/>
      <c r="L839" s="8"/>
    </row>
    <row r="840" spans="5:12" ht="12.75" hidden="1" customHeight="1" x14ac:dyDescent="0.3">
      <c r="E840" s="8"/>
      <c r="F840" s="8"/>
      <c r="G840" s="8"/>
      <c r="H840" s="8"/>
      <c r="I840" s="8"/>
      <c r="J840" s="8"/>
      <c r="K840" s="8"/>
      <c r="L840" s="8"/>
    </row>
    <row r="841" spans="5:12" ht="12.75" hidden="1" customHeight="1" x14ac:dyDescent="0.3">
      <c r="E841" s="8"/>
      <c r="F841" s="8"/>
      <c r="G841" s="8"/>
      <c r="H841" s="8"/>
      <c r="I841" s="8"/>
      <c r="J841" s="8"/>
      <c r="K841" s="8"/>
      <c r="L841" s="8"/>
    </row>
    <row r="842" spans="5:12" ht="12.75" hidden="1" customHeight="1" x14ac:dyDescent="0.3">
      <c r="E842" s="8"/>
      <c r="F842" s="8"/>
      <c r="G842" s="8"/>
      <c r="H842" s="8"/>
      <c r="I842" s="8"/>
      <c r="J842" s="8"/>
      <c r="K842" s="8"/>
      <c r="L842" s="8"/>
    </row>
    <row r="843" spans="5:12" ht="12.75" hidden="1" customHeight="1" x14ac:dyDescent="0.3">
      <c r="E843" s="8"/>
      <c r="F843" s="8"/>
      <c r="G843" s="8"/>
      <c r="H843" s="8"/>
      <c r="I843" s="8"/>
      <c r="J843" s="8"/>
      <c r="K843" s="8"/>
      <c r="L843" s="8"/>
    </row>
    <row r="844" spans="5:12" ht="12.75" hidden="1" customHeight="1" x14ac:dyDescent="0.3">
      <c r="E844" s="8"/>
      <c r="F844" s="8"/>
      <c r="G844" s="8"/>
      <c r="H844" s="8"/>
      <c r="I844" s="8"/>
      <c r="J844" s="8"/>
      <c r="K844" s="8"/>
      <c r="L844" s="8"/>
    </row>
    <row r="845" spans="5:12" ht="12.75" hidden="1" customHeight="1" x14ac:dyDescent="0.3">
      <c r="E845" s="8"/>
      <c r="F845" s="8"/>
      <c r="G845" s="8"/>
      <c r="H845" s="8"/>
      <c r="I845" s="8"/>
      <c r="J845" s="8"/>
      <c r="K845" s="8"/>
      <c r="L845" s="8"/>
    </row>
    <row r="846" spans="5:12" ht="12.75" hidden="1" customHeight="1" x14ac:dyDescent="0.3">
      <c r="E846" s="8"/>
      <c r="F846" s="8"/>
      <c r="G846" s="8"/>
      <c r="H846" s="8"/>
      <c r="I846" s="8"/>
      <c r="J846" s="8"/>
      <c r="K846" s="8"/>
      <c r="L846" s="8"/>
    </row>
    <row r="847" spans="5:12" ht="12.75" hidden="1" customHeight="1" x14ac:dyDescent="0.3">
      <c r="E847" s="8"/>
      <c r="F847" s="8"/>
      <c r="G847" s="8"/>
      <c r="H847" s="8"/>
      <c r="I847" s="8"/>
      <c r="J847" s="8"/>
      <c r="K847" s="8"/>
      <c r="L847" s="8"/>
    </row>
    <row r="848" spans="5:12" ht="12.75" hidden="1" customHeight="1" x14ac:dyDescent="0.3">
      <c r="E848" s="8"/>
      <c r="F848" s="8"/>
      <c r="G848" s="8"/>
      <c r="H848" s="8"/>
      <c r="I848" s="8"/>
      <c r="J848" s="8"/>
      <c r="K848" s="8"/>
      <c r="L848" s="8"/>
    </row>
    <row r="849" spans="5:12" ht="12.75" hidden="1" customHeight="1" x14ac:dyDescent="0.3">
      <c r="E849" s="8"/>
      <c r="F849" s="8"/>
      <c r="G849" s="8"/>
      <c r="H849" s="8"/>
      <c r="I849" s="8"/>
      <c r="J849" s="8"/>
      <c r="K849" s="8"/>
      <c r="L849" s="8"/>
    </row>
    <row r="850" spans="5:12" ht="12.75" hidden="1" customHeight="1" x14ac:dyDescent="0.3">
      <c r="E850" s="8"/>
      <c r="F850" s="8"/>
      <c r="G850" s="8"/>
      <c r="H850" s="8"/>
      <c r="I850" s="8"/>
      <c r="J850" s="8"/>
      <c r="K850" s="8"/>
      <c r="L850" s="8"/>
    </row>
    <row r="851" spans="5:12" ht="12.75" hidden="1" customHeight="1" x14ac:dyDescent="0.3">
      <c r="E851" s="8"/>
      <c r="F851" s="8"/>
      <c r="G851" s="8"/>
      <c r="H851" s="8"/>
      <c r="I851" s="8"/>
      <c r="J851" s="8"/>
      <c r="K851" s="8"/>
      <c r="L851" s="8"/>
    </row>
    <row r="852" spans="5:12" ht="12.75" hidden="1" customHeight="1" x14ac:dyDescent="0.3">
      <c r="E852" s="8"/>
      <c r="F852" s="8"/>
      <c r="G852" s="8"/>
      <c r="H852" s="8"/>
      <c r="I852" s="8"/>
      <c r="J852" s="8"/>
      <c r="K852" s="8"/>
      <c r="L852" s="8"/>
    </row>
    <row r="853" spans="5:12" ht="12.75" hidden="1" customHeight="1" x14ac:dyDescent="0.3">
      <c r="E853" s="8"/>
      <c r="F853" s="8"/>
      <c r="G853" s="8"/>
      <c r="H853" s="8"/>
      <c r="I853" s="8"/>
      <c r="J853" s="8"/>
      <c r="K853" s="8"/>
      <c r="L853" s="8"/>
    </row>
    <row r="854" spans="5:12" ht="12.75" hidden="1" customHeight="1" x14ac:dyDescent="0.3">
      <c r="E854" s="8"/>
      <c r="F854" s="8"/>
      <c r="G854" s="8"/>
      <c r="H854" s="8"/>
      <c r="I854" s="8"/>
      <c r="J854" s="8"/>
      <c r="K854" s="8"/>
      <c r="L854" s="8"/>
    </row>
    <row r="855" spans="5:12" ht="12.75" hidden="1" customHeight="1" x14ac:dyDescent="0.3">
      <c r="E855" s="8"/>
      <c r="F855" s="8"/>
      <c r="G855" s="8"/>
      <c r="H855" s="8"/>
      <c r="I855" s="8"/>
      <c r="J855" s="8"/>
      <c r="K855" s="8"/>
      <c r="L855" s="8"/>
    </row>
    <row r="856" spans="5:12" ht="12.75" hidden="1" customHeight="1" x14ac:dyDescent="0.3">
      <c r="E856" s="8"/>
      <c r="F856" s="8"/>
      <c r="G856" s="8"/>
      <c r="H856" s="8"/>
      <c r="I856" s="8"/>
      <c r="J856" s="8"/>
      <c r="K856" s="8"/>
      <c r="L856" s="8"/>
    </row>
    <row r="857" spans="5:12" ht="12.75" hidden="1" customHeight="1" x14ac:dyDescent="0.3">
      <c r="E857" s="8"/>
      <c r="F857" s="8"/>
      <c r="G857" s="8"/>
      <c r="H857" s="8"/>
      <c r="I857" s="8"/>
      <c r="J857" s="8"/>
      <c r="K857" s="8"/>
      <c r="L857" s="8"/>
    </row>
    <row r="858" spans="5:12" ht="12.75" hidden="1" customHeight="1" x14ac:dyDescent="0.3">
      <c r="E858" s="8"/>
      <c r="F858" s="8"/>
      <c r="G858" s="8"/>
      <c r="H858" s="8"/>
      <c r="I858" s="8"/>
      <c r="J858" s="8"/>
      <c r="K858" s="8"/>
      <c r="L858" s="8"/>
    </row>
    <row r="859" spans="5:12" ht="12.75" hidden="1" customHeight="1" x14ac:dyDescent="0.3">
      <c r="E859" s="8"/>
      <c r="F859" s="8"/>
      <c r="G859" s="8"/>
      <c r="H859" s="8"/>
      <c r="I859" s="8"/>
      <c r="J859" s="8"/>
      <c r="K859" s="8"/>
      <c r="L859" s="8"/>
    </row>
    <row r="860" spans="5:12" ht="12.75" hidden="1" customHeight="1" x14ac:dyDescent="0.3">
      <c r="E860" s="8"/>
      <c r="F860" s="8"/>
      <c r="G860" s="8"/>
      <c r="H860" s="8"/>
      <c r="I860" s="8"/>
      <c r="J860" s="8"/>
      <c r="K860" s="8"/>
      <c r="L860" s="8"/>
    </row>
    <row r="861" spans="5:12" ht="12.75" hidden="1" customHeight="1" x14ac:dyDescent="0.3">
      <c r="E861" s="8"/>
      <c r="F861" s="8"/>
      <c r="G861" s="8"/>
      <c r="H861" s="8"/>
      <c r="I861" s="8"/>
      <c r="J861" s="8"/>
      <c r="K861" s="8"/>
      <c r="L861" s="8"/>
    </row>
    <row r="862" spans="5:12" ht="12.75" hidden="1" customHeight="1" x14ac:dyDescent="0.3">
      <c r="E862" s="8"/>
      <c r="F862" s="8"/>
      <c r="G862" s="8"/>
      <c r="H862" s="8"/>
      <c r="I862" s="8"/>
      <c r="J862" s="8"/>
      <c r="K862" s="8"/>
      <c r="L862" s="8"/>
    </row>
    <row r="863" spans="5:12" ht="12.75" hidden="1" customHeight="1" x14ac:dyDescent="0.3">
      <c r="E863" s="8"/>
      <c r="F863" s="8"/>
      <c r="G863" s="8"/>
      <c r="H863" s="8"/>
      <c r="I863" s="8"/>
      <c r="J863" s="8"/>
      <c r="K863" s="8"/>
      <c r="L863" s="8"/>
    </row>
    <row r="864" spans="5:12" ht="12.75" hidden="1" customHeight="1" x14ac:dyDescent="0.3">
      <c r="E864" s="8"/>
      <c r="F864" s="8"/>
      <c r="G864" s="8"/>
      <c r="H864" s="8"/>
      <c r="I864" s="8"/>
      <c r="J864" s="8"/>
      <c r="K864" s="8"/>
      <c r="L864" s="8"/>
    </row>
    <row r="865" spans="5:12" ht="12.75" hidden="1" customHeight="1" x14ac:dyDescent="0.3">
      <c r="E865" s="8"/>
      <c r="F865" s="8"/>
      <c r="G865" s="8"/>
      <c r="H865" s="8"/>
      <c r="I865" s="8"/>
      <c r="J865" s="8"/>
      <c r="K865" s="8"/>
      <c r="L865" s="8"/>
    </row>
    <row r="866" spans="5:12" ht="12.75" hidden="1" customHeight="1" x14ac:dyDescent="0.3">
      <c r="E866" s="8"/>
      <c r="F866" s="8"/>
      <c r="G866" s="8"/>
      <c r="H866" s="8"/>
      <c r="I866" s="8"/>
      <c r="J866" s="8"/>
      <c r="K866" s="8"/>
      <c r="L866" s="8"/>
    </row>
    <row r="867" spans="5:12" ht="12.75" hidden="1" customHeight="1" x14ac:dyDescent="0.3">
      <c r="E867" s="8"/>
      <c r="F867" s="8"/>
      <c r="G867" s="8"/>
      <c r="H867" s="8"/>
      <c r="I867" s="8"/>
      <c r="J867" s="8"/>
      <c r="K867" s="8"/>
      <c r="L867" s="8"/>
    </row>
    <row r="868" spans="5:12" ht="12.75" hidden="1" customHeight="1" x14ac:dyDescent="0.3">
      <c r="E868" s="8"/>
      <c r="F868" s="8"/>
      <c r="G868" s="8"/>
      <c r="H868" s="8"/>
      <c r="I868" s="8"/>
      <c r="J868" s="8"/>
      <c r="K868" s="8"/>
      <c r="L868" s="8"/>
    </row>
    <row r="869" spans="5:12" ht="12.75" hidden="1" customHeight="1" x14ac:dyDescent="0.3">
      <c r="E869" s="8"/>
      <c r="F869" s="8"/>
      <c r="G869" s="8"/>
      <c r="H869" s="8"/>
      <c r="I869" s="8"/>
      <c r="J869" s="8"/>
      <c r="K869" s="8"/>
      <c r="L869" s="8"/>
    </row>
    <row r="870" spans="5:12" ht="12.75" hidden="1" customHeight="1" x14ac:dyDescent="0.3">
      <c r="E870" s="8"/>
      <c r="F870" s="8"/>
      <c r="G870" s="8"/>
      <c r="H870" s="8"/>
      <c r="I870" s="8"/>
      <c r="J870" s="8"/>
      <c r="K870" s="8"/>
      <c r="L870" s="8"/>
    </row>
    <row r="871" spans="5:12" ht="12.75" hidden="1" customHeight="1" x14ac:dyDescent="0.3">
      <c r="E871" s="8"/>
      <c r="F871" s="8"/>
      <c r="G871" s="8"/>
      <c r="H871" s="8"/>
      <c r="I871" s="8"/>
      <c r="J871" s="8"/>
      <c r="K871" s="8"/>
      <c r="L871" s="8"/>
    </row>
    <row r="872" spans="5:12" ht="12.75" hidden="1" customHeight="1" x14ac:dyDescent="0.3">
      <c r="E872" s="8"/>
      <c r="F872" s="8"/>
      <c r="G872" s="8"/>
      <c r="H872" s="8"/>
      <c r="I872" s="8"/>
      <c r="J872" s="8"/>
      <c r="K872" s="8"/>
      <c r="L872" s="8"/>
    </row>
    <row r="873" spans="5:12" ht="12.75" hidden="1" customHeight="1" x14ac:dyDescent="0.3">
      <c r="E873" s="8"/>
      <c r="F873" s="8"/>
      <c r="G873" s="8"/>
      <c r="H873" s="8"/>
      <c r="I873" s="8"/>
      <c r="J873" s="8"/>
      <c r="K873" s="8"/>
      <c r="L873" s="8"/>
    </row>
    <row r="874" spans="5:12" ht="12.75" hidden="1" customHeight="1" x14ac:dyDescent="0.3">
      <c r="E874" s="8"/>
      <c r="F874" s="8"/>
      <c r="G874" s="8"/>
      <c r="H874" s="8"/>
      <c r="I874" s="8"/>
      <c r="J874" s="8"/>
      <c r="K874" s="8"/>
      <c r="L874" s="8"/>
    </row>
    <row r="875" spans="5:12" ht="12.75" hidden="1" customHeight="1" x14ac:dyDescent="0.3">
      <c r="E875" s="8"/>
      <c r="F875" s="8"/>
      <c r="G875" s="8"/>
      <c r="H875" s="8"/>
      <c r="I875" s="8"/>
      <c r="J875" s="8"/>
      <c r="K875" s="8"/>
      <c r="L875" s="8"/>
    </row>
    <row r="876" spans="5:12" ht="12.75" hidden="1" customHeight="1" x14ac:dyDescent="0.3">
      <c r="E876" s="8"/>
      <c r="F876" s="8"/>
      <c r="G876" s="8"/>
      <c r="H876" s="8"/>
      <c r="I876" s="8"/>
      <c r="J876" s="8"/>
      <c r="K876" s="8"/>
      <c r="L876" s="8"/>
    </row>
    <row r="877" spans="5:12" ht="12.75" hidden="1" customHeight="1" x14ac:dyDescent="0.3">
      <c r="E877" s="8"/>
      <c r="F877" s="8"/>
      <c r="G877" s="8"/>
      <c r="H877" s="8"/>
      <c r="I877" s="8"/>
      <c r="J877" s="8"/>
      <c r="K877" s="8"/>
      <c r="L877" s="8"/>
    </row>
    <row r="878" spans="5:12" ht="12.75" hidden="1" customHeight="1" x14ac:dyDescent="0.3">
      <c r="E878" s="8"/>
      <c r="F878" s="8"/>
      <c r="G878" s="8"/>
      <c r="H878" s="8"/>
      <c r="I878" s="8"/>
      <c r="J878" s="8"/>
      <c r="K878" s="8"/>
      <c r="L878" s="8"/>
    </row>
    <row r="879" spans="5:12" ht="12.75" hidden="1" customHeight="1" x14ac:dyDescent="0.3">
      <c r="E879" s="8"/>
      <c r="F879" s="8"/>
      <c r="G879" s="8"/>
      <c r="H879" s="8"/>
      <c r="I879" s="8"/>
      <c r="J879" s="8"/>
      <c r="K879" s="8"/>
      <c r="L879" s="8"/>
    </row>
    <row r="880" spans="5:12" ht="12.75" hidden="1" customHeight="1" x14ac:dyDescent="0.3">
      <c r="E880" s="8"/>
      <c r="F880" s="8"/>
      <c r="G880" s="8"/>
      <c r="H880" s="8"/>
      <c r="I880" s="8"/>
      <c r="J880" s="8"/>
      <c r="K880" s="8"/>
      <c r="L880" s="8"/>
    </row>
    <row r="881" spans="5:12" ht="12.75" hidden="1" customHeight="1" x14ac:dyDescent="0.3">
      <c r="E881" s="8"/>
      <c r="F881" s="8"/>
      <c r="G881" s="8"/>
      <c r="H881" s="8"/>
      <c r="I881" s="8"/>
      <c r="J881" s="8"/>
      <c r="K881" s="8"/>
      <c r="L881" s="8"/>
    </row>
    <row r="882" spans="5:12" ht="12.75" hidden="1" customHeight="1" x14ac:dyDescent="0.3">
      <c r="E882" s="8"/>
      <c r="F882" s="8"/>
      <c r="G882" s="8"/>
      <c r="H882" s="8"/>
      <c r="I882" s="8"/>
      <c r="J882" s="8"/>
      <c r="K882" s="8"/>
      <c r="L882" s="8"/>
    </row>
    <row r="883" spans="5:12" ht="12.75" hidden="1" customHeight="1" x14ac:dyDescent="0.3">
      <c r="E883" s="8"/>
      <c r="F883" s="8"/>
      <c r="G883" s="8"/>
      <c r="H883" s="8"/>
      <c r="I883" s="8"/>
      <c r="J883" s="8"/>
      <c r="K883" s="8"/>
      <c r="L883" s="8"/>
    </row>
    <row r="884" spans="5:12" ht="12.75" hidden="1" customHeight="1" x14ac:dyDescent="0.3">
      <c r="E884" s="8"/>
      <c r="F884" s="8"/>
      <c r="G884" s="8"/>
      <c r="H884" s="8"/>
      <c r="I884" s="8"/>
      <c r="J884" s="8"/>
      <c r="K884" s="8"/>
      <c r="L884" s="8"/>
    </row>
    <row r="885" spans="5:12" ht="12.75" hidden="1" customHeight="1" x14ac:dyDescent="0.3">
      <c r="E885" s="8"/>
      <c r="F885" s="8"/>
      <c r="G885" s="8"/>
      <c r="H885" s="8"/>
      <c r="I885" s="8"/>
      <c r="J885" s="8"/>
      <c r="K885" s="8"/>
      <c r="L885" s="8"/>
    </row>
    <row r="886" spans="5:12" ht="12.75" hidden="1" customHeight="1" x14ac:dyDescent="0.3">
      <c r="E886" s="8"/>
      <c r="F886" s="8"/>
      <c r="G886" s="8"/>
      <c r="H886" s="8"/>
      <c r="I886" s="8"/>
      <c r="J886" s="8"/>
      <c r="K886" s="8"/>
      <c r="L886" s="8"/>
    </row>
    <row r="887" spans="5:12" ht="12.75" hidden="1" customHeight="1" x14ac:dyDescent="0.3">
      <c r="E887" s="8"/>
      <c r="F887" s="8"/>
      <c r="G887" s="8"/>
      <c r="H887" s="8"/>
      <c r="I887" s="8"/>
      <c r="J887" s="8"/>
      <c r="K887" s="8"/>
      <c r="L887" s="8"/>
    </row>
    <row r="888" spans="5:12" ht="12.75" hidden="1" customHeight="1" x14ac:dyDescent="0.3">
      <c r="E888" s="8"/>
      <c r="F888" s="8"/>
      <c r="G888" s="8"/>
      <c r="H888" s="8"/>
      <c r="I888" s="8"/>
      <c r="J888" s="8"/>
      <c r="K888" s="8"/>
      <c r="L888" s="8"/>
    </row>
    <row r="889" spans="5:12" ht="12.75" hidden="1" customHeight="1" x14ac:dyDescent="0.3">
      <c r="E889" s="8"/>
      <c r="F889" s="8"/>
      <c r="G889" s="8"/>
      <c r="H889" s="8"/>
      <c r="I889" s="8"/>
      <c r="J889" s="8"/>
      <c r="K889" s="8"/>
      <c r="L889" s="8"/>
    </row>
    <row r="890" spans="5:12" ht="12.75" hidden="1" customHeight="1" x14ac:dyDescent="0.3">
      <c r="E890" s="8"/>
      <c r="F890" s="8"/>
      <c r="G890" s="8"/>
      <c r="H890" s="8"/>
      <c r="I890" s="8"/>
      <c r="J890" s="8"/>
      <c r="K890" s="8"/>
      <c r="L890" s="8"/>
    </row>
    <row r="891" spans="5:12" ht="12.75" hidden="1" customHeight="1" x14ac:dyDescent="0.3">
      <c r="E891" s="8"/>
      <c r="F891" s="8"/>
      <c r="G891" s="8"/>
      <c r="H891" s="8"/>
      <c r="I891" s="8"/>
      <c r="J891" s="8"/>
      <c r="K891" s="8"/>
      <c r="L891" s="8"/>
    </row>
    <row r="892" spans="5:12" ht="12.75" hidden="1" customHeight="1" x14ac:dyDescent="0.3">
      <c r="E892" s="8"/>
      <c r="F892" s="8"/>
      <c r="G892" s="8"/>
      <c r="H892" s="8"/>
      <c r="I892" s="8"/>
      <c r="J892" s="8"/>
      <c r="K892" s="8"/>
      <c r="L892" s="8"/>
    </row>
    <row r="893" spans="5:12" ht="12.75" hidden="1" customHeight="1" x14ac:dyDescent="0.3">
      <c r="E893" s="8"/>
      <c r="F893" s="8"/>
      <c r="G893" s="8"/>
      <c r="H893" s="8"/>
      <c r="I893" s="8"/>
      <c r="J893" s="8"/>
      <c r="K893" s="8"/>
      <c r="L893" s="8"/>
    </row>
    <row r="894" spans="5:12" ht="12.75" hidden="1" customHeight="1" x14ac:dyDescent="0.3">
      <c r="E894" s="8"/>
      <c r="F894" s="8"/>
      <c r="G894" s="8"/>
      <c r="H894" s="8"/>
      <c r="I894" s="8"/>
      <c r="J894" s="8"/>
      <c r="K894" s="8"/>
      <c r="L894" s="8"/>
    </row>
    <row r="895" spans="5:12" ht="12.75" hidden="1" customHeight="1" x14ac:dyDescent="0.3">
      <c r="E895" s="8"/>
      <c r="F895" s="8"/>
      <c r="G895" s="8"/>
      <c r="H895" s="8"/>
      <c r="I895" s="8"/>
      <c r="J895" s="8"/>
      <c r="K895" s="8"/>
      <c r="L895" s="8"/>
    </row>
    <row r="896" spans="5:12" ht="12.75" hidden="1" customHeight="1" x14ac:dyDescent="0.3">
      <c r="E896" s="8"/>
      <c r="F896" s="8"/>
      <c r="G896" s="8"/>
      <c r="H896" s="8"/>
      <c r="I896" s="8"/>
      <c r="J896" s="8"/>
      <c r="K896" s="8"/>
      <c r="L896" s="8"/>
    </row>
    <row r="897" spans="5:12" ht="12.75" hidden="1" customHeight="1" x14ac:dyDescent="0.3">
      <c r="E897" s="8"/>
      <c r="F897" s="8"/>
      <c r="G897" s="8"/>
      <c r="H897" s="8"/>
      <c r="I897" s="8"/>
      <c r="J897" s="8"/>
      <c r="K897" s="8"/>
      <c r="L897" s="8"/>
    </row>
    <row r="898" spans="5:12" ht="12.75" hidden="1" customHeight="1" x14ac:dyDescent="0.3">
      <c r="E898" s="8"/>
      <c r="F898" s="8"/>
      <c r="G898" s="8"/>
      <c r="H898" s="8"/>
      <c r="I898" s="8"/>
      <c r="J898" s="8"/>
      <c r="K898" s="8"/>
      <c r="L898" s="8"/>
    </row>
    <row r="899" spans="5:12" ht="12.75" hidden="1" customHeight="1" x14ac:dyDescent="0.3">
      <c r="E899" s="8"/>
      <c r="F899" s="8"/>
      <c r="G899" s="8"/>
      <c r="H899" s="8"/>
      <c r="I899" s="8"/>
      <c r="J899" s="8"/>
      <c r="K899" s="8"/>
      <c r="L899" s="8"/>
    </row>
    <row r="900" spans="5:12" ht="12.75" hidden="1" customHeight="1" x14ac:dyDescent="0.3">
      <c r="E900" s="8"/>
      <c r="F900" s="8"/>
      <c r="G900" s="8"/>
      <c r="H900" s="8"/>
      <c r="I900" s="8"/>
      <c r="J900" s="8"/>
      <c r="K900" s="8"/>
      <c r="L900" s="8"/>
    </row>
    <row r="901" spans="5:12" ht="12.75" hidden="1" customHeight="1" x14ac:dyDescent="0.3">
      <c r="E901" s="8"/>
      <c r="F901" s="8"/>
      <c r="G901" s="8"/>
      <c r="H901" s="8"/>
      <c r="I901" s="8"/>
      <c r="J901" s="8"/>
      <c r="K901" s="8"/>
      <c r="L901" s="8"/>
    </row>
    <row r="902" spans="5:12" ht="12.75" hidden="1" customHeight="1" x14ac:dyDescent="0.3">
      <c r="E902" s="8"/>
      <c r="F902" s="8"/>
      <c r="G902" s="8"/>
      <c r="H902" s="8"/>
      <c r="I902" s="8"/>
      <c r="J902" s="8"/>
      <c r="K902" s="8"/>
      <c r="L902" s="8"/>
    </row>
    <row r="903" spans="5:12" ht="12.75" hidden="1" customHeight="1" x14ac:dyDescent="0.3">
      <c r="E903" s="8"/>
      <c r="F903" s="8"/>
      <c r="G903" s="8"/>
      <c r="H903" s="8"/>
      <c r="I903" s="8"/>
      <c r="J903" s="8"/>
      <c r="K903" s="8"/>
      <c r="L903" s="8"/>
    </row>
    <row r="904" spans="5:12" ht="12.75" hidden="1" customHeight="1" x14ac:dyDescent="0.3">
      <c r="E904" s="8"/>
      <c r="F904" s="8"/>
      <c r="G904" s="8"/>
      <c r="H904" s="8"/>
      <c r="I904" s="8"/>
      <c r="J904" s="8"/>
      <c r="K904" s="8"/>
      <c r="L904" s="8"/>
    </row>
    <row r="905" spans="5:12" ht="12.75" hidden="1" customHeight="1" x14ac:dyDescent="0.3">
      <c r="E905" s="8"/>
      <c r="F905" s="8"/>
      <c r="G905" s="8"/>
      <c r="H905" s="8"/>
      <c r="I905" s="8"/>
      <c r="J905" s="8"/>
      <c r="K905" s="8"/>
      <c r="L905" s="8"/>
    </row>
    <row r="906" spans="5:12" ht="12.75" hidden="1" customHeight="1" x14ac:dyDescent="0.3">
      <c r="E906" s="8"/>
      <c r="F906" s="8"/>
      <c r="G906" s="8"/>
      <c r="H906" s="8"/>
      <c r="I906" s="8"/>
      <c r="J906" s="8"/>
      <c r="K906" s="8"/>
      <c r="L906" s="8"/>
    </row>
    <row r="907" spans="5:12" ht="12.75" hidden="1" customHeight="1" x14ac:dyDescent="0.3">
      <c r="E907" s="8"/>
      <c r="F907" s="8"/>
      <c r="G907" s="8"/>
      <c r="H907" s="8"/>
      <c r="I907" s="8"/>
      <c r="J907" s="8"/>
      <c r="K907" s="8"/>
      <c r="L907" s="8"/>
    </row>
    <row r="908" spans="5:12" ht="12.75" hidden="1" customHeight="1" x14ac:dyDescent="0.3">
      <c r="E908" s="8"/>
      <c r="F908" s="8"/>
      <c r="G908" s="8"/>
      <c r="H908" s="8"/>
      <c r="I908" s="8"/>
      <c r="J908" s="8"/>
      <c r="K908" s="8"/>
      <c r="L908" s="8"/>
    </row>
    <row r="909" spans="5:12" ht="12.75" hidden="1" customHeight="1" x14ac:dyDescent="0.3">
      <c r="E909" s="8"/>
      <c r="F909" s="8"/>
      <c r="G909" s="8"/>
      <c r="H909" s="8"/>
      <c r="I909" s="8"/>
      <c r="J909" s="8"/>
      <c r="K909" s="8"/>
      <c r="L909" s="8"/>
    </row>
    <row r="910" spans="5:12" ht="12.75" hidden="1" customHeight="1" x14ac:dyDescent="0.3">
      <c r="E910" s="8"/>
      <c r="F910" s="8"/>
      <c r="G910" s="8"/>
      <c r="H910" s="8"/>
      <c r="I910" s="8"/>
      <c r="J910" s="8"/>
      <c r="K910" s="8"/>
      <c r="L910" s="8"/>
    </row>
    <row r="911" spans="5:12" ht="12.75" hidden="1" customHeight="1" x14ac:dyDescent="0.3">
      <c r="E911" s="8"/>
      <c r="F911" s="8"/>
      <c r="G911" s="8"/>
      <c r="H911" s="8"/>
      <c r="I911" s="8"/>
      <c r="J911" s="8"/>
      <c r="K911" s="8"/>
      <c r="L911" s="8"/>
    </row>
    <row r="912" spans="5:12" ht="12.75" hidden="1" customHeight="1" x14ac:dyDescent="0.3">
      <c r="E912" s="8"/>
      <c r="F912" s="8"/>
      <c r="G912" s="8"/>
      <c r="H912" s="8"/>
      <c r="I912" s="8"/>
      <c r="J912" s="8"/>
      <c r="K912" s="8"/>
      <c r="L912" s="8"/>
    </row>
    <row r="913" spans="5:12" ht="12.75" hidden="1" customHeight="1" x14ac:dyDescent="0.3">
      <c r="E913" s="8"/>
      <c r="F913" s="8"/>
      <c r="G913" s="8"/>
      <c r="H913" s="8"/>
      <c r="I913" s="8"/>
      <c r="J913" s="8"/>
      <c r="K913" s="8"/>
      <c r="L913" s="8"/>
    </row>
    <row r="914" spans="5:12" ht="12.75" hidden="1" customHeight="1" x14ac:dyDescent="0.3">
      <c r="E914" s="8"/>
      <c r="F914" s="8"/>
      <c r="G914" s="8"/>
      <c r="H914" s="8"/>
      <c r="I914" s="8"/>
      <c r="J914" s="8"/>
      <c r="K914" s="8"/>
      <c r="L914" s="8"/>
    </row>
    <row r="915" spans="5:12" ht="12.75" hidden="1" customHeight="1" x14ac:dyDescent="0.3">
      <c r="E915" s="8"/>
      <c r="F915" s="8"/>
      <c r="G915" s="8"/>
      <c r="H915" s="8"/>
      <c r="I915" s="8"/>
      <c r="J915" s="8"/>
      <c r="K915" s="8"/>
      <c r="L915" s="8"/>
    </row>
    <row r="916" spans="5:12" ht="12.75" hidden="1" customHeight="1" x14ac:dyDescent="0.3">
      <c r="E916" s="8"/>
      <c r="F916" s="8"/>
      <c r="G916" s="8"/>
      <c r="H916" s="8"/>
      <c r="I916" s="8"/>
      <c r="J916" s="8"/>
      <c r="K916" s="8"/>
      <c r="L916" s="8"/>
    </row>
    <row r="917" spans="5:12" ht="12.75" hidden="1" customHeight="1" x14ac:dyDescent="0.3">
      <c r="E917" s="8"/>
      <c r="F917" s="8"/>
      <c r="G917" s="8"/>
      <c r="H917" s="8"/>
      <c r="I917" s="8"/>
      <c r="J917" s="8"/>
      <c r="K917" s="8"/>
      <c r="L917" s="8"/>
    </row>
    <row r="918" spans="5:12" ht="12.75" hidden="1" customHeight="1" x14ac:dyDescent="0.3">
      <c r="E918" s="8"/>
      <c r="F918" s="8"/>
      <c r="G918" s="8"/>
      <c r="H918" s="8"/>
      <c r="I918" s="8"/>
      <c r="J918" s="8"/>
      <c r="K918" s="8"/>
      <c r="L918" s="8"/>
    </row>
    <row r="919" spans="5:12" ht="12.75" hidden="1" customHeight="1" x14ac:dyDescent="0.3">
      <c r="E919" s="8"/>
      <c r="F919" s="8"/>
      <c r="G919" s="8"/>
      <c r="H919" s="8"/>
      <c r="I919" s="8"/>
      <c r="J919" s="8"/>
      <c r="K919" s="8"/>
      <c r="L919" s="8"/>
    </row>
    <row r="920" spans="5:12" ht="12.75" hidden="1" customHeight="1" x14ac:dyDescent="0.3">
      <c r="E920" s="8"/>
      <c r="F920" s="8"/>
      <c r="G920" s="8"/>
      <c r="H920" s="8"/>
      <c r="I920" s="8"/>
      <c r="J920" s="8"/>
      <c r="K920" s="8"/>
      <c r="L920" s="8"/>
    </row>
    <row r="921" spans="5:12" ht="12.75" hidden="1" customHeight="1" x14ac:dyDescent="0.3">
      <c r="E921" s="8"/>
      <c r="F921" s="8"/>
      <c r="G921" s="8"/>
      <c r="H921" s="8"/>
      <c r="I921" s="8"/>
      <c r="J921" s="8"/>
      <c r="K921" s="8"/>
      <c r="L921" s="8"/>
    </row>
    <row r="922" spans="5:12" ht="12.75" hidden="1" customHeight="1" x14ac:dyDescent="0.3">
      <c r="E922" s="8"/>
      <c r="F922" s="8"/>
      <c r="G922" s="8"/>
      <c r="H922" s="8"/>
      <c r="I922" s="8"/>
      <c r="J922" s="8"/>
      <c r="K922" s="8"/>
      <c r="L922" s="8"/>
    </row>
    <row r="923" spans="5:12" ht="12.75" hidden="1" customHeight="1" x14ac:dyDescent="0.3">
      <c r="E923" s="8"/>
      <c r="F923" s="8"/>
      <c r="G923" s="8"/>
      <c r="H923" s="8"/>
      <c r="I923" s="8"/>
      <c r="J923" s="8"/>
      <c r="K923" s="8"/>
      <c r="L923" s="8"/>
    </row>
    <row r="924" spans="5:12" ht="12.75" hidden="1" customHeight="1" x14ac:dyDescent="0.3">
      <c r="E924" s="8"/>
      <c r="F924" s="8"/>
      <c r="G924" s="8"/>
      <c r="H924" s="8"/>
      <c r="I924" s="8"/>
      <c r="J924" s="8"/>
      <c r="K924" s="8"/>
      <c r="L924" s="8"/>
    </row>
    <row r="925" spans="5:12" ht="12.75" hidden="1" customHeight="1" x14ac:dyDescent="0.3">
      <c r="E925" s="8"/>
      <c r="F925" s="8"/>
      <c r="G925" s="8"/>
      <c r="H925" s="8"/>
      <c r="I925" s="8"/>
      <c r="J925" s="8"/>
      <c r="K925" s="8"/>
      <c r="L925" s="8"/>
    </row>
    <row r="926" spans="5:12" ht="12.75" hidden="1" customHeight="1" x14ac:dyDescent="0.3">
      <c r="E926" s="8"/>
      <c r="F926" s="8"/>
      <c r="G926" s="8"/>
      <c r="H926" s="8"/>
      <c r="I926" s="8"/>
      <c r="J926" s="8"/>
      <c r="K926" s="8"/>
      <c r="L926" s="8"/>
    </row>
    <row r="927" spans="5:12" ht="12.75" hidden="1" customHeight="1" x14ac:dyDescent="0.3">
      <c r="E927" s="8"/>
      <c r="F927" s="8"/>
      <c r="G927" s="8"/>
      <c r="H927" s="8"/>
      <c r="I927" s="8"/>
      <c r="J927" s="8"/>
      <c r="K927" s="8"/>
      <c r="L927" s="8"/>
    </row>
    <row r="928" spans="5:12" ht="12.75" hidden="1" customHeight="1" x14ac:dyDescent="0.3">
      <c r="E928" s="8"/>
      <c r="F928" s="8"/>
      <c r="G928" s="8"/>
      <c r="H928" s="8"/>
      <c r="I928" s="8"/>
      <c r="J928" s="8"/>
      <c r="K928" s="8"/>
      <c r="L928" s="8"/>
    </row>
    <row r="929" spans="5:12" ht="12.75" hidden="1" customHeight="1" x14ac:dyDescent="0.3">
      <c r="E929" s="8"/>
      <c r="F929" s="8"/>
      <c r="G929" s="8"/>
      <c r="H929" s="8"/>
      <c r="I929" s="8"/>
      <c r="J929" s="8"/>
      <c r="K929" s="8"/>
      <c r="L929" s="8"/>
    </row>
    <row r="930" spans="5:12" ht="12.75" hidden="1" customHeight="1" x14ac:dyDescent="0.3">
      <c r="E930" s="8"/>
      <c r="F930" s="8"/>
      <c r="G930" s="8"/>
      <c r="H930" s="8"/>
      <c r="I930" s="8"/>
      <c r="J930" s="8"/>
      <c r="K930" s="8"/>
      <c r="L930" s="8"/>
    </row>
    <row r="931" spans="5:12" ht="12.75" hidden="1" customHeight="1" x14ac:dyDescent="0.3">
      <c r="E931" s="8"/>
      <c r="F931" s="8"/>
      <c r="G931" s="8"/>
      <c r="H931" s="8"/>
      <c r="I931" s="8"/>
      <c r="J931" s="8"/>
      <c r="K931" s="8"/>
      <c r="L931" s="8"/>
    </row>
    <row r="932" spans="5:12" ht="12.75" hidden="1" customHeight="1" x14ac:dyDescent="0.3">
      <c r="E932" s="8"/>
      <c r="F932" s="8"/>
      <c r="G932" s="8"/>
      <c r="H932" s="8"/>
      <c r="I932" s="8"/>
      <c r="J932" s="8"/>
      <c r="K932" s="8"/>
      <c r="L932" s="8"/>
    </row>
    <row r="933" spans="5:12" ht="12.75" hidden="1" customHeight="1" x14ac:dyDescent="0.3">
      <c r="E933" s="8"/>
      <c r="F933" s="8"/>
      <c r="G933" s="8"/>
      <c r="H933" s="8"/>
      <c r="I933" s="8"/>
      <c r="J933" s="8"/>
      <c r="K933" s="8"/>
      <c r="L933" s="8"/>
    </row>
    <row r="934" spans="5:12" ht="12.75" hidden="1" customHeight="1" x14ac:dyDescent="0.3">
      <c r="E934" s="8"/>
      <c r="F934" s="8"/>
      <c r="G934" s="8"/>
      <c r="H934" s="8"/>
      <c r="I934" s="8"/>
      <c r="J934" s="8"/>
      <c r="K934" s="8"/>
      <c r="L934" s="8"/>
    </row>
    <row r="935" spans="5:12" ht="12.75" hidden="1" customHeight="1" x14ac:dyDescent="0.3">
      <c r="E935" s="8"/>
      <c r="F935" s="8"/>
      <c r="G935" s="8"/>
      <c r="H935" s="8"/>
      <c r="I935" s="8"/>
      <c r="J935" s="8"/>
      <c r="K935" s="8"/>
      <c r="L935" s="8"/>
    </row>
    <row r="936" spans="5:12" ht="12.75" hidden="1" customHeight="1" x14ac:dyDescent="0.3">
      <c r="E936" s="8"/>
      <c r="F936" s="8"/>
      <c r="G936" s="8"/>
      <c r="H936" s="8"/>
      <c r="I936" s="8"/>
      <c r="J936" s="8"/>
      <c r="K936" s="8"/>
      <c r="L936" s="8"/>
    </row>
    <row r="937" spans="5:12" ht="12.75" hidden="1" customHeight="1" x14ac:dyDescent="0.3">
      <c r="E937" s="8"/>
      <c r="F937" s="8"/>
      <c r="G937" s="8"/>
      <c r="H937" s="8"/>
      <c r="I937" s="8"/>
      <c r="J937" s="8"/>
      <c r="K937" s="8"/>
      <c r="L937" s="8"/>
    </row>
    <row r="938" spans="5:12" ht="12.75" hidden="1" customHeight="1" x14ac:dyDescent="0.3">
      <c r="E938" s="8"/>
      <c r="F938" s="8"/>
      <c r="G938" s="8"/>
      <c r="H938" s="8"/>
      <c r="I938" s="8"/>
      <c r="J938" s="8"/>
      <c r="K938" s="8"/>
      <c r="L938" s="8"/>
    </row>
    <row r="939" spans="5:12" ht="12.75" hidden="1" customHeight="1" x14ac:dyDescent="0.3">
      <c r="E939" s="8"/>
      <c r="F939" s="8"/>
      <c r="G939" s="8"/>
      <c r="H939" s="8"/>
      <c r="I939" s="8"/>
      <c r="J939" s="8"/>
      <c r="K939" s="8"/>
      <c r="L939" s="8"/>
    </row>
    <row r="940" spans="5:12" ht="12.75" hidden="1" customHeight="1" x14ac:dyDescent="0.3">
      <c r="E940" s="8"/>
      <c r="F940" s="8"/>
      <c r="G940" s="8"/>
      <c r="H940" s="8"/>
      <c r="I940" s="8"/>
      <c r="J940" s="8"/>
      <c r="K940" s="8"/>
      <c r="L940" s="8"/>
    </row>
    <row r="941" spans="5:12" ht="12.75" hidden="1" customHeight="1" x14ac:dyDescent="0.3">
      <c r="E941" s="8"/>
      <c r="F941" s="8"/>
      <c r="G941" s="8"/>
      <c r="H941" s="8"/>
      <c r="I941" s="8"/>
      <c r="J941" s="8"/>
      <c r="K941" s="8"/>
      <c r="L941" s="8"/>
    </row>
    <row r="942" spans="5:12" ht="12.75" hidden="1" customHeight="1" x14ac:dyDescent="0.3">
      <c r="E942" s="8"/>
      <c r="F942" s="8"/>
      <c r="G942" s="8"/>
      <c r="H942" s="8"/>
      <c r="I942" s="8"/>
      <c r="J942" s="8"/>
      <c r="K942" s="8"/>
      <c r="L942" s="8"/>
    </row>
    <row r="943" spans="5:12" ht="12.75" hidden="1" customHeight="1" x14ac:dyDescent="0.3">
      <c r="E943" s="8"/>
      <c r="F943" s="8"/>
      <c r="G943" s="8"/>
      <c r="H943" s="8"/>
      <c r="I943" s="8"/>
      <c r="J943" s="8"/>
      <c r="K943" s="8"/>
      <c r="L943" s="8"/>
    </row>
    <row r="944" spans="5:12" ht="12.75" hidden="1" customHeight="1" x14ac:dyDescent="0.3">
      <c r="E944" s="8"/>
      <c r="F944" s="8"/>
      <c r="G944" s="8"/>
      <c r="H944" s="8"/>
      <c r="I944" s="8"/>
      <c r="J944" s="8"/>
      <c r="K944" s="8"/>
      <c r="L944" s="8"/>
    </row>
    <row r="945" spans="5:12" ht="12.75" hidden="1" customHeight="1" x14ac:dyDescent="0.3">
      <c r="E945" s="8"/>
      <c r="F945" s="8"/>
      <c r="G945" s="8"/>
      <c r="H945" s="8"/>
      <c r="I945" s="8"/>
      <c r="J945" s="8"/>
      <c r="K945" s="8"/>
      <c r="L945" s="8"/>
    </row>
    <row r="946" spans="5:12" ht="12.75" hidden="1" customHeight="1" x14ac:dyDescent="0.3">
      <c r="E946" s="8"/>
      <c r="F946" s="8"/>
      <c r="G946" s="8"/>
      <c r="H946" s="8"/>
      <c r="I946" s="8"/>
      <c r="J946" s="8"/>
      <c r="K946" s="8"/>
      <c r="L946" s="8"/>
    </row>
    <row r="947" spans="5:12" ht="12.75" hidden="1" customHeight="1" x14ac:dyDescent="0.3">
      <c r="E947" s="8"/>
      <c r="F947" s="8"/>
      <c r="G947" s="8"/>
      <c r="H947" s="8"/>
      <c r="I947" s="8"/>
      <c r="J947" s="8"/>
      <c r="K947" s="8"/>
      <c r="L947" s="8"/>
    </row>
    <row r="948" spans="5:12" ht="12.75" hidden="1" customHeight="1" x14ac:dyDescent="0.3">
      <c r="E948" s="8"/>
      <c r="F948" s="8"/>
      <c r="G948" s="8"/>
      <c r="H948" s="8"/>
      <c r="I948" s="8"/>
      <c r="J948" s="8"/>
      <c r="K948" s="8"/>
      <c r="L948" s="8"/>
    </row>
    <row r="949" spans="5:12" ht="12.75" hidden="1" customHeight="1" x14ac:dyDescent="0.3">
      <c r="E949" s="8"/>
      <c r="F949" s="8"/>
      <c r="G949" s="8"/>
      <c r="H949" s="8"/>
      <c r="I949" s="8"/>
      <c r="J949" s="8"/>
      <c r="K949" s="8"/>
      <c r="L949" s="8"/>
    </row>
    <row r="950" spans="5:12" ht="12.75" hidden="1" customHeight="1" x14ac:dyDescent="0.3">
      <c r="E950" s="8"/>
      <c r="F950" s="8"/>
      <c r="G950" s="8"/>
      <c r="H950" s="8"/>
      <c r="I950" s="8"/>
      <c r="J950" s="8"/>
      <c r="K950" s="8"/>
      <c r="L950" s="8"/>
    </row>
    <row r="951" spans="5:12" ht="12.75" hidden="1" customHeight="1" x14ac:dyDescent="0.3">
      <c r="E951" s="8"/>
      <c r="F951" s="8"/>
      <c r="G951" s="8"/>
      <c r="H951" s="8"/>
      <c r="I951" s="8"/>
      <c r="J951" s="8"/>
      <c r="K951" s="8"/>
      <c r="L951" s="8"/>
    </row>
    <row r="952" spans="5:12" ht="12.75" hidden="1" customHeight="1" x14ac:dyDescent="0.3">
      <c r="E952" s="8"/>
      <c r="F952" s="8"/>
      <c r="G952" s="8"/>
      <c r="H952" s="8"/>
      <c r="I952" s="8"/>
      <c r="J952" s="8"/>
      <c r="K952" s="8"/>
      <c r="L952" s="8"/>
    </row>
    <row r="953" spans="5:12" ht="12.75" hidden="1" customHeight="1" x14ac:dyDescent="0.3">
      <c r="E953" s="8"/>
      <c r="F953" s="8"/>
      <c r="G953" s="8"/>
      <c r="H953" s="8"/>
      <c r="I953" s="8"/>
      <c r="J953" s="8"/>
      <c r="K953" s="8"/>
      <c r="L953" s="8"/>
    </row>
    <row r="954" spans="5:12" ht="12.75" hidden="1" customHeight="1" x14ac:dyDescent="0.3">
      <c r="E954" s="8"/>
      <c r="F954" s="8"/>
      <c r="G954" s="8"/>
      <c r="H954" s="8"/>
      <c r="I954" s="8"/>
      <c r="J954" s="8"/>
      <c r="K954" s="8"/>
      <c r="L954" s="8"/>
    </row>
    <row r="955" spans="5:12" ht="12.75" hidden="1" customHeight="1" x14ac:dyDescent="0.3">
      <c r="E955" s="8"/>
      <c r="F955" s="8"/>
      <c r="G955" s="8"/>
      <c r="H955" s="8"/>
      <c r="I955" s="8"/>
      <c r="J955" s="8"/>
      <c r="K955" s="8"/>
      <c r="L955" s="8"/>
    </row>
    <row r="956" spans="5:12" ht="12.75" hidden="1" customHeight="1" x14ac:dyDescent="0.3">
      <c r="E956" s="8"/>
      <c r="F956" s="8"/>
      <c r="G956" s="8"/>
      <c r="H956" s="8"/>
      <c r="I956" s="8"/>
      <c r="J956" s="8"/>
      <c r="K956" s="8"/>
      <c r="L956" s="8"/>
    </row>
    <row r="957" spans="5:12" ht="12.75" hidden="1" customHeight="1" x14ac:dyDescent="0.3">
      <c r="E957" s="8"/>
      <c r="F957" s="8"/>
      <c r="G957" s="8"/>
      <c r="H957" s="8"/>
      <c r="I957" s="8"/>
      <c r="J957" s="8"/>
      <c r="K957" s="8"/>
      <c r="L957" s="8"/>
    </row>
    <row r="958" spans="5:12" ht="12.75" hidden="1" customHeight="1" x14ac:dyDescent="0.3">
      <c r="E958" s="8"/>
      <c r="F958" s="8"/>
      <c r="G958" s="8"/>
      <c r="H958" s="8"/>
      <c r="I958" s="8"/>
      <c r="J958" s="8"/>
      <c r="K958" s="8"/>
      <c r="L958" s="8"/>
    </row>
    <row r="959" spans="5:12" ht="12.75" hidden="1" customHeight="1" x14ac:dyDescent="0.3">
      <c r="E959" s="8"/>
      <c r="F959" s="8"/>
      <c r="G959" s="8"/>
      <c r="H959" s="8"/>
      <c r="I959" s="8"/>
      <c r="J959" s="8"/>
      <c r="K959" s="8"/>
      <c r="L959" s="8"/>
    </row>
    <row r="960" spans="5:12" ht="12.75" hidden="1" customHeight="1" x14ac:dyDescent="0.3">
      <c r="E960" s="8"/>
      <c r="F960" s="8"/>
      <c r="G960" s="8"/>
      <c r="H960" s="8"/>
      <c r="I960" s="8"/>
      <c r="J960" s="8"/>
      <c r="K960" s="8"/>
      <c r="L960" s="8"/>
    </row>
    <row r="961" spans="5:12" ht="12.75" hidden="1" customHeight="1" x14ac:dyDescent="0.3">
      <c r="E961" s="8"/>
      <c r="F961" s="8"/>
      <c r="G961" s="8"/>
      <c r="H961" s="8"/>
      <c r="I961" s="8"/>
      <c r="J961" s="8"/>
      <c r="K961" s="8"/>
      <c r="L961" s="8"/>
    </row>
    <row r="962" spans="5:12" ht="12.75" hidden="1" customHeight="1" x14ac:dyDescent="0.3">
      <c r="E962" s="8"/>
      <c r="F962" s="8"/>
      <c r="G962" s="8"/>
      <c r="H962" s="8"/>
      <c r="I962" s="8"/>
      <c r="J962" s="8"/>
      <c r="K962" s="8"/>
      <c r="L962" s="8"/>
    </row>
    <row r="963" spans="5:12" ht="12.75" hidden="1" customHeight="1" x14ac:dyDescent="0.3">
      <c r="E963" s="8"/>
      <c r="F963" s="8"/>
      <c r="G963" s="8"/>
      <c r="H963" s="8"/>
      <c r="I963" s="8"/>
      <c r="J963" s="8"/>
      <c r="K963" s="8"/>
      <c r="L963" s="8"/>
    </row>
    <row r="964" spans="5:12" ht="12.75" hidden="1" customHeight="1" x14ac:dyDescent="0.3">
      <c r="E964" s="8"/>
      <c r="F964" s="8"/>
      <c r="G964" s="8"/>
      <c r="H964" s="8"/>
      <c r="I964" s="8"/>
      <c r="J964" s="8"/>
      <c r="K964" s="8"/>
      <c r="L964" s="8"/>
    </row>
    <row r="965" spans="5:12" ht="12.75" hidden="1" customHeight="1" x14ac:dyDescent="0.3">
      <c r="E965" s="8"/>
      <c r="F965" s="8"/>
      <c r="G965" s="8"/>
      <c r="H965" s="8"/>
      <c r="I965" s="8"/>
      <c r="J965" s="8"/>
      <c r="K965" s="8"/>
      <c r="L965" s="8"/>
    </row>
    <row r="966" spans="5:12" ht="12.75" hidden="1" customHeight="1" x14ac:dyDescent="0.3">
      <c r="E966" s="8"/>
      <c r="F966" s="8"/>
      <c r="G966" s="8"/>
      <c r="H966" s="8"/>
      <c r="I966" s="8"/>
      <c r="J966" s="8"/>
      <c r="K966" s="8"/>
      <c r="L966" s="8"/>
    </row>
    <row r="967" spans="5:12" ht="12.75" hidden="1" customHeight="1" x14ac:dyDescent="0.3">
      <c r="E967" s="8"/>
      <c r="F967" s="8"/>
      <c r="G967" s="8"/>
      <c r="H967" s="8"/>
      <c r="I967" s="8"/>
      <c r="J967" s="8"/>
      <c r="K967" s="8"/>
      <c r="L967" s="8"/>
    </row>
    <row r="968" spans="5:12" ht="12.75" hidden="1" customHeight="1" x14ac:dyDescent="0.3">
      <c r="E968" s="8"/>
      <c r="F968" s="8"/>
      <c r="G968" s="8"/>
      <c r="H968" s="8"/>
      <c r="I968" s="8"/>
      <c r="J968" s="8"/>
      <c r="K968" s="8"/>
      <c r="L968" s="8"/>
    </row>
    <row r="969" spans="5:12" ht="12.75" hidden="1" customHeight="1" x14ac:dyDescent="0.3">
      <c r="E969" s="8"/>
      <c r="F969" s="8"/>
      <c r="G969" s="8"/>
      <c r="H969" s="8"/>
      <c r="I969" s="8"/>
      <c r="J969" s="8"/>
      <c r="K969" s="8"/>
      <c r="L969" s="8"/>
    </row>
    <row r="970" spans="5:12" ht="12.75" hidden="1" customHeight="1" x14ac:dyDescent="0.3">
      <c r="E970" s="8"/>
      <c r="F970" s="8"/>
      <c r="G970" s="8"/>
      <c r="H970" s="8"/>
      <c r="I970" s="8"/>
      <c r="J970" s="8"/>
      <c r="K970" s="8"/>
      <c r="L970" s="8"/>
    </row>
    <row r="971" spans="5:12" ht="12.75" hidden="1" customHeight="1" x14ac:dyDescent="0.3">
      <c r="E971" s="8"/>
      <c r="F971" s="8"/>
      <c r="G971" s="8"/>
      <c r="H971" s="8"/>
      <c r="I971" s="8"/>
      <c r="J971" s="8"/>
      <c r="K971" s="8"/>
      <c r="L971" s="8"/>
    </row>
    <row r="972" spans="5:12" ht="12.75" hidden="1" customHeight="1" x14ac:dyDescent="0.3">
      <c r="E972" s="8"/>
      <c r="F972" s="8"/>
      <c r="G972" s="8"/>
      <c r="H972" s="8"/>
      <c r="I972" s="8"/>
      <c r="J972" s="8"/>
      <c r="K972" s="8"/>
      <c r="L972" s="8"/>
    </row>
    <row r="973" spans="5:12" ht="12.75" hidden="1" customHeight="1" x14ac:dyDescent="0.3">
      <c r="E973" s="8"/>
      <c r="F973" s="8"/>
      <c r="G973" s="8"/>
      <c r="H973" s="8"/>
      <c r="I973" s="8"/>
      <c r="J973" s="8"/>
      <c r="K973" s="8"/>
      <c r="L973" s="8"/>
    </row>
    <row r="974" spans="5:12" ht="12.75" hidden="1" customHeight="1" x14ac:dyDescent="0.3">
      <c r="E974" s="8"/>
      <c r="F974" s="8"/>
      <c r="G974" s="8"/>
      <c r="H974" s="8"/>
      <c r="I974" s="8"/>
      <c r="J974" s="8"/>
      <c r="K974" s="8"/>
      <c r="L974" s="8"/>
    </row>
    <row r="975" spans="5:12" ht="12.75" hidden="1" customHeight="1" x14ac:dyDescent="0.3">
      <c r="E975" s="8"/>
      <c r="F975" s="8"/>
      <c r="G975" s="8"/>
      <c r="H975" s="8"/>
      <c r="I975" s="8"/>
      <c r="J975" s="8"/>
      <c r="K975" s="8"/>
      <c r="L975" s="8"/>
    </row>
    <row r="976" spans="5:12" ht="12.75" hidden="1" customHeight="1" x14ac:dyDescent="0.3">
      <c r="E976" s="8"/>
      <c r="F976" s="8"/>
      <c r="G976" s="8"/>
      <c r="H976" s="8"/>
      <c r="I976" s="8"/>
      <c r="J976" s="8"/>
      <c r="K976" s="8"/>
      <c r="L976" s="8"/>
    </row>
    <row r="977" spans="5:12" ht="12.75" hidden="1" customHeight="1" x14ac:dyDescent="0.3">
      <c r="E977" s="8"/>
      <c r="F977" s="8"/>
      <c r="G977" s="8"/>
      <c r="H977" s="8"/>
      <c r="I977" s="8"/>
      <c r="J977" s="8"/>
      <c r="K977" s="8"/>
      <c r="L977" s="8"/>
    </row>
    <row r="978" spans="5:12" ht="12.75" hidden="1" customHeight="1" x14ac:dyDescent="0.3">
      <c r="E978" s="8"/>
      <c r="F978" s="8"/>
      <c r="G978" s="8"/>
      <c r="H978" s="8"/>
      <c r="I978" s="8"/>
      <c r="J978" s="8"/>
      <c r="K978" s="8"/>
      <c r="L978" s="8"/>
    </row>
    <row r="979" spans="5:12" ht="12.75" hidden="1" customHeight="1" x14ac:dyDescent="0.3">
      <c r="E979" s="8"/>
      <c r="F979" s="8"/>
      <c r="G979" s="8"/>
      <c r="H979" s="8"/>
      <c r="I979" s="8"/>
      <c r="J979" s="8"/>
      <c r="K979" s="8"/>
      <c r="L979" s="8"/>
    </row>
    <row r="980" spans="5:12" ht="12.75" hidden="1" customHeight="1" x14ac:dyDescent="0.3">
      <c r="E980" s="8"/>
      <c r="F980" s="8"/>
      <c r="G980" s="8"/>
      <c r="H980" s="8"/>
      <c r="I980" s="8"/>
      <c r="J980" s="8"/>
      <c r="K980" s="8"/>
      <c r="L980" s="8"/>
    </row>
    <row r="981" spans="5:12" ht="12.75" hidden="1" customHeight="1" x14ac:dyDescent="0.3">
      <c r="E981" s="8"/>
      <c r="F981" s="8"/>
      <c r="G981" s="8"/>
      <c r="H981" s="8"/>
      <c r="I981" s="8"/>
      <c r="J981" s="8"/>
      <c r="K981" s="8"/>
      <c r="L981" s="8"/>
    </row>
    <row r="982" spans="5:12" ht="12.75" hidden="1" customHeight="1" x14ac:dyDescent="0.3">
      <c r="E982" s="8"/>
      <c r="F982" s="8"/>
      <c r="G982" s="8"/>
      <c r="H982" s="8"/>
      <c r="I982" s="8"/>
      <c r="J982" s="8"/>
      <c r="K982" s="8"/>
      <c r="L982" s="8"/>
    </row>
    <row r="983" spans="5:12" ht="12.75" hidden="1" customHeight="1" x14ac:dyDescent="0.3">
      <c r="E983" s="8"/>
      <c r="F983" s="8"/>
      <c r="G983" s="8"/>
      <c r="H983" s="8"/>
      <c r="I983" s="8"/>
      <c r="J983" s="8"/>
      <c r="K983" s="8"/>
      <c r="L983" s="8"/>
    </row>
    <row r="984" spans="5:12" ht="12.75" hidden="1" customHeight="1" x14ac:dyDescent="0.3">
      <c r="E984" s="8"/>
      <c r="F984" s="8"/>
      <c r="G984" s="8"/>
      <c r="H984" s="8"/>
      <c r="I984" s="8"/>
      <c r="J984" s="8"/>
      <c r="K984" s="8"/>
      <c r="L984" s="8"/>
    </row>
    <row r="985" spans="5:12" ht="12.75" hidden="1" customHeight="1" x14ac:dyDescent="0.3">
      <c r="E985" s="8"/>
      <c r="F985" s="8"/>
      <c r="G985" s="8"/>
      <c r="H985" s="8"/>
      <c r="I985" s="8"/>
      <c r="J985" s="8"/>
      <c r="K985" s="8"/>
      <c r="L985" s="8"/>
    </row>
    <row r="986" spans="5:12" ht="12.75" hidden="1" customHeight="1" x14ac:dyDescent="0.3">
      <c r="E986" s="8"/>
      <c r="F986" s="8"/>
      <c r="G986" s="8"/>
      <c r="H986" s="8"/>
      <c r="I986" s="8"/>
      <c r="J986" s="8"/>
      <c r="K986" s="8"/>
      <c r="L986" s="8"/>
    </row>
    <row r="987" spans="5:12" ht="12.75" hidden="1" customHeight="1" x14ac:dyDescent="0.3">
      <c r="E987" s="8"/>
      <c r="F987" s="8"/>
      <c r="G987" s="8"/>
      <c r="H987" s="8"/>
      <c r="I987" s="8"/>
      <c r="J987" s="8"/>
      <c r="K987" s="8"/>
      <c r="L987" s="8"/>
    </row>
    <row r="988" spans="5:12" ht="12.75" hidden="1" customHeight="1" x14ac:dyDescent="0.3">
      <c r="E988" s="8"/>
      <c r="F988" s="8"/>
      <c r="G988" s="8"/>
      <c r="H988" s="8"/>
      <c r="I988" s="8"/>
      <c r="J988" s="8"/>
      <c r="K988" s="8"/>
      <c r="L988" s="8"/>
    </row>
    <row r="989" spans="5:12" ht="12.75" hidden="1" customHeight="1" x14ac:dyDescent="0.3">
      <c r="E989" s="8"/>
      <c r="F989" s="8"/>
      <c r="G989" s="8"/>
      <c r="H989" s="8"/>
      <c r="I989" s="8"/>
      <c r="J989" s="8"/>
      <c r="K989" s="8"/>
      <c r="L989" s="8"/>
    </row>
    <row r="990" spans="5:12" ht="12.75" hidden="1" customHeight="1" x14ac:dyDescent="0.3">
      <c r="E990" s="8"/>
      <c r="F990" s="8"/>
      <c r="G990" s="8"/>
      <c r="H990" s="8"/>
      <c r="I990" s="8"/>
      <c r="J990" s="8"/>
      <c r="K990" s="8"/>
      <c r="L990" s="8"/>
    </row>
    <row r="991" spans="5:12" ht="12.75" hidden="1" customHeight="1" x14ac:dyDescent="0.3">
      <c r="E991" s="8"/>
      <c r="F991" s="8"/>
      <c r="G991" s="8"/>
      <c r="H991" s="8"/>
      <c r="I991" s="8"/>
      <c r="J991" s="8"/>
      <c r="K991" s="8"/>
      <c r="L991" s="8"/>
    </row>
    <row r="992" spans="5:12" ht="12.75" hidden="1" customHeight="1" x14ac:dyDescent="0.3">
      <c r="E992" s="8"/>
      <c r="F992" s="8"/>
      <c r="G992" s="8"/>
      <c r="H992" s="8"/>
      <c r="I992" s="8"/>
      <c r="J992" s="8"/>
      <c r="K992" s="8"/>
      <c r="L992" s="8"/>
    </row>
    <row r="993" spans="5:12" ht="12.75" hidden="1" customHeight="1" x14ac:dyDescent="0.3">
      <c r="E993" s="8"/>
      <c r="F993" s="8"/>
      <c r="G993" s="8"/>
      <c r="H993" s="8"/>
      <c r="I993" s="8"/>
      <c r="J993" s="8"/>
      <c r="K993" s="8"/>
      <c r="L993" s="8"/>
    </row>
    <row r="994" spans="5:12" ht="12.75" hidden="1" customHeight="1" x14ac:dyDescent="0.3">
      <c r="E994" s="8"/>
      <c r="F994" s="8"/>
      <c r="G994" s="8"/>
      <c r="H994" s="8"/>
      <c r="I994" s="8"/>
      <c r="J994" s="8"/>
      <c r="K994" s="8"/>
      <c r="L994" s="8"/>
    </row>
    <row r="995" spans="5:12" ht="12.75" hidden="1" customHeight="1" x14ac:dyDescent="0.3">
      <c r="E995" s="8"/>
      <c r="F995" s="8"/>
      <c r="G995" s="8"/>
      <c r="H995" s="8"/>
      <c r="I995" s="8"/>
      <c r="J995" s="8"/>
      <c r="K995" s="8"/>
      <c r="L995" s="8"/>
    </row>
    <row r="996" spans="5:12" ht="12.75" hidden="1" customHeight="1" x14ac:dyDescent="0.3">
      <c r="E996" s="8"/>
      <c r="F996" s="8"/>
      <c r="G996" s="8"/>
      <c r="H996" s="8"/>
      <c r="I996" s="8"/>
      <c r="J996" s="8"/>
      <c r="K996" s="8"/>
      <c r="L996" s="8"/>
    </row>
    <row r="997" spans="5:12" ht="12.75" hidden="1" customHeight="1" x14ac:dyDescent="0.3">
      <c r="E997" s="8"/>
      <c r="F997" s="8"/>
      <c r="G997" s="8"/>
      <c r="H997" s="8"/>
      <c r="I997" s="8"/>
      <c r="J997" s="8"/>
      <c r="K997" s="8"/>
      <c r="L997" s="8"/>
    </row>
    <row r="998" spans="5:12" ht="12.75" hidden="1" customHeight="1" x14ac:dyDescent="0.3">
      <c r="E998" s="8"/>
      <c r="F998" s="8"/>
      <c r="G998" s="8"/>
      <c r="H998" s="8"/>
      <c r="I998" s="8"/>
      <c r="J998" s="8"/>
      <c r="K998" s="8"/>
      <c r="L998" s="8"/>
    </row>
    <row r="999" spans="5:12" ht="12.75" hidden="1" customHeight="1" x14ac:dyDescent="0.3">
      <c r="E999" s="8"/>
      <c r="F999" s="8"/>
      <c r="G999" s="8"/>
      <c r="H999" s="8"/>
      <c r="I999" s="8"/>
      <c r="J999" s="8"/>
      <c r="K999" s="8"/>
      <c r="L999" s="8"/>
    </row>
    <row r="1000" spans="5:12" ht="12.75" hidden="1" customHeight="1" x14ac:dyDescent="0.3">
      <c r="E1000" s="8"/>
      <c r="F1000" s="8"/>
      <c r="G1000" s="8"/>
      <c r="H1000" s="8"/>
      <c r="I1000" s="8"/>
      <c r="J1000" s="8"/>
      <c r="K1000" s="8"/>
      <c r="L1000" s="8"/>
    </row>
    <row r="1001" spans="5:12" ht="12.75" hidden="1" customHeight="1" x14ac:dyDescent="0.3">
      <c r="E1001" s="8"/>
      <c r="F1001" s="8"/>
      <c r="G1001" s="8"/>
      <c r="H1001" s="8"/>
      <c r="I1001" s="8"/>
      <c r="J1001" s="8"/>
      <c r="K1001" s="8"/>
      <c r="L1001" s="8"/>
    </row>
    <row r="1002" spans="5:12" ht="12.75" hidden="1" customHeight="1" x14ac:dyDescent="0.3">
      <c r="E1002" s="8"/>
      <c r="F1002" s="8"/>
      <c r="G1002" s="8"/>
      <c r="H1002" s="8"/>
      <c r="I1002" s="8"/>
      <c r="J1002" s="8"/>
      <c r="K1002" s="8"/>
      <c r="L1002" s="8"/>
    </row>
    <row r="1003" spans="5:12" ht="12.75" hidden="1" customHeight="1" x14ac:dyDescent="0.3">
      <c r="E1003" s="8"/>
      <c r="F1003" s="8"/>
      <c r="G1003" s="8"/>
      <c r="H1003" s="8"/>
      <c r="I1003" s="8"/>
      <c r="J1003" s="8"/>
      <c r="K1003" s="8"/>
      <c r="L1003" s="8"/>
    </row>
    <row r="1004" spans="5:12" ht="12.75" hidden="1" customHeight="1" x14ac:dyDescent="0.3">
      <c r="E1004" s="8"/>
      <c r="F1004" s="8"/>
      <c r="G1004" s="8"/>
      <c r="H1004" s="8"/>
      <c r="I1004" s="8"/>
      <c r="J1004" s="8"/>
      <c r="K1004" s="8"/>
      <c r="L1004" s="8"/>
    </row>
    <row r="1005" spans="5:12" ht="12.75" hidden="1" customHeight="1" x14ac:dyDescent="0.3">
      <c r="E1005" s="8"/>
      <c r="F1005" s="8"/>
      <c r="G1005" s="8"/>
      <c r="H1005" s="8"/>
      <c r="I1005" s="8"/>
      <c r="J1005" s="8"/>
      <c r="K1005" s="8"/>
      <c r="L1005" s="8"/>
    </row>
    <row r="1006" spans="5:12" ht="12.75" hidden="1" customHeight="1" x14ac:dyDescent="0.3">
      <c r="E1006" s="8"/>
      <c r="F1006" s="8"/>
      <c r="G1006" s="8"/>
      <c r="H1006" s="8"/>
      <c r="I1006" s="8"/>
      <c r="J1006" s="8"/>
      <c r="K1006" s="8"/>
      <c r="L1006" s="8"/>
    </row>
    <row r="1007" spans="5:12" ht="12.75" hidden="1" customHeight="1" x14ac:dyDescent="0.3">
      <c r="E1007" s="8"/>
      <c r="F1007" s="8"/>
      <c r="G1007" s="8"/>
      <c r="H1007" s="8"/>
      <c r="I1007" s="8"/>
      <c r="J1007" s="8"/>
      <c r="K1007" s="8"/>
      <c r="L1007" s="8"/>
    </row>
    <row r="1008" spans="5:12" ht="12.75" hidden="1" customHeight="1" x14ac:dyDescent="0.3">
      <c r="E1008" s="8"/>
      <c r="F1008" s="8"/>
      <c r="G1008" s="8"/>
      <c r="H1008" s="8"/>
      <c r="I1008" s="8"/>
      <c r="J1008" s="8"/>
      <c r="K1008" s="8"/>
      <c r="L1008" s="8"/>
    </row>
    <row r="1009" spans="5:12" ht="12.75" hidden="1" customHeight="1" x14ac:dyDescent="0.3">
      <c r="E1009" s="8"/>
      <c r="F1009" s="8"/>
      <c r="G1009" s="8"/>
      <c r="H1009" s="8"/>
      <c r="I1009" s="8"/>
      <c r="J1009" s="8"/>
      <c r="K1009" s="8"/>
      <c r="L1009" s="8"/>
    </row>
    <row r="1010" spans="5:12" ht="12.75" hidden="1" customHeight="1" x14ac:dyDescent="0.3">
      <c r="E1010" s="8"/>
      <c r="F1010" s="8"/>
      <c r="G1010" s="8"/>
      <c r="H1010" s="8"/>
      <c r="I1010" s="8"/>
      <c r="J1010" s="8"/>
      <c r="K1010" s="8"/>
      <c r="L1010" s="8"/>
    </row>
    <row r="1011" spans="5:12" ht="12.75" hidden="1" customHeight="1" x14ac:dyDescent="0.3">
      <c r="E1011" s="8"/>
      <c r="F1011" s="8"/>
      <c r="G1011" s="8"/>
      <c r="H1011" s="8"/>
      <c r="I1011" s="8"/>
      <c r="J1011" s="8"/>
      <c r="K1011" s="8"/>
      <c r="L1011" s="8"/>
    </row>
    <row r="1012" spans="5:12" ht="12.75" hidden="1" customHeight="1" x14ac:dyDescent="0.3">
      <c r="E1012" s="8"/>
      <c r="F1012" s="8"/>
      <c r="G1012" s="8"/>
      <c r="H1012" s="8"/>
      <c r="I1012" s="8"/>
      <c r="J1012" s="8"/>
      <c r="K1012" s="8"/>
      <c r="L1012" s="8"/>
    </row>
    <row r="1013" spans="5:12" ht="12.75" hidden="1" customHeight="1" x14ac:dyDescent="0.3">
      <c r="E1013" s="8"/>
      <c r="F1013" s="8"/>
      <c r="G1013" s="8"/>
      <c r="H1013" s="8"/>
      <c r="I1013" s="8"/>
      <c r="J1013" s="8"/>
      <c r="K1013" s="8"/>
      <c r="L1013" s="8"/>
    </row>
    <row r="1014" spans="5:12" ht="12.75" hidden="1" customHeight="1" x14ac:dyDescent="0.3">
      <c r="E1014" s="8"/>
      <c r="F1014" s="8"/>
      <c r="G1014" s="8"/>
      <c r="H1014" s="8"/>
      <c r="I1014" s="8"/>
      <c r="J1014" s="8"/>
      <c r="K1014" s="8"/>
      <c r="L1014" s="8"/>
    </row>
    <row r="1015" spans="5:12" ht="12.75" hidden="1" customHeight="1" x14ac:dyDescent="0.3">
      <c r="E1015" s="8"/>
      <c r="F1015" s="8"/>
      <c r="G1015" s="8"/>
      <c r="H1015" s="8"/>
      <c r="I1015" s="8"/>
      <c r="J1015" s="8"/>
      <c r="K1015" s="8"/>
      <c r="L1015" s="8"/>
    </row>
    <row r="1016" spans="5:12" ht="12.75" hidden="1" customHeight="1" x14ac:dyDescent="0.3">
      <c r="E1016" s="8"/>
      <c r="F1016" s="8"/>
      <c r="G1016" s="8"/>
      <c r="H1016" s="8"/>
      <c r="I1016" s="8"/>
      <c r="J1016" s="8"/>
      <c r="K1016" s="8"/>
      <c r="L1016" s="8"/>
    </row>
    <row r="1017" spans="5:12" ht="12.75" hidden="1" customHeight="1" x14ac:dyDescent="0.3">
      <c r="E1017" s="8"/>
      <c r="F1017" s="8"/>
      <c r="G1017" s="8"/>
      <c r="H1017" s="8"/>
      <c r="I1017" s="8"/>
      <c r="J1017" s="8"/>
      <c r="K1017" s="8"/>
      <c r="L1017" s="8"/>
    </row>
    <row r="1018" spans="5:12" ht="12.75" hidden="1" customHeight="1" x14ac:dyDescent="0.3">
      <c r="E1018" s="8"/>
      <c r="F1018" s="8"/>
      <c r="G1018" s="8"/>
      <c r="H1018" s="8"/>
      <c r="I1018" s="8"/>
      <c r="J1018" s="8"/>
      <c r="K1018" s="8"/>
      <c r="L1018" s="8"/>
    </row>
    <row r="1019" spans="5:12" ht="12.75" hidden="1" customHeight="1" x14ac:dyDescent="0.3">
      <c r="E1019" s="8"/>
      <c r="F1019" s="8"/>
      <c r="G1019" s="8"/>
      <c r="H1019" s="8"/>
      <c r="I1019" s="8"/>
      <c r="J1019" s="8"/>
      <c r="K1019" s="8"/>
      <c r="L1019" s="8"/>
    </row>
    <row r="1020" spans="5:12" ht="12.75" hidden="1" customHeight="1" x14ac:dyDescent="0.3">
      <c r="E1020" s="8"/>
      <c r="F1020" s="8"/>
      <c r="G1020" s="8"/>
      <c r="H1020" s="8"/>
      <c r="I1020" s="8"/>
      <c r="J1020" s="8"/>
      <c r="K1020" s="8"/>
      <c r="L1020" s="8"/>
    </row>
    <row r="1021" spans="5:12" ht="12.75" hidden="1" customHeight="1" x14ac:dyDescent="0.3">
      <c r="E1021" s="8"/>
      <c r="F1021" s="8"/>
      <c r="G1021" s="8"/>
      <c r="H1021" s="8"/>
      <c r="I1021" s="8"/>
      <c r="J1021" s="8"/>
      <c r="K1021" s="8"/>
      <c r="L1021" s="8"/>
    </row>
    <row r="1022" spans="5:12" ht="12.75" hidden="1" customHeight="1" x14ac:dyDescent="0.3">
      <c r="E1022" s="8"/>
      <c r="F1022" s="8"/>
      <c r="G1022" s="8"/>
      <c r="H1022" s="8"/>
      <c r="I1022" s="8"/>
      <c r="J1022" s="8"/>
      <c r="K1022" s="8"/>
      <c r="L1022" s="8"/>
    </row>
    <row r="1023" spans="5:12" ht="12.75" hidden="1" customHeight="1" x14ac:dyDescent="0.3">
      <c r="E1023" s="8"/>
      <c r="F1023" s="8"/>
      <c r="G1023" s="8"/>
      <c r="H1023" s="8"/>
      <c r="I1023" s="8"/>
      <c r="J1023" s="8"/>
      <c r="K1023" s="8"/>
      <c r="L1023" s="8"/>
    </row>
    <row r="1024" spans="5:12" ht="12.75" hidden="1" customHeight="1" x14ac:dyDescent="0.3">
      <c r="E1024" s="8"/>
      <c r="F1024" s="8"/>
      <c r="G1024" s="8"/>
      <c r="H1024" s="8"/>
      <c r="I1024" s="8"/>
      <c r="J1024" s="8"/>
      <c r="K1024" s="8"/>
      <c r="L1024" s="8"/>
    </row>
    <row r="1025" spans="5:12" ht="12.75" hidden="1" customHeight="1" x14ac:dyDescent="0.3">
      <c r="E1025" s="8"/>
      <c r="F1025" s="8"/>
      <c r="G1025" s="8"/>
      <c r="H1025" s="8"/>
      <c r="I1025" s="8"/>
      <c r="J1025" s="8"/>
      <c r="K1025" s="8"/>
      <c r="L1025" s="8"/>
    </row>
    <row r="1026" spans="5:12" ht="12.75" hidden="1" customHeight="1" x14ac:dyDescent="0.3">
      <c r="E1026" s="8"/>
      <c r="F1026" s="8"/>
      <c r="G1026" s="8"/>
      <c r="H1026" s="8"/>
      <c r="I1026" s="8"/>
      <c r="J1026" s="8"/>
      <c r="K1026" s="8"/>
      <c r="L1026" s="8"/>
    </row>
    <row r="1027" spans="5:12" ht="12.75" hidden="1" customHeight="1" x14ac:dyDescent="0.3">
      <c r="E1027" s="8"/>
      <c r="F1027" s="8"/>
      <c r="G1027" s="8"/>
      <c r="H1027" s="8"/>
      <c r="I1027" s="8"/>
      <c r="J1027" s="8"/>
      <c r="K1027" s="8"/>
      <c r="L1027" s="8"/>
    </row>
    <row r="1028" spans="5:12" ht="12.75" hidden="1" customHeight="1" x14ac:dyDescent="0.3">
      <c r="E1028" s="8"/>
      <c r="F1028" s="8"/>
      <c r="G1028" s="8"/>
      <c r="H1028" s="8"/>
      <c r="I1028" s="8"/>
      <c r="J1028" s="8"/>
      <c r="K1028" s="8"/>
      <c r="L1028" s="8"/>
    </row>
    <row r="1029" spans="5:12" ht="12.75" hidden="1" customHeight="1" x14ac:dyDescent="0.3">
      <c r="E1029" s="8"/>
      <c r="F1029" s="8"/>
      <c r="G1029" s="8"/>
      <c r="H1029" s="8"/>
      <c r="I1029" s="8"/>
      <c r="J1029" s="8"/>
      <c r="K1029" s="8"/>
      <c r="L1029" s="8"/>
    </row>
    <row r="1030" spans="5:12" ht="12.75" hidden="1" customHeight="1" x14ac:dyDescent="0.3">
      <c r="E1030" s="8"/>
      <c r="F1030" s="8"/>
      <c r="G1030" s="8"/>
      <c r="H1030" s="8"/>
      <c r="I1030" s="8"/>
      <c r="J1030" s="8"/>
      <c r="K1030" s="8"/>
      <c r="L1030" s="8"/>
    </row>
    <row r="1031" spans="5:12" ht="12.75" hidden="1" customHeight="1" x14ac:dyDescent="0.3">
      <c r="E1031" s="8"/>
      <c r="F1031" s="8"/>
      <c r="G1031" s="8"/>
      <c r="H1031" s="8"/>
      <c r="I1031" s="8"/>
      <c r="J1031" s="8"/>
      <c r="K1031" s="8"/>
      <c r="L1031" s="8"/>
    </row>
    <row r="1032" spans="5:12" ht="12.75" hidden="1" customHeight="1" x14ac:dyDescent="0.3">
      <c r="E1032" s="8"/>
      <c r="F1032" s="8"/>
      <c r="G1032" s="8"/>
      <c r="H1032" s="8"/>
      <c r="I1032" s="8"/>
      <c r="J1032" s="8"/>
      <c r="K1032" s="8"/>
      <c r="L1032" s="8"/>
    </row>
    <row r="1033" spans="5:12" ht="12.75" hidden="1" customHeight="1" x14ac:dyDescent="0.3">
      <c r="E1033" s="8"/>
      <c r="F1033" s="8"/>
      <c r="G1033" s="8"/>
      <c r="H1033" s="8"/>
      <c r="I1033" s="8"/>
      <c r="J1033" s="8"/>
      <c r="K1033" s="8"/>
      <c r="L1033" s="8"/>
    </row>
    <row r="1034" spans="5:12" ht="12.75" hidden="1" customHeight="1" x14ac:dyDescent="0.3">
      <c r="E1034" s="8"/>
      <c r="F1034" s="8"/>
      <c r="G1034" s="8"/>
      <c r="H1034" s="8"/>
      <c r="I1034" s="8"/>
      <c r="J1034" s="8"/>
      <c r="K1034" s="8"/>
      <c r="L1034" s="8"/>
    </row>
    <row r="1035" spans="5:12" ht="12.75" hidden="1" customHeight="1" x14ac:dyDescent="0.3">
      <c r="E1035" s="8"/>
      <c r="F1035" s="8"/>
      <c r="G1035" s="8"/>
      <c r="H1035" s="8"/>
      <c r="I1035" s="8"/>
      <c r="J1035" s="8"/>
      <c r="K1035" s="8"/>
      <c r="L1035" s="8"/>
    </row>
    <row r="1036" spans="5:12" ht="12.75" hidden="1" customHeight="1" x14ac:dyDescent="0.3">
      <c r="E1036" s="8"/>
      <c r="F1036" s="8"/>
      <c r="G1036" s="8"/>
      <c r="H1036" s="8"/>
      <c r="I1036" s="8"/>
      <c r="J1036" s="8"/>
      <c r="K1036" s="8"/>
      <c r="L1036" s="8"/>
    </row>
    <row r="1037" spans="5:12" ht="12.75" hidden="1" customHeight="1" x14ac:dyDescent="0.3">
      <c r="E1037" s="8"/>
      <c r="F1037" s="8"/>
      <c r="G1037" s="8"/>
      <c r="H1037" s="8"/>
      <c r="I1037" s="8"/>
      <c r="J1037" s="8"/>
      <c r="K1037" s="8"/>
      <c r="L1037" s="8"/>
    </row>
    <row r="1038" spans="5:12" ht="12.75" hidden="1" customHeight="1" x14ac:dyDescent="0.3">
      <c r="E1038" s="8"/>
      <c r="F1038" s="8"/>
      <c r="G1038" s="8"/>
      <c r="H1038" s="8"/>
      <c r="I1038" s="8"/>
      <c r="J1038" s="8"/>
      <c r="K1038" s="8"/>
      <c r="L1038" s="8"/>
    </row>
    <row r="1039" spans="5:12" ht="12.75" hidden="1" customHeight="1" x14ac:dyDescent="0.3">
      <c r="E1039" s="8"/>
      <c r="F1039" s="8"/>
      <c r="G1039" s="8"/>
      <c r="H1039" s="8"/>
      <c r="I1039" s="8"/>
      <c r="J1039" s="8"/>
      <c r="K1039" s="8"/>
      <c r="L1039" s="8"/>
    </row>
    <row r="1040" spans="5:12" ht="12.75" hidden="1" customHeight="1" x14ac:dyDescent="0.3">
      <c r="E1040" s="8"/>
      <c r="F1040" s="8"/>
      <c r="G1040" s="8"/>
      <c r="H1040" s="8"/>
      <c r="I1040" s="8"/>
      <c r="J1040" s="8"/>
      <c r="K1040" s="8"/>
      <c r="L1040" s="8"/>
    </row>
    <row r="1041" spans="5:12" ht="12.75" hidden="1" customHeight="1" x14ac:dyDescent="0.3">
      <c r="E1041" s="8"/>
      <c r="F1041" s="8"/>
      <c r="G1041" s="8"/>
      <c r="H1041" s="8"/>
      <c r="I1041" s="8"/>
      <c r="J1041" s="8"/>
      <c r="K1041" s="8"/>
      <c r="L1041" s="8"/>
    </row>
    <row r="1042" spans="5:12" ht="12.75" hidden="1" customHeight="1" x14ac:dyDescent="0.3">
      <c r="E1042" s="8"/>
      <c r="F1042" s="8"/>
      <c r="G1042" s="8"/>
      <c r="H1042" s="8"/>
      <c r="I1042" s="8"/>
      <c r="J1042" s="8"/>
      <c r="K1042" s="8"/>
      <c r="L1042" s="8"/>
    </row>
    <row r="1043" spans="5:12" ht="12.75" hidden="1" customHeight="1" x14ac:dyDescent="0.3">
      <c r="E1043" s="8"/>
      <c r="F1043" s="8"/>
      <c r="G1043" s="8"/>
      <c r="H1043" s="8"/>
      <c r="I1043" s="8"/>
      <c r="J1043" s="8"/>
      <c r="K1043" s="8"/>
      <c r="L1043" s="8"/>
    </row>
    <row r="1044" spans="5:12" ht="12.75" hidden="1" customHeight="1" x14ac:dyDescent="0.3">
      <c r="E1044" s="8"/>
      <c r="F1044" s="8"/>
      <c r="G1044" s="8"/>
      <c r="H1044" s="8"/>
      <c r="I1044" s="8"/>
      <c r="J1044" s="8"/>
      <c r="K1044" s="8"/>
      <c r="L1044" s="8"/>
    </row>
    <row r="1045" spans="5:12" ht="12.75" hidden="1" customHeight="1" x14ac:dyDescent="0.3">
      <c r="E1045" s="8"/>
      <c r="F1045" s="8"/>
      <c r="G1045" s="8"/>
      <c r="H1045" s="8"/>
      <c r="I1045" s="8"/>
      <c r="J1045" s="8"/>
      <c r="K1045" s="8"/>
      <c r="L1045" s="8"/>
    </row>
    <row r="1046" spans="5:12" ht="12.75" hidden="1" customHeight="1" x14ac:dyDescent="0.3">
      <c r="E1046" s="8"/>
      <c r="F1046" s="8"/>
      <c r="G1046" s="8"/>
      <c r="H1046" s="8"/>
      <c r="I1046" s="8"/>
      <c r="J1046" s="8"/>
      <c r="K1046" s="8"/>
      <c r="L1046" s="8"/>
    </row>
    <row r="1047" spans="5:12" ht="12.75" hidden="1" customHeight="1" x14ac:dyDescent="0.3">
      <c r="E1047" s="8"/>
      <c r="F1047" s="8"/>
      <c r="G1047" s="8"/>
      <c r="H1047" s="8"/>
      <c r="I1047" s="8"/>
      <c r="J1047" s="8"/>
      <c r="K1047" s="8"/>
      <c r="L1047" s="8"/>
    </row>
    <row r="1048" spans="5:12" ht="12.75" hidden="1" customHeight="1" x14ac:dyDescent="0.3">
      <c r="E1048" s="8"/>
      <c r="F1048" s="8"/>
      <c r="G1048" s="8"/>
      <c r="H1048" s="8"/>
      <c r="I1048" s="8"/>
      <c r="J1048" s="8"/>
      <c r="K1048" s="8"/>
      <c r="L1048" s="8"/>
    </row>
    <row r="1049" spans="5:12" ht="12.75" hidden="1" customHeight="1" x14ac:dyDescent="0.3">
      <c r="E1049" s="8"/>
      <c r="F1049" s="8"/>
      <c r="G1049" s="8"/>
      <c r="H1049" s="8"/>
      <c r="I1049" s="8"/>
      <c r="J1049" s="8"/>
      <c r="K1049" s="8"/>
      <c r="L1049" s="8"/>
    </row>
    <row r="1050" spans="5:12" ht="12.75" hidden="1" customHeight="1" x14ac:dyDescent="0.3">
      <c r="E1050" s="8"/>
      <c r="F1050" s="8"/>
      <c r="G1050" s="8"/>
      <c r="H1050" s="8"/>
      <c r="I1050" s="8"/>
      <c r="J1050" s="8"/>
      <c r="K1050" s="8"/>
      <c r="L1050" s="8"/>
    </row>
    <row r="1051" spans="5:12" ht="12.75" hidden="1" customHeight="1" x14ac:dyDescent="0.3">
      <c r="E1051" s="8"/>
      <c r="F1051" s="8"/>
      <c r="G1051" s="8"/>
      <c r="H1051" s="8"/>
      <c r="I1051" s="8"/>
      <c r="J1051" s="8"/>
      <c r="K1051" s="8"/>
      <c r="L1051" s="8"/>
    </row>
    <row r="1052" spans="5:12" ht="12.75" hidden="1" customHeight="1" x14ac:dyDescent="0.3">
      <c r="E1052" s="8"/>
      <c r="F1052" s="8"/>
      <c r="G1052" s="8"/>
      <c r="H1052" s="8"/>
      <c r="I1052" s="8"/>
      <c r="J1052" s="8"/>
      <c r="K1052" s="8"/>
      <c r="L1052" s="8"/>
    </row>
    <row r="1053" spans="5:12" ht="12.75" hidden="1" customHeight="1" x14ac:dyDescent="0.3">
      <c r="E1053" s="8"/>
      <c r="F1053" s="8"/>
      <c r="G1053" s="8"/>
      <c r="H1053" s="8"/>
      <c r="I1053" s="8"/>
      <c r="J1053" s="8"/>
      <c r="K1053" s="8"/>
      <c r="L1053" s="8"/>
    </row>
    <row r="1054" spans="5:12" ht="12.75" hidden="1" customHeight="1" x14ac:dyDescent="0.3">
      <c r="E1054" s="8"/>
      <c r="F1054" s="8"/>
      <c r="G1054" s="8"/>
      <c r="H1054" s="8"/>
      <c r="I1054" s="8"/>
      <c r="J1054" s="8"/>
      <c r="K1054" s="8"/>
      <c r="L1054" s="8"/>
    </row>
    <row r="1055" spans="5:12" ht="12.75" hidden="1" customHeight="1" x14ac:dyDescent="0.3">
      <c r="E1055" s="8"/>
      <c r="F1055" s="8"/>
      <c r="G1055" s="8"/>
      <c r="H1055" s="8"/>
      <c r="I1055" s="8"/>
      <c r="J1055" s="8"/>
      <c r="K1055" s="8"/>
      <c r="L1055" s="8"/>
    </row>
    <row r="1056" spans="5:12" ht="12.75" hidden="1" customHeight="1" x14ac:dyDescent="0.3">
      <c r="E1056" s="8"/>
      <c r="F1056" s="8"/>
      <c r="G1056" s="8"/>
      <c r="H1056" s="8"/>
      <c r="I1056" s="8"/>
      <c r="J1056" s="8"/>
      <c r="K1056" s="8"/>
      <c r="L1056" s="8"/>
    </row>
    <row r="1057" spans="5:12" ht="12.75" hidden="1" customHeight="1" x14ac:dyDescent="0.3">
      <c r="E1057" s="8"/>
      <c r="F1057" s="8"/>
      <c r="G1057" s="8"/>
      <c r="H1057" s="8"/>
      <c r="I1057" s="8"/>
      <c r="J1057" s="8"/>
      <c r="K1057" s="8"/>
      <c r="L1057" s="8"/>
    </row>
    <row r="1058" spans="5:12" ht="12.75" hidden="1" customHeight="1" x14ac:dyDescent="0.3">
      <c r="E1058" s="8"/>
      <c r="F1058" s="8"/>
      <c r="G1058" s="8"/>
      <c r="H1058" s="8"/>
      <c r="I1058" s="8"/>
      <c r="J1058" s="8"/>
      <c r="K1058" s="8"/>
      <c r="L1058" s="8"/>
    </row>
    <row r="1059" spans="5:12" ht="12.75" hidden="1" customHeight="1" x14ac:dyDescent="0.3">
      <c r="E1059" s="8"/>
      <c r="F1059" s="8"/>
      <c r="G1059" s="8"/>
      <c r="H1059" s="8"/>
      <c r="I1059" s="8"/>
      <c r="J1059" s="8"/>
      <c r="K1059" s="8"/>
      <c r="L1059" s="8"/>
    </row>
    <row r="1060" spans="5:12" ht="12.75" hidden="1" customHeight="1" x14ac:dyDescent="0.3">
      <c r="E1060" s="8"/>
      <c r="F1060" s="8"/>
      <c r="G1060" s="8"/>
      <c r="H1060" s="8"/>
      <c r="I1060" s="8"/>
      <c r="J1060" s="8"/>
      <c r="K1060" s="8"/>
      <c r="L1060" s="8"/>
    </row>
    <row r="1061" spans="5:12" ht="12.75" hidden="1" customHeight="1" x14ac:dyDescent="0.3">
      <c r="E1061" s="8"/>
      <c r="F1061" s="8"/>
      <c r="G1061" s="8"/>
      <c r="H1061" s="8"/>
      <c r="I1061" s="8"/>
      <c r="J1061" s="8"/>
      <c r="K1061" s="8"/>
      <c r="L1061" s="8"/>
    </row>
    <row r="1062" spans="5:12" ht="12.75" hidden="1" customHeight="1" x14ac:dyDescent="0.3">
      <c r="E1062" s="8"/>
      <c r="F1062" s="8"/>
      <c r="G1062" s="8"/>
      <c r="H1062" s="8"/>
      <c r="I1062" s="8"/>
      <c r="J1062" s="8"/>
      <c r="K1062" s="8"/>
      <c r="L1062" s="8"/>
    </row>
    <row r="1063" spans="5:12" ht="12.75" hidden="1" customHeight="1" x14ac:dyDescent="0.3">
      <c r="E1063" s="8"/>
      <c r="F1063" s="8"/>
      <c r="G1063" s="8"/>
      <c r="H1063" s="8"/>
      <c r="I1063" s="8"/>
      <c r="J1063" s="8"/>
      <c r="K1063" s="8"/>
      <c r="L1063" s="8"/>
    </row>
    <row r="1064" spans="5:12" ht="12.75" hidden="1" customHeight="1" x14ac:dyDescent="0.3">
      <c r="E1064" s="8"/>
      <c r="F1064" s="8"/>
      <c r="G1064" s="8"/>
      <c r="H1064" s="8"/>
      <c r="I1064" s="8"/>
      <c r="J1064" s="8"/>
      <c r="K1064" s="8"/>
      <c r="L1064" s="8"/>
    </row>
    <row r="1065" spans="5:12" ht="12.75" hidden="1" customHeight="1" x14ac:dyDescent="0.3">
      <c r="E1065" s="8"/>
      <c r="F1065" s="8"/>
      <c r="G1065" s="8"/>
      <c r="H1065" s="8"/>
      <c r="I1065" s="8"/>
      <c r="J1065" s="8"/>
      <c r="K1065" s="8"/>
      <c r="L1065" s="8"/>
    </row>
    <row r="1066" spans="5:12" ht="12.75" hidden="1" customHeight="1" x14ac:dyDescent="0.3">
      <c r="E1066" s="8"/>
      <c r="F1066" s="8"/>
      <c r="G1066" s="8"/>
      <c r="H1066" s="8"/>
      <c r="I1066" s="8"/>
      <c r="J1066" s="8"/>
      <c r="K1066" s="8"/>
      <c r="L1066" s="8"/>
    </row>
    <row r="1067" spans="5:12" ht="12.75" hidden="1" customHeight="1" x14ac:dyDescent="0.3">
      <c r="E1067" s="8"/>
      <c r="F1067" s="8"/>
      <c r="G1067" s="8"/>
      <c r="H1067" s="8"/>
      <c r="I1067" s="8"/>
      <c r="J1067" s="8"/>
      <c r="K1067" s="8"/>
      <c r="L1067" s="8"/>
    </row>
    <row r="1068" spans="5:12" ht="12.75" hidden="1" customHeight="1" x14ac:dyDescent="0.3">
      <c r="E1068" s="8"/>
      <c r="F1068" s="8"/>
      <c r="G1068" s="8"/>
      <c r="H1068" s="8"/>
      <c r="I1068" s="8"/>
      <c r="J1068" s="8"/>
      <c r="K1068" s="8"/>
      <c r="L1068" s="8"/>
    </row>
    <row r="1069" spans="5:12" ht="12.75" hidden="1" customHeight="1" x14ac:dyDescent="0.3">
      <c r="E1069" s="8"/>
      <c r="F1069" s="8"/>
      <c r="G1069" s="8"/>
      <c r="H1069" s="8"/>
      <c r="I1069" s="8"/>
      <c r="J1069" s="8"/>
      <c r="K1069" s="8"/>
      <c r="L1069" s="8"/>
    </row>
    <row r="1070" spans="5:12" ht="12.75" hidden="1" customHeight="1" x14ac:dyDescent="0.3">
      <c r="E1070" s="8"/>
      <c r="F1070" s="8"/>
      <c r="G1070" s="8"/>
      <c r="H1070" s="8"/>
      <c r="I1070" s="8"/>
      <c r="J1070" s="8"/>
      <c r="K1070" s="8"/>
      <c r="L1070" s="8"/>
    </row>
    <row r="1071" spans="5:12" ht="12.75" hidden="1" customHeight="1" x14ac:dyDescent="0.3">
      <c r="E1071" s="8"/>
      <c r="F1071" s="8"/>
      <c r="G1071" s="8"/>
      <c r="H1071" s="8"/>
      <c r="I1071" s="8"/>
      <c r="J1071" s="8"/>
      <c r="K1071" s="8"/>
      <c r="L1071" s="8"/>
    </row>
    <row r="1072" spans="5:12" ht="12.75" hidden="1" customHeight="1" x14ac:dyDescent="0.3">
      <c r="E1072" s="8"/>
      <c r="F1072" s="8"/>
      <c r="G1072" s="8"/>
      <c r="H1072" s="8"/>
      <c r="I1072" s="8"/>
      <c r="J1072" s="8"/>
      <c r="K1072" s="8"/>
      <c r="L1072" s="8"/>
    </row>
    <row r="1073" spans="5:12" ht="12.75" hidden="1" customHeight="1" x14ac:dyDescent="0.3">
      <c r="E1073" s="8"/>
      <c r="F1073" s="8"/>
      <c r="G1073" s="8"/>
      <c r="H1073" s="8"/>
      <c r="I1073" s="8"/>
      <c r="J1073" s="8"/>
      <c r="K1073" s="8"/>
      <c r="L1073" s="8"/>
    </row>
    <row r="1074" spans="5:12" ht="12.75" hidden="1" customHeight="1" x14ac:dyDescent="0.3">
      <c r="E1074" s="8"/>
      <c r="F1074" s="8"/>
      <c r="G1074" s="8"/>
      <c r="H1074" s="8"/>
      <c r="I1074" s="8"/>
      <c r="J1074" s="8"/>
      <c r="K1074" s="8"/>
      <c r="L1074" s="8"/>
    </row>
    <row r="1075" spans="5:12" ht="12.75" hidden="1" customHeight="1" x14ac:dyDescent="0.3">
      <c r="E1075" s="8"/>
      <c r="F1075" s="8"/>
      <c r="G1075" s="8"/>
      <c r="H1075" s="8"/>
      <c r="I1075" s="8"/>
      <c r="J1075" s="8"/>
      <c r="K1075" s="8"/>
      <c r="L1075" s="8"/>
    </row>
    <row r="1076" spans="5:12" ht="12.75" hidden="1" customHeight="1" x14ac:dyDescent="0.3">
      <c r="E1076" s="8"/>
      <c r="F1076" s="8"/>
      <c r="G1076" s="8"/>
      <c r="H1076" s="8"/>
      <c r="I1076" s="8"/>
      <c r="J1076" s="8"/>
      <c r="K1076" s="8"/>
      <c r="L1076" s="8"/>
    </row>
    <row r="1077" spans="5:12" ht="12.75" hidden="1" customHeight="1" x14ac:dyDescent="0.3">
      <c r="E1077" s="8"/>
      <c r="F1077" s="8"/>
      <c r="G1077" s="8"/>
      <c r="H1077" s="8"/>
      <c r="I1077" s="8"/>
      <c r="J1077" s="8"/>
      <c r="K1077" s="8"/>
      <c r="L1077" s="8"/>
    </row>
    <row r="1078" spans="5:12" ht="12.75" hidden="1" customHeight="1" x14ac:dyDescent="0.3">
      <c r="E1078" s="8"/>
      <c r="F1078" s="8"/>
      <c r="G1078" s="8"/>
      <c r="H1078" s="8"/>
      <c r="I1078" s="8"/>
      <c r="J1078" s="8"/>
      <c r="K1078" s="8"/>
      <c r="L1078" s="8"/>
    </row>
    <row r="1079" spans="5:12" ht="12.75" hidden="1" customHeight="1" x14ac:dyDescent="0.3">
      <c r="E1079" s="8"/>
      <c r="F1079" s="8"/>
      <c r="G1079" s="8"/>
      <c r="H1079" s="8"/>
      <c r="I1079" s="8"/>
      <c r="J1079" s="8"/>
      <c r="K1079" s="8"/>
      <c r="L1079" s="8"/>
    </row>
    <row r="1080" spans="5:12" ht="12.75" hidden="1" customHeight="1" x14ac:dyDescent="0.3">
      <c r="E1080" s="8"/>
      <c r="F1080" s="8"/>
      <c r="G1080" s="8"/>
      <c r="H1080" s="8"/>
      <c r="I1080" s="8"/>
      <c r="J1080" s="8"/>
      <c r="K1080" s="8"/>
      <c r="L1080" s="8"/>
    </row>
    <row r="1081" spans="5:12" ht="12.75" hidden="1" customHeight="1" x14ac:dyDescent="0.3">
      <c r="E1081" s="8"/>
      <c r="F1081" s="8"/>
      <c r="G1081" s="8"/>
      <c r="H1081" s="8"/>
      <c r="I1081" s="8"/>
      <c r="J1081" s="8"/>
      <c r="K1081" s="8"/>
      <c r="L1081" s="8"/>
    </row>
    <row r="1082" spans="5:12" ht="12.75" hidden="1" customHeight="1" x14ac:dyDescent="0.3">
      <c r="E1082" s="8"/>
      <c r="F1082" s="8"/>
      <c r="G1082" s="8"/>
      <c r="H1082" s="8"/>
      <c r="I1082" s="8"/>
      <c r="J1082" s="8"/>
      <c r="K1082" s="8"/>
      <c r="L1082" s="8"/>
    </row>
    <row r="1083" spans="5:12" ht="12.75" hidden="1" customHeight="1" x14ac:dyDescent="0.3">
      <c r="E1083" s="8"/>
      <c r="F1083" s="8"/>
      <c r="G1083" s="8"/>
      <c r="H1083" s="8"/>
      <c r="I1083" s="8"/>
      <c r="J1083" s="8"/>
      <c r="K1083" s="8"/>
      <c r="L1083" s="8"/>
    </row>
    <row r="1084" spans="5:12" ht="12.75" hidden="1" customHeight="1" x14ac:dyDescent="0.3">
      <c r="E1084" s="8"/>
      <c r="F1084" s="8"/>
      <c r="G1084" s="8"/>
      <c r="H1084" s="8"/>
      <c r="I1084" s="8"/>
      <c r="J1084" s="8"/>
      <c r="K1084" s="8"/>
      <c r="L1084" s="8"/>
    </row>
    <row r="1085" spans="5:12" ht="12.75" hidden="1" customHeight="1" x14ac:dyDescent="0.3">
      <c r="E1085" s="8"/>
      <c r="F1085" s="8"/>
      <c r="G1085" s="8"/>
      <c r="H1085" s="8"/>
      <c r="I1085" s="8"/>
      <c r="J1085" s="8"/>
      <c r="K1085" s="8"/>
      <c r="L1085" s="8"/>
    </row>
    <row r="1086" spans="5:12" ht="12.75" hidden="1" customHeight="1" x14ac:dyDescent="0.3">
      <c r="E1086" s="8"/>
      <c r="F1086" s="8"/>
      <c r="G1086" s="8"/>
      <c r="H1086" s="8"/>
      <c r="I1086" s="8"/>
      <c r="J1086" s="8"/>
      <c r="K1086" s="8"/>
      <c r="L1086" s="8"/>
    </row>
    <row r="1087" spans="5:12" ht="12.75" hidden="1" customHeight="1" x14ac:dyDescent="0.3">
      <c r="E1087" s="8"/>
      <c r="F1087" s="8"/>
      <c r="G1087" s="8"/>
      <c r="H1087" s="8"/>
      <c r="I1087" s="8"/>
      <c r="J1087" s="8"/>
      <c r="K1087" s="8"/>
      <c r="L1087" s="8"/>
    </row>
    <row r="1088" spans="5:12" ht="12.75" hidden="1" customHeight="1" x14ac:dyDescent="0.3">
      <c r="E1088" s="8"/>
      <c r="F1088" s="8"/>
      <c r="G1088" s="8"/>
      <c r="H1088" s="8"/>
      <c r="I1088" s="8"/>
      <c r="J1088" s="8"/>
      <c r="K1088" s="8"/>
      <c r="L1088" s="8"/>
    </row>
    <row r="1089" spans="5:12" ht="12.75" hidden="1" customHeight="1" x14ac:dyDescent="0.3">
      <c r="E1089" s="8"/>
      <c r="F1089" s="8"/>
      <c r="G1089" s="8"/>
      <c r="H1089" s="8"/>
      <c r="I1089" s="8"/>
      <c r="J1089" s="8"/>
      <c r="K1089" s="8"/>
      <c r="L1089" s="8"/>
    </row>
    <row r="1090" spans="5:12" ht="12.75" hidden="1" customHeight="1" x14ac:dyDescent="0.3">
      <c r="E1090" s="8"/>
      <c r="F1090" s="8"/>
      <c r="G1090" s="8"/>
      <c r="H1090" s="8"/>
      <c r="I1090" s="8"/>
      <c r="J1090" s="8"/>
      <c r="K1090" s="8"/>
      <c r="L1090" s="8"/>
    </row>
    <row r="1091" spans="5:12" ht="12.75" hidden="1" customHeight="1" x14ac:dyDescent="0.3">
      <c r="E1091" s="8"/>
      <c r="F1091" s="8"/>
      <c r="G1091" s="8"/>
      <c r="H1091" s="8"/>
      <c r="I1091" s="8"/>
      <c r="J1091" s="8"/>
      <c r="K1091" s="8"/>
      <c r="L1091" s="8"/>
    </row>
    <row r="1092" spans="5:12" ht="12.75" hidden="1" customHeight="1" x14ac:dyDescent="0.3">
      <c r="E1092" s="8"/>
      <c r="F1092" s="8"/>
      <c r="G1092" s="8"/>
      <c r="H1092" s="8"/>
      <c r="I1092" s="8"/>
      <c r="J1092" s="8"/>
      <c r="K1092" s="8"/>
      <c r="L1092" s="8"/>
    </row>
    <row r="1093" spans="5:12" ht="12.75" hidden="1" customHeight="1" x14ac:dyDescent="0.3">
      <c r="E1093" s="8"/>
      <c r="F1093" s="8"/>
      <c r="G1093" s="8"/>
      <c r="H1093" s="8"/>
      <c r="I1093" s="8"/>
      <c r="J1093" s="8"/>
      <c r="K1093" s="8"/>
      <c r="L1093" s="8"/>
    </row>
    <row r="1094" spans="5:12" ht="12.75" hidden="1" customHeight="1" x14ac:dyDescent="0.3">
      <c r="E1094" s="8"/>
      <c r="F1094" s="8"/>
      <c r="G1094" s="8"/>
      <c r="H1094" s="8"/>
      <c r="I1094" s="8"/>
      <c r="J1094" s="8"/>
      <c r="K1094" s="8"/>
      <c r="L1094" s="8"/>
    </row>
    <row r="1095" spans="5:12" ht="12.75" hidden="1" customHeight="1" x14ac:dyDescent="0.3">
      <c r="E1095" s="8"/>
      <c r="F1095" s="8"/>
      <c r="G1095" s="8"/>
      <c r="H1095" s="8"/>
      <c r="I1095" s="8"/>
      <c r="J1095" s="8"/>
      <c r="K1095" s="8"/>
      <c r="L1095" s="8"/>
    </row>
    <row r="1096" spans="5:12" ht="12.75" hidden="1" customHeight="1" x14ac:dyDescent="0.3">
      <c r="E1096" s="8"/>
      <c r="F1096" s="8"/>
      <c r="G1096" s="8"/>
      <c r="H1096" s="8"/>
      <c r="I1096" s="8"/>
      <c r="J1096" s="8"/>
      <c r="K1096" s="8"/>
      <c r="L1096" s="8"/>
    </row>
    <row r="1097" spans="5:12" ht="12.75" hidden="1" customHeight="1" x14ac:dyDescent="0.3">
      <c r="E1097" s="8"/>
      <c r="F1097" s="8"/>
      <c r="G1097" s="8"/>
      <c r="H1097" s="8"/>
      <c r="I1097" s="8"/>
      <c r="J1097" s="8"/>
      <c r="K1097" s="8"/>
      <c r="L1097" s="8"/>
    </row>
    <row r="1098" spans="5:12" ht="12.75" hidden="1" customHeight="1" x14ac:dyDescent="0.3">
      <c r="E1098" s="8"/>
      <c r="F1098" s="8"/>
      <c r="G1098" s="8"/>
      <c r="H1098" s="8"/>
      <c r="I1098" s="8"/>
      <c r="J1098" s="8"/>
      <c r="K1098" s="8"/>
      <c r="L1098" s="8"/>
    </row>
    <row r="1099" spans="5:12" ht="12.75" hidden="1" customHeight="1" x14ac:dyDescent="0.3">
      <c r="E1099" s="8"/>
      <c r="F1099" s="8"/>
      <c r="G1099" s="8"/>
      <c r="H1099" s="8"/>
      <c r="I1099" s="8"/>
      <c r="J1099" s="8"/>
      <c r="K1099" s="8"/>
      <c r="L1099" s="8"/>
    </row>
    <row r="1100" spans="5:12" ht="12.75" hidden="1" customHeight="1" x14ac:dyDescent="0.3">
      <c r="E1100" s="8"/>
      <c r="F1100" s="8"/>
      <c r="G1100" s="8"/>
      <c r="H1100" s="8"/>
      <c r="I1100" s="8"/>
      <c r="J1100" s="8"/>
      <c r="K1100" s="8"/>
      <c r="L1100" s="8"/>
    </row>
    <row r="1101" spans="5:12" ht="12.75" hidden="1" customHeight="1" x14ac:dyDescent="0.3">
      <c r="E1101" s="8"/>
      <c r="F1101" s="8"/>
      <c r="G1101" s="8"/>
      <c r="H1101" s="8"/>
      <c r="I1101" s="8"/>
      <c r="J1101" s="8"/>
      <c r="K1101" s="8"/>
      <c r="L1101" s="8"/>
    </row>
    <row r="1102" spans="5:12" ht="12.75" hidden="1" customHeight="1" x14ac:dyDescent="0.3">
      <c r="E1102" s="8"/>
      <c r="F1102" s="8"/>
      <c r="G1102" s="8"/>
      <c r="H1102" s="8"/>
      <c r="I1102" s="8"/>
      <c r="J1102" s="8"/>
      <c r="K1102" s="8"/>
      <c r="L1102" s="8"/>
    </row>
    <row r="1103" spans="5:12" ht="12.75" hidden="1" customHeight="1" x14ac:dyDescent="0.3">
      <c r="E1103" s="8"/>
      <c r="F1103" s="8"/>
      <c r="G1103" s="8"/>
      <c r="H1103" s="8"/>
      <c r="I1103" s="8"/>
      <c r="J1103" s="8"/>
      <c r="K1103" s="8"/>
      <c r="L1103" s="8"/>
    </row>
    <row r="1104" spans="5:12" ht="12.75" hidden="1" customHeight="1" x14ac:dyDescent="0.3">
      <c r="E1104" s="8"/>
      <c r="F1104" s="8"/>
      <c r="G1104" s="8"/>
      <c r="H1104" s="8"/>
      <c r="I1104" s="8"/>
      <c r="J1104" s="8"/>
      <c r="K1104" s="8"/>
      <c r="L1104" s="8"/>
    </row>
    <row r="1105" spans="5:12" ht="12.75" hidden="1" customHeight="1" x14ac:dyDescent="0.3">
      <c r="E1105" s="8"/>
      <c r="F1105" s="8"/>
      <c r="G1105" s="8"/>
      <c r="H1105" s="8"/>
      <c r="I1105" s="8"/>
      <c r="J1105" s="8"/>
      <c r="K1105" s="8"/>
      <c r="L1105" s="8"/>
    </row>
    <row r="1106" spans="5:12" ht="12.75" hidden="1" customHeight="1" x14ac:dyDescent="0.3">
      <c r="E1106" s="8"/>
      <c r="F1106" s="8"/>
      <c r="G1106" s="8"/>
      <c r="H1106" s="8"/>
      <c r="I1106" s="8"/>
      <c r="J1106" s="8"/>
      <c r="K1106" s="8"/>
      <c r="L1106" s="8"/>
    </row>
    <row r="1107" spans="5:12" ht="12.75" hidden="1" customHeight="1" x14ac:dyDescent="0.3">
      <c r="E1107" s="8"/>
      <c r="F1107" s="8"/>
      <c r="G1107" s="8"/>
      <c r="H1107" s="8"/>
      <c r="I1107" s="8"/>
      <c r="J1107" s="8"/>
      <c r="K1107" s="8"/>
      <c r="L1107" s="8"/>
    </row>
    <row r="1108" spans="5:12" ht="12.75" hidden="1" customHeight="1" x14ac:dyDescent="0.3">
      <c r="E1108" s="8"/>
      <c r="F1108" s="8"/>
      <c r="G1108" s="8"/>
      <c r="H1108" s="8"/>
      <c r="I1108" s="8"/>
      <c r="J1108" s="8"/>
      <c r="K1108" s="8"/>
      <c r="L1108" s="8"/>
    </row>
    <row r="1109" spans="5:12" ht="12.75" hidden="1" customHeight="1" x14ac:dyDescent="0.3">
      <c r="E1109" s="8"/>
      <c r="F1109" s="8"/>
      <c r="G1109" s="8"/>
      <c r="H1109" s="8"/>
      <c r="I1109" s="8"/>
      <c r="J1109" s="8"/>
      <c r="K1109" s="8"/>
      <c r="L1109" s="8"/>
    </row>
    <row r="1110" spans="5:12" ht="12.75" hidden="1" customHeight="1" x14ac:dyDescent="0.3">
      <c r="E1110" s="8"/>
      <c r="F1110" s="8"/>
      <c r="G1110" s="8"/>
      <c r="H1110" s="8"/>
      <c r="I1110" s="8"/>
      <c r="J1110" s="8"/>
      <c r="K1110" s="8"/>
      <c r="L1110" s="8"/>
    </row>
    <row r="1111" spans="5:12" ht="12.75" hidden="1" customHeight="1" x14ac:dyDescent="0.3">
      <c r="E1111" s="8"/>
      <c r="F1111" s="8"/>
      <c r="G1111" s="8"/>
      <c r="H1111" s="8"/>
      <c r="I1111" s="8"/>
      <c r="J1111" s="8"/>
      <c r="K1111" s="8"/>
      <c r="L1111" s="8"/>
    </row>
    <row r="1112" spans="5:12" ht="12.75" hidden="1" customHeight="1" x14ac:dyDescent="0.3">
      <c r="E1112" s="8"/>
      <c r="F1112" s="8"/>
      <c r="G1112" s="8"/>
      <c r="H1112" s="8"/>
      <c r="I1112" s="8"/>
      <c r="J1112" s="8"/>
      <c r="K1112" s="8"/>
      <c r="L1112" s="8"/>
    </row>
    <row r="1113" spans="5:12" ht="12.75" hidden="1" customHeight="1" x14ac:dyDescent="0.3">
      <c r="E1113" s="8"/>
      <c r="F1113" s="8"/>
      <c r="G1113" s="8"/>
      <c r="H1113" s="8"/>
      <c r="I1113" s="8"/>
      <c r="J1113" s="8"/>
      <c r="K1113" s="8"/>
      <c r="L1113" s="8"/>
    </row>
    <row r="1114" spans="5:12" ht="12.75" hidden="1" customHeight="1" x14ac:dyDescent="0.3">
      <c r="E1114" s="8"/>
      <c r="F1114" s="8"/>
      <c r="G1114" s="8"/>
      <c r="H1114" s="8"/>
      <c r="I1114" s="8"/>
      <c r="J1114" s="8"/>
      <c r="K1114" s="8"/>
      <c r="L1114" s="8"/>
    </row>
    <row r="1115" spans="5:12" ht="12.75" hidden="1" customHeight="1" x14ac:dyDescent="0.3">
      <c r="E1115" s="8"/>
      <c r="F1115" s="8"/>
      <c r="G1115" s="8"/>
      <c r="H1115" s="8"/>
      <c r="I1115" s="8"/>
      <c r="J1115" s="8"/>
      <c r="K1115" s="8"/>
      <c r="L1115" s="8"/>
    </row>
    <row r="1116" spans="5:12" ht="12.75" hidden="1" customHeight="1" x14ac:dyDescent="0.3">
      <c r="E1116" s="8"/>
      <c r="F1116" s="8"/>
      <c r="G1116" s="8"/>
      <c r="H1116" s="8"/>
      <c r="I1116" s="8"/>
      <c r="J1116" s="8"/>
      <c r="K1116" s="8"/>
      <c r="L1116" s="8"/>
    </row>
    <row r="1117" spans="5:12" ht="12.75" hidden="1" customHeight="1" x14ac:dyDescent="0.3">
      <c r="E1117" s="8"/>
      <c r="F1117" s="8"/>
      <c r="G1117" s="8"/>
      <c r="H1117" s="8"/>
      <c r="I1117" s="8"/>
      <c r="J1117" s="8"/>
      <c r="K1117" s="8"/>
      <c r="L1117" s="8"/>
    </row>
    <row r="1118" spans="5:12" ht="12.75" hidden="1" customHeight="1" x14ac:dyDescent="0.3">
      <c r="E1118" s="8"/>
      <c r="F1118" s="8"/>
      <c r="G1118" s="8"/>
      <c r="H1118" s="8"/>
      <c r="I1118" s="8"/>
      <c r="J1118" s="8"/>
      <c r="K1118" s="8"/>
      <c r="L1118" s="8"/>
    </row>
    <row r="1119" spans="5:12" ht="12.75" hidden="1" customHeight="1" x14ac:dyDescent="0.3">
      <c r="E1119" s="8"/>
      <c r="F1119" s="8"/>
      <c r="G1119" s="8"/>
      <c r="H1119" s="8"/>
      <c r="I1119" s="8"/>
      <c r="J1119" s="8"/>
      <c r="K1119" s="8"/>
      <c r="L1119" s="8"/>
    </row>
    <row r="1120" spans="5:12" ht="12.75" hidden="1" customHeight="1" x14ac:dyDescent="0.3">
      <c r="E1120" s="8"/>
      <c r="F1120" s="8"/>
      <c r="G1120" s="8"/>
      <c r="H1120" s="8"/>
      <c r="I1120" s="8"/>
      <c r="J1120" s="8"/>
      <c r="K1120" s="8"/>
      <c r="L1120" s="8"/>
    </row>
    <row r="1121" spans="5:12" ht="12.75" hidden="1" customHeight="1" x14ac:dyDescent="0.3">
      <c r="E1121" s="8"/>
      <c r="F1121" s="8"/>
      <c r="G1121" s="8"/>
      <c r="H1121" s="8"/>
      <c r="I1121" s="8"/>
      <c r="J1121" s="8"/>
      <c r="K1121" s="8"/>
      <c r="L1121" s="8"/>
    </row>
    <row r="1122" spans="5:12" ht="12.75" hidden="1" customHeight="1" x14ac:dyDescent="0.3">
      <c r="E1122" s="8"/>
      <c r="F1122" s="8"/>
      <c r="G1122" s="8"/>
      <c r="H1122" s="8"/>
      <c r="I1122" s="8"/>
      <c r="J1122" s="8"/>
      <c r="K1122" s="8"/>
      <c r="L1122" s="8"/>
    </row>
    <row r="1123" spans="5:12" ht="12.75" hidden="1" customHeight="1" x14ac:dyDescent="0.3">
      <c r="E1123" s="8"/>
      <c r="F1123" s="8"/>
      <c r="G1123" s="8"/>
      <c r="H1123" s="8"/>
      <c r="I1123" s="8"/>
      <c r="J1123" s="8"/>
      <c r="K1123" s="8"/>
      <c r="L1123" s="8"/>
    </row>
    <row r="1124" spans="5:12" ht="12.75" hidden="1" customHeight="1" x14ac:dyDescent="0.3">
      <c r="E1124" s="8"/>
      <c r="F1124" s="8"/>
      <c r="G1124" s="8"/>
      <c r="H1124" s="8"/>
      <c r="I1124" s="8"/>
      <c r="J1124" s="8"/>
      <c r="K1124" s="8"/>
      <c r="L1124" s="8"/>
    </row>
    <row r="1125" spans="5:12" ht="12.75" hidden="1" customHeight="1" x14ac:dyDescent="0.3">
      <c r="E1125" s="8"/>
      <c r="F1125" s="8"/>
      <c r="G1125" s="8"/>
      <c r="H1125" s="8"/>
      <c r="I1125" s="8"/>
      <c r="J1125" s="8"/>
      <c r="K1125" s="8"/>
      <c r="L1125" s="8"/>
    </row>
    <row r="1126" spans="5:12" ht="12.75" hidden="1" customHeight="1" x14ac:dyDescent="0.3">
      <c r="E1126" s="8"/>
      <c r="F1126" s="8"/>
      <c r="G1126" s="8"/>
      <c r="H1126" s="8"/>
      <c r="I1126" s="8"/>
      <c r="J1126" s="8"/>
      <c r="K1126" s="8"/>
      <c r="L1126" s="8"/>
    </row>
    <row r="1127" spans="5:12" ht="12.75" hidden="1" customHeight="1" x14ac:dyDescent="0.3">
      <c r="E1127" s="8"/>
      <c r="F1127" s="8"/>
      <c r="G1127" s="8"/>
      <c r="H1127" s="8"/>
      <c r="I1127" s="8"/>
      <c r="J1127" s="8"/>
      <c r="K1127" s="8"/>
      <c r="L1127" s="8"/>
    </row>
    <row r="1128" spans="5:12" ht="12.75" hidden="1" customHeight="1" x14ac:dyDescent="0.3">
      <c r="E1128" s="8"/>
      <c r="F1128" s="8"/>
      <c r="G1128" s="8"/>
      <c r="H1128" s="8"/>
      <c r="I1128" s="8"/>
      <c r="J1128" s="8"/>
      <c r="K1128" s="8"/>
      <c r="L1128" s="8"/>
    </row>
    <row r="1129" spans="5:12" ht="12.75" hidden="1" customHeight="1" x14ac:dyDescent="0.3">
      <c r="E1129" s="8"/>
      <c r="F1129" s="8"/>
      <c r="G1129" s="8"/>
      <c r="H1129" s="8"/>
      <c r="I1129" s="8"/>
      <c r="J1129" s="8"/>
      <c r="K1129" s="8"/>
      <c r="L1129" s="8"/>
    </row>
    <row r="1130" spans="5:12" ht="12.75" hidden="1" customHeight="1" x14ac:dyDescent="0.3">
      <c r="E1130" s="8"/>
      <c r="F1130" s="8"/>
      <c r="G1130" s="8"/>
      <c r="H1130" s="8"/>
      <c r="I1130" s="8"/>
      <c r="J1130" s="8"/>
      <c r="K1130" s="8"/>
      <c r="L1130" s="8"/>
    </row>
    <row r="1131" spans="5:12" ht="12.75" hidden="1" customHeight="1" x14ac:dyDescent="0.3">
      <c r="E1131" s="8"/>
      <c r="F1131" s="8"/>
      <c r="G1131" s="8"/>
      <c r="H1131" s="8"/>
      <c r="I1131" s="8"/>
      <c r="J1131" s="8"/>
      <c r="K1131" s="8"/>
      <c r="L1131" s="8"/>
    </row>
    <row r="1132" spans="5:12" ht="12.75" hidden="1" customHeight="1" x14ac:dyDescent="0.3">
      <c r="E1132" s="8"/>
      <c r="F1132" s="8"/>
      <c r="G1132" s="8"/>
      <c r="H1132" s="8"/>
      <c r="I1132" s="8"/>
      <c r="J1132" s="8"/>
      <c r="K1132" s="8"/>
      <c r="L1132" s="8"/>
    </row>
    <row r="1133" spans="5:12" ht="12.75" hidden="1" customHeight="1" x14ac:dyDescent="0.3">
      <c r="E1133" s="8"/>
      <c r="F1133" s="8"/>
      <c r="G1133" s="8"/>
      <c r="H1133" s="8"/>
      <c r="I1133" s="8"/>
      <c r="J1133" s="8"/>
      <c r="K1133" s="8"/>
      <c r="L1133" s="8"/>
    </row>
    <row r="1134" spans="5:12" ht="12.75" hidden="1" customHeight="1" x14ac:dyDescent="0.3">
      <c r="E1134" s="8"/>
      <c r="F1134" s="8"/>
      <c r="G1134" s="8"/>
      <c r="H1134" s="8"/>
      <c r="I1134" s="8"/>
      <c r="J1134" s="8"/>
      <c r="K1134" s="8"/>
      <c r="L1134" s="8"/>
    </row>
    <row r="1135" spans="5:12" ht="12.75" hidden="1" customHeight="1" x14ac:dyDescent="0.3">
      <c r="E1135" s="8"/>
      <c r="F1135" s="8"/>
      <c r="G1135" s="8"/>
      <c r="H1135" s="8"/>
      <c r="I1135" s="8"/>
      <c r="J1135" s="8"/>
      <c r="K1135" s="8"/>
      <c r="L1135" s="8"/>
    </row>
    <row r="1136" spans="5:12" ht="12.75" hidden="1" customHeight="1" x14ac:dyDescent="0.3">
      <c r="E1136" s="8"/>
      <c r="F1136" s="8"/>
      <c r="G1136" s="8"/>
      <c r="H1136" s="8"/>
      <c r="I1136" s="8"/>
      <c r="J1136" s="8"/>
      <c r="K1136" s="8"/>
      <c r="L1136" s="8"/>
    </row>
    <row r="1137" spans="5:12" ht="12.75" hidden="1" customHeight="1" x14ac:dyDescent="0.3">
      <c r="E1137" s="8"/>
      <c r="F1137" s="8"/>
      <c r="G1137" s="8"/>
      <c r="H1137" s="8"/>
      <c r="I1137" s="8"/>
      <c r="J1137" s="8"/>
      <c r="K1137" s="8"/>
      <c r="L1137" s="8"/>
    </row>
    <row r="1138" spans="5:12" ht="12.75" hidden="1" customHeight="1" x14ac:dyDescent="0.3">
      <c r="E1138" s="8"/>
      <c r="F1138" s="8"/>
      <c r="G1138" s="8"/>
      <c r="H1138" s="8"/>
      <c r="I1138" s="8"/>
      <c r="J1138" s="8"/>
      <c r="K1138" s="8"/>
      <c r="L1138" s="8"/>
    </row>
    <row r="1139" spans="5:12" ht="12.75" hidden="1" customHeight="1" x14ac:dyDescent="0.3">
      <c r="E1139" s="8"/>
      <c r="F1139" s="8"/>
      <c r="G1139" s="8"/>
      <c r="H1139" s="8"/>
      <c r="I1139" s="8"/>
      <c r="J1139" s="8"/>
      <c r="K1139" s="8"/>
      <c r="L1139" s="8"/>
    </row>
    <row r="1140" spans="5:12" ht="12.75" hidden="1" customHeight="1" x14ac:dyDescent="0.3">
      <c r="E1140" s="8"/>
      <c r="F1140" s="8"/>
      <c r="G1140" s="8"/>
      <c r="H1140" s="8"/>
      <c r="I1140" s="8"/>
      <c r="J1140" s="8"/>
      <c r="K1140" s="8"/>
      <c r="L1140" s="8"/>
    </row>
    <row r="1141" spans="5:12" ht="12.75" hidden="1" customHeight="1" x14ac:dyDescent="0.3">
      <c r="E1141" s="8"/>
      <c r="F1141" s="8"/>
      <c r="G1141" s="8"/>
      <c r="H1141" s="8"/>
      <c r="I1141" s="8"/>
      <c r="J1141" s="8"/>
      <c r="K1141" s="8"/>
      <c r="L1141" s="8"/>
    </row>
    <row r="1142" spans="5:12" ht="12.75" hidden="1" customHeight="1" x14ac:dyDescent="0.3">
      <c r="E1142" s="8"/>
      <c r="F1142" s="8"/>
      <c r="G1142" s="8"/>
      <c r="H1142" s="8"/>
      <c r="I1142" s="8"/>
      <c r="J1142" s="8"/>
      <c r="K1142" s="8"/>
      <c r="L1142" s="8"/>
    </row>
    <row r="1143" spans="5:12" ht="12.75" hidden="1" customHeight="1" x14ac:dyDescent="0.3">
      <c r="E1143" s="8"/>
      <c r="F1143" s="8"/>
      <c r="G1143" s="8"/>
      <c r="H1143" s="8"/>
      <c r="I1143" s="8"/>
      <c r="J1143" s="8"/>
      <c r="K1143" s="8"/>
      <c r="L1143" s="8"/>
    </row>
    <row r="1144" spans="5:12" ht="12.75" hidden="1" customHeight="1" x14ac:dyDescent="0.3">
      <c r="E1144" s="8"/>
      <c r="F1144" s="8"/>
      <c r="G1144" s="8"/>
      <c r="H1144" s="8"/>
      <c r="I1144" s="8"/>
      <c r="J1144" s="8"/>
      <c r="K1144" s="8"/>
      <c r="L1144" s="8"/>
    </row>
    <row r="1145" spans="5:12" ht="12.75" hidden="1" customHeight="1" x14ac:dyDescent="0.3">
      <c r="E1145" s="8"/>
      <c r="F1145" s="8"/>
      <c r="G1145" s="8"/>
      <c r="H1145" s="8"/>
      <c r="I1145" s="8"/>
      <c r="J1145" s="8"/>
      <c r="K1145" s="8"/>
      <c r="L1145" s="8"/>
    </row>
    <row r="1146" spans="5:12" ht="12.75" hidden="1" customHeight="1" x14ac:dyDescent="0.3">
      <c r="E1146" s="8"/>
      <c r="F1146" s="8"/>
      <c r="G1146" s="8"/>
      <c r="H1146" s="8"/>
      <c r="I1146" s="8"/>
      <c r="J1146" s="8"/>
      <c r="K1146" s="8"/>
      <c r="L1146" s="8"/>
    </row>
    <row r="1147" spans="5:12" ht="12.75" hidden="1" customHeight="1" x14ac:dyDescent="0.3">
      <c r="E1147" s="8"/>
      <c r="F1147" s="8"/>
      <c r="G1147" s="8"/>
      <c r="H1147" s="8"/>
      <c r="I1147" s="8"/>
      <c r="J1147" s="8"/>
      <c r="K1147" s="8"/>
      <c r="L1147" s="8"/>
    </row>
    <row r="1148" spans="5:12" ht="12.75" hidden="1" customHeight="1" x14ac:dyDescent="0.3">
      <c r="E1148" s="8"/>
      <c r="F1148" s="8"/>
      <c r="G1148" s="8"/>
      <c r="H1148" s="8"/>
      <c r="I1148" s="8"/>
      <c r="J1148" s="8"/>
      <c r="K1148" s="8"/>
      <c r="L1148" s="8"/>
    </row>
    <row r="1149" spans="5:12" ht="12.75" hidden="1" customHeight="1" x14ac:dyDescent="0.3">
      <c r="E1149" s="8"/>
      <c r="F1149" s="8"/>
      <c r="G1149" s="8"/>
      <c r="H1149" s="8"/>
      <c r="I1149" s="8"/>
      <c r="J1149" s="8"/>
      <c r="K1149" s="8"/>
      <c r="L1149" s="8"/>
    </row>
    <row r="1150" spans="5:12" ht="12.75" hidden="1" customHeight="1" x14ac:dyDescent="0.3">
      <c r="E1150" s="8"/>
      <c r="F1150" s="8"/>
      <c r="G1150" s="8"/>
      <c r="H1150" s="8"/>
      <c r="I1150" s="8"/>
      <c r="J1150" s="8"/>
      <c r="K1150" s="8"/>
      <c r="L1150" s="8"/>
    </row>
    <row r="1151" spans="5:12" ht="12.75" hidden="1" customHeight="1" x14ac:dyDescent="0.3">
      <c r="E1151" s="8"/>
      <c r="F1151" s="8"/>
      <c r="G1151" s="8"/>
      <c r="H1151" s="8"/>
      <c r="I1151" s="8"/>
      <c r="J1151" s="8"/>
      <c r="K1151" s="8"/>
      <c r="L1151" s="8"/>
    </row>
    <row r="1152" spans="5:12" ht="12.75" hidden="1" customHeight="1" x14ac:dyDescent="0.3">
      <c r="E1152" s="8"/>
      <c r="F1152" s="8"/>
      <c r="G1152" s="8"/>
      <c r="H1152" s="8"/>
      <c r="I1152" s="8"/>
      <c r="J1152" s="8"/>
      <c r="K1152" s="8"/>
      <c r="L1152" s="8"/>
    </row>
    <row r="1153" spans="5:12" ht="12.75" hidden="1" customHeight="1" x14ac:dyDescent="0.3">
      <c r="E1153" s="8"/>
      <c r="F1153" s="8"/>
      <c r="G1153" s="8"/>
      <c r="H1153" s="8"/>
      <c r="I1153" s="8"/>
      <c r="J1153" s="8"/>
      <c r="K1153" s="8"/>
      <c r="L1153" s="8"/>
    </row>
    <row r="1154" spans="5:12" ht="12.75" hidden="1" customHeight="1" x14ac:dyDescent="0.3">
      <c r="E1154" s="8"/>
      <c r="F1154" s="8"/>
      <c r="G1154" s="8"/>
      <c r="H1154" s="8"/>
      <c r="I1154" s="8"/>
      <c r="J1154" s="8"/>
      <c r="K1154" s="8"/>
      <c r="L1154" s="8"/>
    </row>
    <row r="1155" spans="5:12" ht="12.75" hidden="1" customHeight="1" x14ac:dyDescent="0.3">
      <c r="E1155" s="8"/>
      <c r="F1155" s="8"/>
      <c r="G1155" s="8"/>
      <c r="H1155" s="8"/>
      <c r="I1155" s="8"/>
      <c r="J1155" s="8"/>
      <c r="K1155" s="8"/>
      <c r="L1155" s="8"/>
    </row>
    <row r="1156" spans="5:12" ht="12.75" hidden="1" customHeight="1" x14ac:dyDescent="0.3">
      <c r="E1156" s="8"/>
      <c r="F1156" s="8"/>
      <c r="G1156" s="8"/>
      <c r="H1156" s="8"/>
      <c r="I1156" s="8"/>
      <c r="J1156" s="8"/>
      <c r="K1156" s="8"/>
      <c r="L1156" s="8"/>
    </row>
    <row r="1157" spans="5:12" ht="12.75" hidden="1" customHeight="1" x14ac:dyDescent="0.3">
      <c r="E1157" s="8"/>
      <c r="F1157" s="8"/>
      <c r="G1157" s="8"/>
      <c r="H1157" s="8"/>
      <c r="I1157" s="8"/>
      <c r="J1157" s="8"/>
      <c r="K1157" s="8"/>
      <c r="L1157" s="8"/>
    </row>
    <row r="1158" spans="5:12" ht="12.75" hidden="1" customHeight="1" x14ac:dyDescent="0.3">
      <c r="E1158" s="8"/>
      <c r="F1158" s="8"/>
      <c r="G1158" s="8"/>
      <c r="H1158" s="8"/>
      <c r="I1158" s="8"/>
      <c r="J1158" s="8"/>
      <c r="K1158" s="8"/>
      <c r="L1158" s="8"/>
    </row>
    <row r="1159" spans="5:12" ht="12.75" hidden="1" customHeight="1" x14ac:dyDescent="0.3">
      <c r="E1159" s="8"/>
      <c r="F1159" s="8"/>
      <c r="G1159" s="8"/>
      <c r="H1159" s="8"/>
      <c r="I1159" s="8"/>
      <c r="J1159" s="8"/>
      <c r="K1159" s="8"/>
      <c r="L1159" s="8"/>
    </row>
    <row r="1160" spans="5:12" ht="12.75" hidden="1" customHeight="1" x14ac:dyDescent="0.3">
      <c r="E1160" s="8"/>
      <c r="F1160" s="8"/>
      <c r="G1160" s="8"/>
      <c r="H1160" s="8"/>
      <c r="I1160" s="8"/>
      <c r="J1160" s="8"/>
      <c r="K1160" s="8"/>
      <c r="L1160" s="8"/>
    </row>
    <row r="1161" spans="5:12" ht="12.75" hidden="1" customHeight="1" x14ac:dyDescent="0.3">
      <c r="E1161" s="8"/>
      <c r="F1161" s="8"/>
      <c r="G1161" s="8"/>
      <c r="H1161" s="8"/>
      <c r="I1161" s="8"/>
      <c r="J1161" s="8"/>
      <c r="K1161" s="8"/>
      <c r="L1161" s="8"/>
    </row>
    <row r="1162" spans="5:12" ht="12.75" hidden="1" customHeight="1" x14ac:dyDescent="0.3">
      <c r="E1162" s="8"/>
      <c r="F1162" s="8"/>
      <c r="G1162" s="8"/>
      <c r="H1162" s="8"/>
      <c r="I1162" s="8"/>
      <c r="J1162" s="8"/>
      <c r="K1162" s="8"/>
      <c r="L1162" s="8"/>
    </row>
    <row r="1163" spans="5:12" ht="12.75" hidden="1" customHeight="1" x14ac:dyDescent="0.3">
      <c r="E1163" s="8"/>
      <c r="F1163" s="8"/>
      <c r="G1163" s="8"/>
      <c r="H1163" s="8"/>
      <c r="I1163" s="8"/>
      <c r="J1163" s="8"/>
      <c r="K1163" s="8"/>
      <c r="L1163" s="8"/>
    </row>
    <row r="1164" spans="5:12" ht="12.75" hidden="1" customHeight="1" x14ac:dyDescent="0.3">
      <c r="E1164" s="8"/>
      <c r="F1164" s="8"/>
      <c r="G1164" s="8"/>
      <c r="H1164" s="8"/>
      <c r="I1164" s="8"/>
      <c r="J1164" s="8"/>
      <c r="K1164" s="8"/>
      <c r="L1164" s="8"/>
    </row>
    <row r="1165" spans="5:12" ht="12.75" hidden="1" customHeight="1" x14ac:dyDescent="0.3">
      <c r="E1165" s="8"/>
      <c r="F1165" s="8"/>
      <c r="G1165" s="8"/>
      <c r="H1165" s="8"/>
      <c r="I1165" s="8"/>
      <c r="J1165" s="8"/>
      <c r="K1165" s="8"/>
      <c r="L1165" s="8"/>
    </row>
    <row r="1166" spans="5:12" ht="12.75" hidden="1" customHeight="1" x14ac:dyDescent="0.3">
      <c r="E1166" s="8"/>
      <c r="F1166" s="8"/>
      <c r="G1166" s="8"/>
      <c r="H1166" s="8"/>
      <c r="I1166" s="8"/>
      <c r="J1166" s="8"/>
      <c r="K1166" s="8"/>
      <c r="L1166" s="8"/>
    </row>
    <row r="1167" spans="5:12" ht="12.75" hidden="1" customHeight="1" x14ac:dyDescent="0.3">
      <c r="E1167" s="8"/>
      <c r="F1167" s="8"/>
      <c r="G1167" s="8"/>
      <c r="H1167" s="8"/>
      <c r="I1167" s="8"/>
      <c r="J1167" s="8"/>
      <c r="K1167" s="8"/>
      <c r="L1167" s="8"/>
    </row>
    <row r="1168" spans="5:12" ht="12.75" hidden="1" customHeight="1" x14ac:dyDescent="0.3">
      <c r="E1168" s="8"/>
      <c r="F1168" s="8"/>
      <c r="G1168" s="8"/>
      <c r="H1168" s="8"/>
      <c r="I1168" s="8"/>
      <c r="J1168" s="8"/>
      <c r="K1168" s="8"/>
      <c r="L1168" s="8"/>
    </row>
    <row r="1169" spans="5:12" ht="12.75" hidden="1" customHeight="1" x14ac:dyDescent="0.3">
      <c r="E1169" s="8"/>
      <c r="F1169" s="8"/>
      <c r="G1169" s="8"/>
      <c r="H1169" s="8"/>
      <c r="I1169" s="8"/>
      <c r="J1169" s="8"/>
      <c r="K1169" s="8"/>
      <c r="L1169" s="8"/>
    </row>
    <row r="1170" spans="5:12" ht="12.75" hidden="1" customHeight="1" x14ac:dyDescent="0.3">
      <c r="E1170" s="8"/>
      <c r="F1170" s="8"/>
      <c r="G1170" s="8"/>
      <c r="H1170" s="8"/>
      <c r="I1170" s="8"/>
      <c r="J1170" s="8"/>
      <c r="K1170" s="8"/>
      <c r="L1170" s="8"/>
    </row>
    <row r="1171" spans="5:12" ht="12.75" hidden="1" customHeight="1" x14ac:dyDescent="0.3">
      <c r="E1171" s="8"/>
      <c r="F1171" s="8"/>
      <c r="G1171" s="8"/>
      <c r="H1171" s="8"/>
      <c r="I1171" s="8"/>
      <c r="J1171" s="8"/>
      <c r="K1171" s="8"/>
      <c r="L1171" s="8"/>
    </row>
    <row r="1172" spans="5:12" ht="12.75" hidden="1" customHeight="1" x14ac:dyDescent="0.3">
      <c r="E1172" s="8"/>
      <c r="F1172" s="8"/>
      <c r="G1172" s="8"/>
      <c r="H1172" s="8"/>
      <c r="I1172" s="8"/>
      <c r="J1172" s="8"/>
      <c r="K1172" s="8"/>
      <c r="L1172" s="8"/>
    </row>
    <row r="1173" spans="5:12" ht="12.75" hidden="1" customHeight="1" x14ac:dyDescent="0.3">
      <c r="E1173" s="8"/>
      <c r="F1173" s="8"/>
      <c r="G1173" s="8"/>
      <c r="H1173" s="8"/>
      <c r="I1173" s="8"/>
      <c r="J1173" s="8"/>
      <c r="K1173" s="8"/>
      <c r="L1173" s="8"/>
    </row>
    <row r="1174" spans="5:12" ht="12.75" hidden="1" customHeight="1" x14ac:dyDescent="0.3">
      <c r="E1174" s="8"/>
      <c r="F1174" s="8"/>
      <c r="G1174" s="8"/>
      <c r="H1174" s="8"/>
      <c r="I1174" s="8"/>
      <c r="J1174" s="8"/>
      <c r="K1174" s="8"/>
      <c r="L1174" s="8"/>
    </row>
    <row r="1175" spans="5:12" ht="12.75" hidden="1" customHeight="1" x14ac:dyDescent="0.3">
      <c r="E1175" s="8"/>
      <c r="F1175" s="8"/>
      <c r="G1175" s="8"/>
      <c r="H1175" s="8"/>
      <c r="I1175" s="8"/>
      <c r="J1175" s="8"/>
      <c r="K1175" s="8"/>
      <c r="L1175" s="8"/>
    </row>
    <row r="1176" spans="5:12" ht="12.75" hidden="1" customHeight="1" x14ac:dyDescent="0.3">
      <c r="E1176" s="8"/>
      <c r="F1176" s="8"/>
      <c r="G1176" s="8"/>
      <c r="H1176" s="8"/>
      <c r="I1176" s="8"/>
      <c r="J1176" s="8"/>
      <c r="K1176" s="8"/>
      <c r="L1176" s="8"/>
    </row>
    <row r="1177" spans="5:12" ht="12.75" hidden="1" customHeight="1" x14ac:dyDescent="0.3">
      <c r="E1177" s="8"/>
      <c r="F1177" s="8"/>
      <c r="G1177" s="8"/>
      <c r="H1177" s="8"/>
      <c r="I1177" s="8"/>
      <c r="J1177" s="8"/>
      <c r="K1177" s="8"/>
      <c r="L1177" s="8"/>
    </row>
    <row r="1178" spans="5:12" ht="12.75" hidden="1" customHeight="1" x14ac:dyDescent="0.3">
      <c r="E1178" s="8"/>
      <c r="F1178" s="8"/>
      <c r="G1178" s="8"/>
      <c r="H1178" s="8"/>
      <c r="I1178" s="8"/>
      <c r="J1178" s="8"/>
      <c r="K1178" s="8"/>
      <c r="L1178" s="8"/>
    </row>
    <row r="1179" spans="5:12" ht="12.75" hidden="1" customHeight="1" x14ac:dyDescent="0.3">
      <c r="E1179" s="8"/>
      <c r="F1179" s="8"/>
      <c r="G1179" s="8"/>
      <c r="H1179" s="8"/>
      <c r="I1179" s="8"/>
      <c r="J1179" s="8"/>
      <c r="K1179" s="8"/>
      <c r="L1179" s="8"/>
    </row>
    <row r="1180" spans="5:12" ht="12.75" hidden="1" customHeight="1" x14ac:dyDescent="0.3">
      <c r="E1180" s="8"/>
      <c r="F1180" s="8"/>
      <c r="G1180" s="8"/>
      <c r="H1180" s="8"/>
      <c r="I1180" s="8"/>
      <c r="J1180" s="8"/>
      <c r="K1180" s="8"/>
      <c r="L1180" s="8"/>
    </row>
    <row r="1181" spans="5:12" ht="12.75" hidden="1" customHeight="1" x14ac:dyDescent="0.3">
      <c r="E1181" s="8"/>
      <c r="F1181" s="8"/>
      <c r="G1181" s="8"/>
      <c r="H1181" s="8"/>
      <c r="I1181" s="8"/>
      <c r="J1181" s="8"/>
      <c r="K1181" s="8"/>
      <c r="L1181" s="8"/>
    </row>
    <row r="1182" spans="5:12" ht="12.75" hidden="1" customHeight="1" x14ac:dyDescent="0.3">
      <c r="E1182" s="8"/>
      <c r="F1182" s="8"/>
      <c r="G1182" s="8"/>
      <c r="H1182" s="8"/>
      <c r="I1182" s="8"/>
      <c r="J1182" s="8"/>
      <c r="K1182" s="8"/>
      <c r="L1182" s="8"/>
    </row>
    <row r="1183" spans="5:12" ht="12.75" hidden="1" customHeight="1" x14ac:dyDescent="0.3">
      <c r="E1183" s="8"/>
      <c r="F1183" s="8"/>
      <c r="G1183" s="8"/>
      <c r="H1183" s="8"/>
      <c r="I1183" s="8"/>
      <c r="J1183" s="8"/>
      <c r="K1183" s="8"/>
      <c r="L1183" s="8"/>
    </row>
    <row r="1184" spans="5:12" ht="12.75" hidden="1" customHeight="1" x14ac:dyDescent="0.3">
      <c r="E1184" s="8"/>
      <c r="F1184" s="8"/>
      <c r="G1184" s="8"/>
      <c r="H1184" s="8"/>
      <c r="I1184" s="8"/>
      <c r="J1184" s="8"/>
      <c r="K1184" s="8"/>
      <c r="L1184" s="8"/>
    </row>
    <row r="1185" spans="5:12" ht="12.75" hidden="1" customHeight="1" x14ac:dyDescent="0.3">
      <c r="E1185" s="8"/>
      <c r="F1185" s="8"/>
      <c r="G1185" s="8"/>
      <c r="H1185" s="8"/>
      <c r="I1185" s="8"/>
      <c r="J1185" s="8"/>
      <c r="K1185" s="8"/>
      <c r="L1185" s="8"/>
    </row>
    <row r="1186" spans="5:12" ht="12.75" hidden="1" customHeight="1" x14ac:dyDescent="0.3">
      <c r="E1186" s="8"/>
      <c r="F1186" s="8"/>
      <c r="G1186" s="8"/>
      <c r="H1186" s="8"/>
      <c r="I1186" s="8"/>
      <c r="J1186" s="8"/>
      <c r="K1186" s="8"/>
      <c r="L1186" s="8"/>
    </row>
    <row r="1187" spans="5:12" ht="12.75" hidden="1" customHeight="1" x14ac:dyDescent="0.3">
      <c r="E1187" s="8"/>
      <c r="F1187" s="8"/>
      <c r="G1187" s="8"/>
      <c r="H1187" s="8"/>
      <c r="I1187" s="8"/>
      <c r="J1187" s="8"/>
      <c r="K1187" s="8"/>
      <c r="L1187" s="8"/>
    </row>
    <row r="1188" spans="5:12" ht="12.75" hidden="1" customHeight="1" x14ac:dyDescent="0.3">
      <c r="E1188" s="8"/>
      <c r="F1188" s="8"/>
      <c r="G1188" s="8"/>
      <c r="H1188" s="8"/>
      <c r="I1188" s="8"/>
      <c r="J1188" s="8"/>
      <c r="K1188" s="8"/>
      <c r="L1188" s="8"/>
    </row>
    <row r="1189" spans="5:12" ht="12.75" hidden="1" customHeight="1" x14ac:dyDescent="0.3">
      <c r="E1189" s="8"/>
      <c r="F1189" s="8"/>
      <c r="G1189" s="8"/>
      <c r="H1189" s="8"/>
      <c r="I1189" s="8"/>
      <c r="J1189" s="8"/>
      <c r="K1189" s="8"/>
      <c r="L1189" s="8"/>
    </row>
    <row r="1190" spans="5:12" ht="12.75" hidden="1" customHeight="1" x14ac:dyDescent="0.3">
      <c r="E1190" s="8"/>
      <c r="F1190" s="8"/>
      <c r="G1190" s="8"/>
      <c r="H1190" s="8"/>
      <c r="I1190" s="8"/>
      <c r="J1190" s="8"/>
      <c r="K1190" s="8"/>
      <c r="L1190" s="8"/>
    </row>
    <row r="1191" spans="5:12" ht="12.75" hidden="1" customHeight="1" x14ac:dyDescent="0.3">
      <c r="E1191" s="8"/>
      <c r="F1191" s="8"/>
      <c r="G1191" s="8"/>
      <c r="H1191" s="8"/>
      <c r="I1191" s="8"/>
      <c r="J1191" s="8"/>
      <c r="K1191" s="8"/>
      <c r="L1191" s="8"/>
    </row>
    <row r="1192" spans="5:12" ht="12.75" hidden="1" customHeight="1" x14ac:dyDescent="0.3">
      <c r="E1192" s="8"/>
      <c r="F1192" s="8"/>
      <c r="G1192" s="8"/>
      <c r="H1192" s="8"/>
      <c r="I1192" s="8"/>
      <c r="J1192" s="8"/>
      <c r="K1192" s="8"/>
      <c r="L1192" s="8"/>
    </row>
    <row r="1193" spans="5:12" ht="12.75" hidden="1" customHeight="1" x14ac:dyDescent="0.3">
      <c r="E1193" s="8"/>
      <c r="F1193" s="8"/>
      <c r="G1193" s="8"/>
      <c r="H1193" s="8"/>
      <c r="I1193" s="8"/>
      <c r="J1193" s="8"/>
      <c r="K1193" s="8"/>
      <c r="L1193" s="8"/>
    </row>
    <row r="1194" spans="5:12" ht="12.75" hidden="1" customHeight="1" x14ac:dyDescent="0.3">
      <c r="E1194" s="8"/>
      <c r="F1194" s="8"/>
      <c r="G1194" s="8"/>
      <c r="H1194" s="8"/>
      <c r="I1194" s="8"/>
      <c r="J1194" s="8"/>
      <c r="K1194" s="8"/>
      <c r="L1194" s="8"/>
    </row>
    <row r="1195" spans="5:12" ht="12.75" hidden="1" customHeight="1" x14ac:dyDescent="0.3">
      <c r="E1195" s="8"/>
      <c r="F1195" s="8"/>
      <c r="G1195" s="8"/>
      <c r="H1195" s="8"/>
      <c r="I1195" s="8"/>
      <c r="J1195" s="8"/>
      <c r="K1195" s="8"/>
      <c r="L1195" s="8"/>
    </row>
    <row r="1196" spans="5:12" ht="12.75" hidden="1" customHeight="1" x14ac:dyDescent="0.3">
      <c r="E1196" s="8"/>
      <c r="F1196" s="8"/>
      <c r="G1196" s="8"/>
      <c r="H1196" s="8"/>
      <c r="I1196" s="8"/>
      <c r="J1196" s="8"/>
      <c r="K1196" s="8"/>
      <c r="L1196" s="8"/>
    </row>
    <row r="1197" spans="5:12" ht="12.75" hidden="1" customHeight="1" x14ac:dyDescent="0.3">
      <c r="E1197" s="8"/>
      <c r="F1197" s="8"/>
      <c r="G1197" s="8"/>
      <c r="H1197" s="8"/>
      <c r="I1197" s="8"/>
      <c r="J1197" s="8"/>
      <c r="K1197" s="8"/>
      <c r="L1197" s="8"/>
    </row>
    <row r="1198" spans="5:12" ht="12.75" hidden="1" customHeight="1" x14ac:dyDescent="0.3">
      <c r="E1198" s="8"/>
      <c r="F1198" s="8"/>
      <c r="G1198" s="8"/>
      <c r="H1198" s="8"/>
      <c r="I1198" s="8"/>
      <c r="J1198" s="8"/>
      <c r="K1198" s="8"/>
      <c r="L1198" s="8"/>
    </row>
    <row r="1199" spans="5:12" ht="12.75" hidden="1" customHeight="1" x14ac:dyDescent="0.3">
      <c r="E1199" s="8"/>
      <c r="F1199" s="8"/>
      <c r="G1199" s="8"/>
      <c r="H1199" s="8"/>
      <c r="I1199" s="8"/>
      <c r="J1199" s="8"/>
      <c r="K1199" s="8"/>
      <c r="L1199" s="8"/>
    </row>
    <row r="1200" spans="5:12" ht="12.75" hidden="1" customHeight="1" x14ac:dyDescent="0.3">
      <c r="E1200" s="8"/>
      <c r="F1200" s="8"/>
      <c r="G1200" s="8"/>
      <c r="H1200" s="8"/>
      <c r="I1200" s="8"/>
      <c r="J1200" s="8"/>
      <c r="K1200" s="8"/>
      <c r="L1200" s="8"/>
    </row>
    <row r="1201" spans="5:12" ht="12.75" hidden="1" customHeight="1" x14ac:dyDescent="0.3">
      <c r="E1201" s="8"/>
      <c r="F1201" s="8"/>
      <c r="G1201" s="8"/>
      <c r="H1201" s="8"/>
      <c r="I1201" s="8"/>
      <c r="J1201" s="8"/>
      <c r="K1201" s="8"/>
      <c r="L1201" s="8"/>
    </row>
    <row r="1202" spans="5:12" ht="12.75" hidden="1" customHeight="1" x14ac:dyDescent="0.3">
      <c r="E1202" s="8"/>
      <c r="F1202" s="8"/>
      <c r="G1202" s="8"/>
      <c r="H1202" s="8"/>
      <c r="I1202" s="8"/>
      <c r="J1202" s="8"/>
      <c r="K1202" s="8"/>
      <c r="L1202" s="8"/>
    </row>
    <row r="1203" spans="5:12" ht="12.75" hidden="1" customHeight="1" x14ac:dyDescent="0.3">
      <c r="E1203" s="8"/>
      <c r="F1203" s="8"/>
      <c r="G1203" s="8"/>
      <c r="H1203" s="8"/>
      <c r="I1203" s="8"/>
      <c r="J1203" s="8"/>
      <c r="K1203" s="8"/>
      <c r="L1203" s="8"/>
    </row>
    <row r="1204" spans="5:12" ht="12.75" hidden="1" customHeight="1" x14ac:dyDescent="0.3">
      <c r="E1204" s="8"/>
      <c r="F1204" s="8"/>
      <c r="G1204" s="8"/>
      <c r="H1204" s="8"/>
      <c r="I1204" s="8"/>
      <c r="J1204" s="8"/>
      <c r="K1204" s="8"/>
      <c r="L1204" s="8"/>
    </row>
    <row r="1205" spans="5:12" ht="12.75" hidden="1" customHeight="1" x14ac:dyDescent="0.3">
      <c r="E1205" s="8"/>
      <c r="F1205" s="8"/>
      <c r="G1205" s="8"/>
      <c r="H1205" s="8"/>
      <c r="I1205" s="8"/>
      <c r="J1205" s="8"/>
      <c r="K1205" s="8"/>
      <c r="L1205" s="8"/>
    </row>
    <row r="1206" spans="5:12" ht="12.75" hidden="1" customHeight="1" x14ac:dyDescent="0.3">
      <c r="E1206" s="8"/>
      <c r="F1206" s="8"/>
      <c r="G1206" s="8"/>
      <c r="H1206" s="8"/>
      <c r="I1206" s="8"/>
      <c r="J1206" s="8"/>
      <c r="K1206" s="8"/>
      <c r="L1206" s="8"/>
    </row>
    <row r="1207" spans="5:12" ht="12.75" hidden="1" customHeight="1" x14ac:dyDescent="0.3">
      <c r="E1207" s="8"/>
      <c r="F1207" s="8"/>
      <c r="G1207" s="8"/>
      <c r="H1207" s="8"/>
      <c r="I1207" s="8"/>
      <c r="J1207" s="8"/>
      <c r="K1207" s="8"/>
      <c r="L1207" s="8"/>
    </row>
    <row r="1208" spans="5:12" ht="12.75" hidden="1" customHeight="1" x14ac:dyDescent="0.3">
      <c r="E1208" s="8"/>
      <c r="F1208" s="8"/>
      <c r="G1208" s="8"/>
      <c r="H1208" s="8"/>
      <c r="I1208" s="8"/>
      <c r="J1208" s="8"/>
      <c r="K1208" s="8"/>
      <c r="L1208" s="8"/>
    </row>
    <row r="1209" spans="5:12" ht="12.75" hidden="1" customHeight="1" x14ac:dyDescent="0.3">
      <c r="E1209" s="8"/>
      <c r="F1209" s="8"/>
      <c r="G1209" s="8"/>
      <c r="H1209" s="8"/>
      <c r="I1209" s="8"/>
      <c r="J1209" s="8"/>
      <c r="K1209" s="8"/>
      <c r="L1209" s="8"/>
    </row>
    <row r="1210" spans="5:12" ht="12.75" hidden="1" customHeight="1" x14ac:dyDescent="0.3">
      <c r="E1210" s="8"/>
      <c r="F1210" s="8"/>
      <c r="G1210" s="8"/>
      <c r="H1210" s="8"/>
      <c r="I1210" s="8"/>
      <c r="J1210" s="8"/>
      <c r="K1210" s="8"/>
      <c r="L1210" s="8"/>
    </row>
    <row r="1211" spans="5:12" ht="12.75" hidden="1" customHeight="1" x14ac:dyDescent="0.3">
      <c r="E1211" s="8"/>
      <c r="F1211" s="8"/>
      <c r="G1211" s="8"/>
      <c r="H1211" s="8"/>
      <c r="I1211" s="8"/>
      <c r="J1211" s="8"/>
      <c r="K1211" s="8"/>
      <c r="L1211" s="8"/>
    </row>
    <row r="1212" spans="5:12" ht="12.75" hidden="1" customHeight="1" x14ac:dyDescent="0.3">
      <c r="E1212" s="8"/>
      <c r="F1212" s="8"/>
      <c r="G1212" s="8"/>
      <c r="H1212" s="8"/>
      <c r="I1212" s="8"/>
      <c r="J1212" s="8"/>
      <c r="K1212" s="8"/>
      <c r="L1212" s="8"/>
    </row>
    <row r="1213" spans="5:12" ht="12.75" hidden="1" customHeight="1" x14ac:dyDescent="0.3">
      <c r="E1213" s="8"/>
      <c r="F1213" s="8"/>
      <c r="G1213" s="8"/>
      <c r="H1213" s="8"/>
      <c r="I1213" s="8"/>
      <c r="J1213" s="8"/>
      <c r="K1213" s="8"/>
      <c r="L1213" s="8"/>
    </row>
    <row r="1214" spans="5:12" ht="12.75" hidden="1" customHeight="1" x14ac:dyDescent="0.3">
      <c r="E1214" s="8"/>
      <c r="F1214" s="8"/>
      <c r="G1214" s="8"/>
      <c r="H1214" s="8"/>
      <c r="I1214" s="8"/>
      <c r="J1214" s="8"/>
      <c r="K1214" s="8"/>
      <c r="L1214" s="8"/>
    </row>
    <row r="1215" spans="5:12" ht="12.75" hidden="1" customHeight="1" x14ac:dyDescent="0.3">
      <c r="E1215" s="8"/>
      <c r="F1215" s="8"/>
      <c r="G1215" s="8"/>
      <c r="H1215" s="8"/>
      <c r="I1215" s="8"/>
      <c r="J1215" s="8"/>
      <c r="K1215" s="8"/>
      <c r="L1215" s="8"/>
    </row>
    <row r="1216" spans="5:12" ht="12.75" hidden="1" customHeight="1" x14ac:dyDescent="0.3">
      <c r="E1216" s="8"/>
      <c r="F1216" s="8"/>
      <c r="G1216" s="8"/>
      <c r="H1216" s="8"/>
      <c r="I1216" s="8"/>
      <c r="J1216" s="8"/>
      <c r="K1216" s="8"/>
      <c r="L1216" s="8"/>
    </row>
    <row r="1217" spans="5:12" ht="12.75" hidden="1" customHeight="1" x14ac:dyDescent="0.3">
      <c r="E1217" s="8"/>
      <c r="F1217" s="8"/>
      <c r="G1217" s="8"/>
      <c r="H1217" s="8"/>
      <c r="I1217" s="8"/>
      <c r="J1217" s="8"/>
      <c r="K1217" s="8"/>
      <c r="L1217" s="8"/>
    </row>
    <row r="1218" spans="5:12" ht="12.75" hidden="1" customHeight="1" x14ac:dyDescent="0.3">
      <c r="E1218" s="8"/>
      <c r="F1218" s="8"/>
      <c r="G1218" s="8"/>
      <c r="H1218" s="8"/>
      <c r="I1218" s="8"/>
      <c r="J1218" s="8"/>
      <c r="K1218" s="8"/>
      <c r="L1218" s="8"/>
    </row>
    <row r="1219" spans="5:12" ht="12.75" hidden="1" customHeight="1" x14ac:dyDescent="0.3">
      <c r="E1219" s="8"/>
      <c r="F1219" s="8"/>
      <c r="G1219" s="8"/>
      <c r="H1219" s="8"/>
      <c r="I1219" s="8"/>
      <c r="J1219" s="8"/>
      <c r="K1219" s="8"/>
      <c r="L1219" s="8"/>
    </row>
    <row r="1220" spans="5:12" ht="12.75" hidden="1" customHeight="1" x14ac:dyDescent="0.3">
      <c r="E1220" s="8"/>
      <c r="F1220" s="8"/>
      <c r="G1220" s="8"/>
      <c r="H1220" s="8"/>
      <c r="I1220" s="8"/>
      <c r="J1220" s="8"/>
      <c r="K1220" s="8"/>
      <c r="L1220" s="8"/>
    </row>
    <row r="1221" spans="5:12" ht="12.75" hidden="1" customHeight="1" x14ac:dyDescent="0.3">
      <c r="E1221" s="8"/>
      <c r="F1221" s="8"/>
      <c r="G1221" s="8"/>
      <c r="H1221" s="8"/>
      <c r="I1221" s="8"/>
      <c r="J1221" s="8"/>
      <c r="K1221" s="8"/>
      <c r="L1221" s="8"/>
    </row>
    <row r="1222" spans="5:12" ht="12.75" hidden="1" customHeight="1" x14ac:dyDescent="0.3">
      <c r="E1222" s="8"/>
      <c r="F1222" s="8"/>
      <c r="G1222" s="8"/>
      <c r="H1222" s="8"/>
      <c r="I1222" s="8"/>
      <c r="J1222" s="8"/>
      <c r="K1222" s="8"/>
      <c r="L1222" s="8"/>
    </row>
    <row r="1223" spans="5:12" ht="12.75" hidden="1" customHeight="1" x14ac:dyDescent="0.3">
      <c r="E1223" s="8"/>
      <c r="F1223" s="8"/>
      <c r="G1223" s="8"/>
      <c r="H1223" s="8"/>
      <c r="I1223" s="8"/>
      <c r="J1223" s="8"/>
      <c r="K1223" s="8"/>
      <c r="L1223" s="8"/>
    </row>
    <row r="1224" spans="5:12" ht="12.75" hidden="1" customHeight="1" x14ac:dyDescent="0.3">
      <c r="E1224" s="8"/>
      <c r="F1224" s="8"/>
      <c r="G1224" s="8"/>
      <c r="H1224" s="8"/>
      <c r="I1224" s="8"/>
      <c r="J1224" s="8"/>
      <c r="K1224" s="8"/>
      <c r="L1224" s="8"/>
    </row>
    <row r="1225" spans="5:12" ht="12.75" hidden="1" customHeight="1" x14ac:dyDescent="0.3">
      <c r="E1225" s="8"/>
      <c r="F1225" s="8"/>
      <c r="G1225" s="8"/>
      <c r="H1225" s="8"/>
      <c r="I1225" s="8"/>
      <c r="J1225" s="8"/>
      <c r="K1225" s="8"/>
      <c r="L1225" s="8"/>
    </row>
    <row r="1226" spans="5:12" ht="12.75" hidden="1" customHeight="1" x14ac:dyDescent="0.3">
      <c r="E1226" s="8"/>
      <c r="F1226" s="8"/>
      <c r="G1226" s="8"/>
      <c r="H1226" s="8"/>
      <c r="I1226" s="8"/>
      <c r="J1226" s="8"/>
      <c r="K1226" s="8"/>
      <c r="L1226" s="8"/>
    </row>
    <row r="1227" spans="5:12" ht="12.75" hidden="1" customHeight="1" x14ac:dyDescent="0.3">
      <c r="E1227" s="8"/>
      <c r="F1227" s="8"/>
      <c r="G1227" s="8"/>
      <c r="H1227" s="8"/>
      <c r="I1227" s="8"/>
      <c r="J1227" s="8"/>
      <c r="K1227" s="8"/>
      <c r="L1227" s="8"/>
    </row>
    <row r="1228" spans="5:12" ht="12.75" hidden="1" customHeight="1" x14ac:dyDescent="0.3">
      <c r="E1228" s="8"/>
      <c r="F1228" s="8"/>
      <c r="G1228" s="8"/>
      <c r="H1228" s="8"/>
      <c r="I1228" s="8"/>
      <c r="J1228" s="8"/>
      <c r="K1228" s="8"/>
      <c r="L1228" s="8"/>
    </row>
    <row r="1229" spans="5:12" ht="12.75" hidden="1" customHeight="1" x14ac:dyDescent="0.3">
      <c r="E1229" s="8"/>
      <c r="F1229" s="8"/>
      <c r="G1229" s="8"/>
      <c r="H1229" s="8"/>
      <c r="I1229" s="8"/>
      <c r="J1229" s="8"/>
      <c r="K1229" s="8"/>
      <c r="L1229" s="8"/>
    </row>
    <row r="1230" spans="5:12" ht="12.75" hidden="1" customHeight="1" x14ac:dyDescent="0.3">
      <c r="E1230" s="8"/>
      <c r="F1230" s="8"/>
      <c r="G1230" s="8"/>
      <c r="H1230" s="8"/>
      <c r="I1230" s="8"/>
      <c r="J1230" s="8"/>
      <c r="K1230" s="8"/>
      <c r="L1230" s="8"/>
    </row>
    <row r="1231" spans="5:12" ht="12.75" hidden="1" customHeight="1" x14ac:dyDescent="0.3">
      <c r="E1231" s="8"/>
      <c r="F1231" s="8"/>
      <c r="G1231" s="8"/>
      <c r="H1231" s="8"/>
      <c r="I1231" s="8"/>
      <c r="J1231" s="8"/>
      <c r="K1231" s="8"/>
      <c r="L1231" s="8"/>
    </row>
    <row r="1232" spans="5:12" ht="12.75" hidden="1" customHeight="1" x14ac:dyDescent="0.3">
      <c r="E1232" s="8"/>
      <c r="F1232" s="8"/>
      <c r="G1232" s="8"/>
      <c r="H1232" s="8"/>
      <c r="I1232" s="8"/>
      <c r="J1232" s="8"/>
      <c r="K1232" s="8"/>
      <c r="L1232" s="8"/>
    </row>
    <row r="1233" spans="5:12" ht="12.75" hidden="1" customHeight="1" x14ac:dyDescent="0.3">
      <c r="E1233" s="8"/>
      <c r="F1233" s="8"/>
      <c r="G1233" s="8"/>
      <c r="H1233" s="8"/>
      <c r="I1233" s="8"/>
      <c r="J1233" s="8"/>
      <c r="K1233" s="8"/>
      <c r="L1233" s="8"/>
    </row>
    <row r="1234" spans="5:12" ht="12.75" hidden="1" customHeight="1" x14ac:dyDescent="0.3">
      <c r="E1234" s="8"/>
      <c r="F1234" s="8"/>
      <c r="G1234" s="8"/>
      <c r="H1234" s="8"/>
      <c r="I1234" s="8"/>
      <c r="J1234" s="8"/>
      <c r="K1234" s="8"/>
      <c r="L1234" s="8"/>
    </row>
    <row r="1235" spans="5:12" ht="12.75" hidden="1" customHeight="1" x14ac:dyDescent="0.3">
      <c r="E1235" s="8"/>
      <c r="F1235" s="8"/>
      <c r="G1235" s="8"/>
      <c r="H1235" s="8"/>
      <c r="I1235" s="8"/>
      <c r="J1235" s="8"/>
      <c r="K1235" s="8"/>
      <c r="L1235" s="8"/>
    </row>
    <row r="1236" spans="5:12" ht="12.75" hidden="1" customHeight="1" x14ac:dyDescent="0.3">
      <c r="E1236" s="8"/>
      <c r="F1236" s="8"/>
      <c r="G1236" s="8"/>
      <c r="H1236" s="8"/>
      <c r="I1236" s="8"/>
      <c r="J1236" s="8"/>
      <c r="K1236" s="8"/>
      <c r="L1236" s="8"/>
    </row>
    <row r="1237" spans="5:12" ht="12.75" hidden="1" customHeight="1" x14ac:dyDescent="0.3">
      <c r="E1237" s="8"/>
      <c r="F1237" s="8"/>
      <c r="G1237" s="8"/>
      <c r="H1237" s="8"/>
      <c r="I1237" s="8"/>
      <c r="J1237" s="8"/>
      <c r="K1237" s="8"/>
      <c r="L1237" s="8"/>
    </row>
    <row r="1238" spans="5:12" ht="12.75" hidden="1" customHeight="1" x14ac:dyDescent="0.3">
      <c r="E1238" s="8"/>
      <c r="F1238" s="8"/>
      <c r="G1238" s="8"/>
      <c r="H1238" s="8"/>
      <c r="I1238" s="8"/>
      <c r="J1238" s="8"/>
      <c r="K1238" s="8"/>
      <c r="L1238" s="8"/>
    </row>
    <row r="1239" spans="5:12" ht="12.75" hidden="1" customHeight="1" x14ac:dyDescent="0.3">
      <c r="E1239" s="8"/>
      <c r="F1239" s="8"/>
      <c r="G1239" s="8"/>
      <c r="H1239" s="8"/>
      <c r="I1239" s="8"/>
      <c r="J1239" s="8"/>
      <c r="K1239" s="8"/>
      <c r="L1239" s="8"/>
    </row>
    <row r="1240" spans="5:12" ht="12.75" hidden="1" customHeight="1" x14ac:dyDescent="0.3">
      <c r="E1240" s="8"/>
      <c r="F1240" s="8"/>
      <c r="G1240" s="8"/>
      <c r="H1240" s="8"/>
      <c r="I1240" s="8"/>
      <c r="J1240" s="8"/>
      <c r="K1240" s="8"/>
      <c r="L1240" s="8"/>
    </row>
    <row r="1241" spans="5:12" ht="12.75" hidden="1" customHeight="1" x14ac:dyDescent="0.3">
      <c r="E1241" s="8"/>
      <c r="F1241" s="8"/>
      <c r="G1241" s="8"/>
      <c r="H1241" s="8"/>
      <c r="I1241" s="8"/>
      <c r="J1241" s="8"/>
      <c r="K1241" s="8"/>
      <c r="L1241" s="8"/>
    </row>
    <row r="1242" spans="5:12" ht="12.75" hidden="1" customHeight="1" x14ac:dyDescent="0.3">
      <c r="E1242" s="8"/>
      <c r="F1242" s="8"/>
      <c r="G1242" s="8"/>
      <c r="H1242" s="8"/>
      <c r="I1242" s="8"/>
      <c r="J1242" s="8"/>
      <c r="K1242" s="8"/>
      <c r="L1242" s="8"/>
    </row>
    <row r="1243" spans="5:12" ht="12.75" hidden="1" customHeight="1" x14ac:dyDescent="0.3">
      <c r="E1243" s="8"/>
      <c r="F1243" s="8"/>
      <c r="G1243" s="8"/>
      <c r="H1243" s="8"/>
      <c r="I1243" s="8"/>
      <c r="J1243" s="8"/>
      <c r="K1243" s="8"/>
      <c r="L1243" s="8"/>
    </row>
    <row r="1244" spans="5:12" ht="12.75" hidden="1" customHeight="1" x14ac:dyDescent="0.3">
      <c r="E1244" s="8"/>
      <c r="F1244" s="8"/>
      <c r="G1244" s="8"/>
      <c r="H1244" s="8"/>
      <c r="I1244" s="8"/>
      <c r="J1244" s="8"/>
      <c r="K1244" s="8"/>
      <c r="L1244" s="8"/>
    </row>
    <row r="1245" spans="5:12" ht="12.75" hidden="1" customHeight="1" x14ac:dyDescent="0.3">
      <c r="E1245" s="8"/>
      <c r="F1245" s="8"/>
      <c r="G1245" s="8"/>
      <c r="H1245" s="8"/>
      <c r="I1245" s="8"/>
      <c r="J1245" s="8"/>
      <c r="K1245" s="8"/>
      <c r="L1245" s="8"/>
    </row>
    <row r="1246" spans="5:12" ht="12.75" hidden="1" customHeight="1" x14ac:dyDescent="0.3">
      <c r="E1246" s="8"/>
      <c r="F1246" s="8"/>
      <c r="G1246" s="8"/>
      <c r="H1246" s="8"/>
      <c r="I1246" s="8"/>
      <c r="J1246" s="8"/>
      <c r="K1246" s="8"/>
      <c r="L1246" s="8"/>
    </row>
    <row r="1247" spans="5:12" ht="12.75" hidden="1" customHeight="1" x14ac:dyDescent="0.3">
      <c r="E1247" s="8"/>
      <c r="F1247" s="8"/>
      <c r="G1247" s="8"/>
      <c r="H1247" s="8"/>
      <c r="I1247" s="8"/>
      <c r="J1247" s="8"/>
      <c r="K1247" s="8"/>
      <c r="L1247" s="8"/>
    </row>
    <row r="1248" spans="5:12" ht="12.75" hidden="1" customHeight="1" x14ac:dyDescent="0.3">
      <c r="E1248" s="8"/>
      <c r="F1248" s="8"/>
      <c r="G1248" s="8"/>
      <c r="H1248" s="8"/>
      <c r="I1248" s="8"/>
      <c r="J1248" s="8"/>
      <c r="K1248" s="8"/>
      <c r="L1248" s="8"/>
    </row>
    <row r="1249" spans="5:12" ht="12.75" hidden="1" customHeight="1" x14ac:dyDescent="0.3">
      <c r="E1249" s="8"/>
      <c r="F1249" s="8"/>
      <c r="G1249" s="8"/>
      <c r="H1249" s="8"/>
      <c r="I1249" s="8"/>
      <c r="J1249" s="8"/>
      <c r="K1249" s="8"/>
      <c r="L1249" s="8"/>
    </row>
    <row r="1250" spans="5:12" ht="12.75" hidden="1" customHeight="1" x14ac:dyDescent="0.3">
      <c r="E1250" s="8"/>
      <c r="F1250" s="8"/>
      <c r="G1250" s="8"/>
      <c r="H1250" s="8"/>
      <c r="I1250" s="8"/>
      <c r="J1250" s="8"/>
      <c r="K1250" s="8"/>
      <c r="L1250" s="8"/>
    </row>
    <row r="1251" spans="5:12" ht="12.75" hidden="1" customHeight="1" x14ac:dyDescent="0.3">
      <c r="E1251" s="8"/>
      <c r="F1251" s="8"/>
      <c r="G1251" s="8"/>
      <c r="H1251" s="8"/>
      <c r="I1251" s="8"/>
      <c r="J1251" s="8"/>
      <c r="K1251" s="8"/>
      <c r="L1251" s="8"/>
    </row>
    <row r="1252" spans="5:12" ht="12.75" hidden="1" customHeight="1" x14ac:dyDescent="0.3">
      <c r="E1252" s="8"/>
      <c r="F1252" s="8"/>
      <c r="G1252" s="8"/>
      <c r="H1252" s="8"/>
      <c r="I1252" s="8"/>
      <c r="J1252" s="8"/>
      <c r="K1252" s="8"/>
      <c r="L1252" s="8"/>
    </row>
    <row r="1253" spans="5:12" ht="12.75" hidden="1" customHeight="1" x14ac:dyDescent="0.3">
      <c r="E1253" s="8"/>
      <c r="F1253" s="8"/>
      <c r="G1253" s="8"/>
      <c r="H1253" s="8"/>
      <c r="I1253" s="8"/>
      <c r="J1253" s="8"/>
      <c r="K1253" s="8"/>
      <c r="L1253" s="8"/>
    </row>
    <row r="1254" spans="5:12" ht="12.75" hidden="1" customHeight="1" x14ac:dyDescent="0.3">
      <c r="E1254" s="8"/>
      <c r="F1254" s="8"/>
      <c r="G1254" s="8"/>
      <c r="H1254" s="8"/>
      <c r="I1254" s="8"/>
      <c r="J1254" s="8"/>
      <c r="K1254" s="8"/>
      <c r="L1254" s="8"/>
    </row>
    <row r="1255" spans="5:12" ht="12.75" hidden="1" customHeight="1" x14ac:dyDescent="0.3">
      <c r="E1255" s="8"/>
      <c r="F1255" s="8"/>
      <c r="G1255" s="8"/>
      <c r="H1255" s="8"/>
      <c r="I1255" s="8"/>
      <c r="J1255" s="8"/>
      <c r="K1255" s="8"/>
      <c r="L1255" s="8"/>
    </row>
    <row r="1256" spans="5:12" ht="12.75" hidden="1" customHeight="1" x14ac:dyDescent="0.3">
      <c r="E1256" s="8"/>
      <c r="F1256" s="8"/>
      <c r="G1256" s="8"/>
      <c r="H1256" s="8"/>
      <c r="I1256" s="8"/>
      <c r="J1256" s="8"/>
      <c r="K1256" s="8"/>
      <c r="L1256" s="8"/>
    </row>
    <row r="1257" spans="5:12" ht="12.75" hidden="1" customHeight="1" x14ac:dyDescent="0.3">
      <c r="E1257" s="8"/>
      <c r="F1257" s="8"/>
      <c r="G1257" s="8"/>
      <c r="H1257" s="8"/>
      <c r="I1257" s="8"/>
      <c r="J1257" s="8"/>
      <c r="K1257" s="8"/>
      <c r="L1257" s="8"/>
    </row>
    <row r="1258" spans="5:12" ht="12.75" hidden="1" customHeight="1" x14ac:dyDescent="0.3">
      <c r="E1258" s="8"/>
      <c r="F1258" s="8"/>
      <c r="G1258" s="8"/>
      <c r="H1258" s="8"/>
      <c r="I1258" s="8"/>
      <c r="J1258" s="8"/>
      <c r="K1258" s="8"/>
      <c r="L1258" s="8"/>
    </row>
    <row r="1259" spans="5:12" ht="12.75" hidden="1" customHeight="1" x14ac:dyDescent="0.3">
      <c r="E1259" s="8"/>
      <c r="F1259" s="8"/>
      <c r="G1259" s="8"/>
      <c r="H1259" s="8"/>
      <c r="I1259" s="8"/>
      <c r="J1259" s="8"/>
      <c r="K1259" s="8"/>
      <c r="L1259" s="8"/>
    </row>
    <row r="1260" spans="5:12" ht="12.75" hidden="1" customHeight="1" x14ac:dyDescent="0.3">
      <c r="E1260" s="8"/>
      <c r="F1260" s="8"/>
      <c r="G1260" s="8"/>
      <c r="H1260" s="8"/>
      <c r="I1260" s="8"/>
      <c r="J1260" s="8"/>
      <c r="K1260" s="8"/>
      <c r="L1260" s="8"/>
    </row>
    <row r="1261" spans="5:12" ht="12.75" hidden="1" customHeight="1" x14ac:dyDescent="0.3">
      <c r="E1261" s="8"/>
      <c r="F1261" s="8"/>
      <c r="G1261" s="8"/>
      <c r="H1261" s="8"/>
      <c r="I1261" s="8"/>
      <c r="J1261" s="8"/>
      <c r="K1261" s="8"/>
      <c r="L1261" s="8"/>
    </row>
    <row r="1262" spans="5:12" ht="12.75" hidden="1" customHeight="1" x14ac:dyDescent="0.3">
      <c r="E1262" s="8"/>
      <c r="F1262" s="8"/>
      <c r="G1262" s="8"/>
      <c r="H1262" s="8"/>
      <c r="I1262" s="8"/>
      <c r="J1262" s="8"/>
      <c r="K1262" s="8"/>
      <c r="L1262" s="8"/>
    </row>
    <row r="1263" spans="5:12" ht="12.75" hidden="1" customHeight="1" x14ac:dyDescent="0.3">
      <c r="E1263" s="8"/>
      <c r="F1263" s="8"/>
      <c r="G1263" s="8"/>
      <c r="H1263" s="8"/>
      <c r="I1263" s="8"/>
      <c r="J1263" s="8"/>
      <c r="K1263" s="8"/>
      <c r="L1263" s="8"/>
    </row>
    <row r="1264" spans="5:12" ht="12.75" hidden="1" customHeight="1" x14ac:dyDescent="0.3">
      <c r="E1264" s="8"/>
      <c r="F1264" s="8"/>
      <c r="G1264" s="8"/>
      <c r="H1264" s="8"/>
      <c r="I1264" s="8"/>
      <c r="J1264" s="8"/>
      <c r="K1264" s="8"/>
      <c r="L1264" s="8"/>
    </row>
    <row r="1265" spans="5:12" ht="12.75" hidden="1" customHeight="1" x14ac:dyDescent="0.3">
      <c r="E1265" s="8"/>
      <c r="F1265" s="8"/>
      <c r="G1265" s="8"/>
      <c r="H1265" s="8"/>
      <c r="I1265" s="8"/>
      <c r="J1265" s="8"/>
      <c r="K1265" s="8"/>
      <c r="L1265" s="8"/>
    </row>
    <row r="1266" spans="5:12" ht="12.75" hidden="1" customHeight="1" x14ac:dyDescent="0.3">
      <c r="E1266" s="8"/>
      <c r="F1266" s="8"/>
      <c r="G1266" s="8"/>
      <c r="H1266" s="8"/>
      <c r="I1266" s="8"/>
      <c r="J1266" s="8"/>
      <c r="K1266" s="8"/>
      <c r="L1266" s="8"/>
    </row>
    <row r="1267" spans="5:12" ht="12.75" hidden="1" customHeight="1" x14ac:dyDescent="0.3">
      <c r="E1267" s="8"/>
      <c r="F1267" s="8"/>
      <c r="G1267" s="8"/>
      <c r="H1267" s="8"/>
      <c r="I1267" s="8"/>
      <c r="J1267" s="8"/>
      <c r="K1267" s="8"/>
      <c r="L1267" s="8"/>
    </row>
    <row r="1268" spans="5:12" ht="12.75" hidden="1" customHeight="1" x14ac:dyDescent="0.3">
      <c r="E1268" s="8"/>
      <c r="F1268" s="8"/>
      <c r="G1268" s="8"/>
      <c r="H1268" s="8"/>
      <c r="I1268" s="8"/>
      <c r="J1268" s="8"/>
      <c r="K1268" s="8"/>
      <c r="L1268" s="8"/>
    </row>
    <row r="1269" spans="5:12" ht="12.75" hidden="1" customHeight="1" x14ac:dyDescent="0.3">
      <c r="E1269" s="8"/>
      <c r="F1269" s="8"/>
      <c r="G1269" s="8"/>
      <c r="H1269" s="8"/>
      <c r="I1269" s="8"/>
      <c r="J1269" s="8"/>
      <c r="K1269" s="8"/>
      <c r="L1269" s="8"/>
    </row>
    <row r="1270" spans="5:12" ht="12.75" hidden="1" customHeight="1" x14ac:dyDescent="0.3">
      <c r="E1270" s="8"/>
      <c r="F1270" s="8"/>
      <c r="G1270" s="8"/>
      <c r="H1270" s="8"/>
      <c r="I1270" s="8"/>
      <c r="J1270" s="8"/>
      <c r="K1270" s="8"/>
      <c r="L1270" s="8"/>
    </row>
    <row r="1271" spans="5:12" ht="12.75" hidden="1" customHeight="1" x14ac:dyDescent="0.3">
      <c r="E1271" s="8"/>
      <c r="F1271" s="8"/>
      <c r="G1271" s="8"/>
      <c r="H1271" s="8"/>
      <c r="I1271" s="8"/>
      <c r="J1271" s="8"/>
      <c r="K1271" s="8"/>
      <c r="L1271" s="8"/>
    </row>
    <row r="1272" spans="5:12" ht="12.75" hidden="1" customHeight="1" x14ac:dyDescent="0.3">
      <c r="E1272" s="8"/>
      <c r="F1272" s="8"/>
      <c r="G1272" s="8"/>
      <c r="H1272" s="8"/>
      <c r="I1272" s="8"/>
      <c r="J1272" s="8"/>
      <c r="K1272" s="8"/>
      <c r="L1272" s="8"/>
    </row>
    <row r="1273" spans="5:12" ht="12.75" hidden="1" customHeight="1" x14ac:dyDescent="0.3">
      <c r="E1273" s="8"/>
      <c r="F1273" s="8"/>
      <c r="G1273" s="8"/>
      <c r="H1273" s="8"/>
      <c r="I1273" s="8"/>
      <c r="J1273" s="8"/>
      <c r="K1273" s="8"/>
      <c r="L1273" s="8"/>
    </row>
    <row r="1274" spans="5:12" ht="12.75" hidden="1" customHeight="1" x14ac:dyDescent="0.3">
      <c r="E1274" s="8"/>
      <c r="F1274" s="8"/>
      <c r="G1274" s="8"/>
      <c r="H1274" s="8"/>
      <c r="I1274" s="8"/>
      <c r="J1274" s="8"/>
      <c r="K1274" s="8"/>
      <c r="L1274" s="8"/>
    </row>
    <row r="1275" spans="5:12" ht="12.75" hidden="1" customHeight="1" x14ac:dyDescent="0.3">
      <c r="E1275" s="8"/>
      <c r="F1275" s="8"/>
      <c r="G1275" s="8"/>
      <c r="H1275" s="8"/>
      <c r="I1275" s="8"/>
      <c r="J1275" s="8"/>
      <c r="K1275" s="8"/>
      <c r="L1275" s="8"/>
    </row>
    <row r="1276" spans="5:12" ht="12.75" hidden="1" customHeight="1" x14ac:dyDescent="0.3">
      <c r="E1276" s="8"/>
      <c r="F1276" s="8"/>
      <c r="G1276" s="8"/>
      <c r="H1276" s="8"/>
      <c r="I1276" s="8"/>
      <c r="J1276" s="8"/>
      <c r="K1276" s="8"/>
      <c r="L1276" s="8"/>
    </row>
    <row r="1277" spans="5:12" ht="12.75" hidden="1" customHeight="1" x14ac:dyDescent="0.3">
      <c r="E1277" s="8"/>
      <c r="F1277" s="8"/>
      <c r="G1277" s="8"/>
      <c r="H1277" s="8"/>
      <c r="I1277" s="8"/>
      <c r="J1277" s="8"/>
      <c r="K1277" s="8"/>
      <c r="L1277" s="8"/>
    </row>
    <row r="1278" spans="5:12" ht="12.75" hidden="1" customHeight="1" x14ac:dyDescent="0.3">
      <c r="E1278" s="8"/>
      <c r="F1278" s="8"/>
      <c r="G1278" s="8"/>
      <c r="H1278" s="8"/>
      <c r="I1278" s="8"/>
      <c r="J1278" s="8"/>
      <c r="K1278" s="8"/>
      <c r="L1278" s="8"/>
    </row>
    <row r="1279" spans="5:12" ht="12.75" hidden="1" customHeight="1" x14ac:dyDescent="0.3">
      <c r="E1279" s="8"/>
      <c r="F1279" s="8"/>
      <c r="G1279" s="8"/>
      <c r="H1279" s="8"/>
      <c r="I1279" s="8"/>
      <c r="J1279" s="8"/>
      <c r="K1279" s="8"/>
      <c r="L1279" s="8"/>
    </row>
    <row r="1280" spans="5:12" ht="12.75" hidden="1" customHeight="1" x14ac:dyDescent="0.3">
      <c r="E1280" s="8"/>
      <c r="F1280" s="8"/>
      <c r="G1280" s="8"/>
      <c r="H1280" s="8"/>
      <c r="I1280" s="8"/>
      <c r="J1280" s="8"/>
      <c r="K1280" s="8"/>
      <c r="L1280" s="8"/>
    </row>
    <row r="1281" spans="5:12" ht="12.75" hidden="1" customHeight="1" x14ac:dyDescent="0.3">
      <c r="E1281" s="8"/>
      <c r="F1281" s="8"/>
      <c r="G1281" s="8"/>
      <c r="H1281" s="8"/>
      <c r="I1281" s="8"/>
      <c r="J1281" s="8"/>
      <c r="K1281" s="8"/>
      <c r="L1281" s="8"/>
    </row>
    <row r="1282" spans="5:12" ht="12.75" hidden="1" customHeight="1" x14ac:dyDescent="0.3">
      <c r="E1282" s="8"/>
      <c r="F1282" s="8"/>
      <c r="G1282" s="8"/>
      <c r="H1282" s="8"/>
      <c r="I1282" s="8"/>
      <c r="J1282" s="8"/>
      <c r="K1282" s="8"/>
      <c r="L1282" s="8"/>
    </row>
    <row r="1283" spans="5:12" ht="12.75" hidden="1" customHeight="1" x14ac:dyDescent="0.3">
      <c r="E1283" s="8"/>
      <c r="F1283" s="8"/>
      <c r="G1283" s="8"/>
      <c r="H1283" s="8"/>
      <c r="I1283" s="8"/>
      <c r="J1283" s="8"/>
      <c r="K1283" s="8"/>
      <c r="L1283" s="8"/>
    </row>
    <row r="1284" spans="5:12" ht="12.75" hidden="1" customHeight="1" x14ac:dyDescent="0.3">
      <c r="E1284" s="8"/>
      <c r="F1284" s="8"/>
      <c r="G1284" s="8"/>
      <c r="H1284" s="8"/>
      <c r="I1284" s="8"/>
      <c r="J1284" s="8"/>
      <c r="K1284" s="8"/>
      <c r="L1284" s="8"/>
    </row>
    <row r="1285" spans="5:12" ht="12.75" hidden="1" customHeight="1" x14ac:dyDescent="0.3">
      <c r="E1285" s="8"/>
      <c r="F1285" s="8"/>
      <c r="G1285" s="8"/>
      <c r="H1285" s="8"/>
      <c r="I1285" s="8"/>
      <c r="J1285" s="8"/>
      <c r="K1285" s="8"/>
      <c r="L1285" s="8"/>
    </row>
    <row r="1286" spans="5:12" ht="12.75" hidden="1" customHeight="1" x14ac:dyDescent="0.3">
      <c r="E1286" s="8"/>
      <c r="F1286" s="8"/>
      <c r="G1286" s="8"/>
      <c r="H1286" s="8"/>
      <c r="I1286" s="8"/>
      <c r="J1286" s="8"/>
      <c r="K1286" s="8"/>
      <c r="L1286" s="8"/>
    </row>
    <row r="1287" spans="5:12" ht="12.75" hidden="1" customHeight="1" x14ac:dyDescent="0.3">
      <c r="E1287" s="8"/>
      <c r="F1287" s="8"/>
      <c r="G1287" s="8"/>
      <c r="H1287" s="8"/>
      <c r="I1287" s="8"/>
      <c r="J1287" s="8"/>
      <c r="K1287" s="8"/>
      <c r="L1287" s="8"/>
    </row>
    <row r="1288" spans="5:12" ht="12.75" hidden="1" customHeight="1" x14ac:dyDescent="0.3">
      <c r="E1288" s="8"/>
      <c r="F1288" s="8"/>
      <c r="G1288" s="8"/>
      <c r="H1288" s="8"/>
      <c r="I1288" s="8"/>
      <c r="J1288" s="8"/>
      <c r="K1288" s="8"/>
      <c r="L1288" s="8"/>
    </row>
    <row r="1289" spans="5:12" ht="12.75" hidden="1" customHeight="1" x14ac:dyDescent="0.3">
      <c r="E1289" s="8"/>
      <c r="F1289" s="8"/>
      <c r="G1289" s="8"/>
      <c r="H1289" s="8"/>
      <c r="I1289" s="8"/>
      <c r="J1289" s="8"/>
      <c r="K1289" s="8"/>
      <c r="L1289" s="8"/>
    </row>
    <row r="1290" spans="5:12" ht="12.75" hidden="1" customHeight="1" x14ac:dyDescent="0.3">
      <c r="E1290" s="8"/>
      <c r="F1290" s="8"/>
      <c r="G1290" s="8"/>
      <c r="H1290" s="8"/>
      <c r="I1290" s="8"/>
      <c r="J1290" s="8"/>
      <c r="K1290" s="8"/>
      <c r="L1290" s="8"/>
    </row>
    <row r="1291" spans="5:12" ht="12.75" hidden="1" customHeight="1" x14ac:dyDescent="0.3">
      <c r="E1291" s="8"/>
      <c r="F1291" s="8"/>
      <c r="G1291" s="8"/>
      <c r="H1291" s="8"/>
      <c r="I1291" s="8"/>
      <c r="J1291" s="8"/>
      <c r="K1291" s="8"/>
      <c r="L1291" s="8"/>
    </row>
    <row r="1292" spans="5:12" ht="12.75" hidden="1" customHeight="1" x14ac:dyDescent="0.3">
      <c r="E1292" s="8"/>
      <c r="F1292" s="8"/>
      <c r="G1292" s="8"/>
      <c r="H1292" s="8"/>
      <c r="I1292" s="8"/>
      <c r="J1292" s="8"/>
      <c r="K1292" s="8"/>
      <c r="L1292" s="8"/>
    </row>
    <row r="1293" spans="5:12" ht="12.75" hidden="1" customHeight="1" x14ac:dyDescent="0.3">
      <c r="E1293" s="8"/>
      <c r="F1293" s="8"/>
      <c r="G1293" s="8"/>
      <c r="H1293" s="8"/>
      <c r="I1293" s="8"/>
      <c r="J1293" s="8"/>
      <c r="K1293" s="8"/>
      <c r="L1293" s="8"/>
    </row>
    <row r="1294" spans="5:12" ht="12.75" hidden="1" customHeight="1" x14ac:dyDescent="0.3">
      <c r="E1294" s="8"/>
      <c r="F1294" s="8"/>
      <c r="G1294" s="8"/>
      <c r="H1294" s="8"/>
      <c r="I1294" s="8"/>
      <c r="J1294" s="8"/>
      <c r="K1294" s="8"/>
      <c r="L1294" s="8"/>
    </row>
    <row r="1295" spans="5:12" ht="12.75" hidden="1" customHeight="1" x14ac:dyDescent="0.3">
      <c r="E1295" s="8"/>
      <c r="F1295" s="8"/>
      <c r="G1295" s="8"/>
      <c r="H1295" s="8"/>
      <c r="I1295" s="8"/>
      <c r="J1295" s="8"/>
      <c r="K1295" s="8"/>
      <c r="L1295" s="8"/>
    </row>
    <row r="1296" spans="5:12" ht="12.75" hidden="1" customHeight="1" x14ac:dyDescent="0.3">
      <c r="E1296" s="8"/>
      <c r="F1296" s="8"/>
      <c r="G1296" s="8"/>
      <c r="H1296" s="8"/>
      <c r="I1296" s="8"/>
      <c r="J1296" s="8"/>
      <c r="K1296" s="8"/>
      <c r="L1296" s="8"/>
    </row>
    <row r="1297" spans="5:12" ht="12.75" hidden="1" customHeight="1" x14ac:dyDescent="0.3">
      <c r="E1297" s="8"/>
      <c r="F1297" s="8"/>
      <c r="G1297" s="8"/>
      <c r="H1297" s="8"/>
      <c r="I1297" s="8"/>
      <c r="J1297" s="8"/>
      <c r="K1297" s="8"/>
      <c r="L1297" s="8"/>
    </row>
    <row r="1298" spans="5:12" ht="12.75" hidden="1" customHeight="1" x14ac:dyDescent="0.3">
      <c r="E1298" s="8"/>
      <c r="F1298" s="8"/>
      <c r="G1298" s="8"/>
      <c r="H1298" s="8"/>
      <c r="I1298" s="8"/>
      <c r="J1298" s="8"/>
      <c r="K1298" s="8"/>
      <c r="L1298" s="8"/>
    </row>
    <row r="1299" spans="5:12" ht="12.75" hidden="1" customHeight="1" x14ac:dyDescent="0.3">
      <c r="E1299" s="8"/>
      <c r="F1299" s="8"/>
      <c r="G1299" s="8"/>
      <c r="H1299" s="8"/>
      <c r="I1299" s="8"/>
      <c r="J1299" s="8"/>
      <c r="K1299" s="8"/>
      <c r="L1299" s="8"/>
    </row>
    <row r="1300" spans="5:12" ht="12.75" hidden="1" customHeight="1" x14ac:dyDescent="0.3">
      <c r="E1300" s="8"/>
      <c r="F1300" s="8"/>
      <c r="G1300" s="8"/>
      <c r="H1300" s="8"/>
      <c r="I1300" s="8"/>
      <c r="J1300" s="8"/>
      <c r="K1300" s="8"/>
      <c r="L1300" s="8"/>
    </row>
    <row r="1301" spans="5:12" ht="12.75" hidden="1" customHeight="1" x14ac:dyDescent="0.3">
      <c r="E1301" s="8"/>
      <c r="F1301" s="8"/>
      <c r="G1301" s="8"/>
      <c r="H1301" s="8"/>
      <c r="I1301" s="8"/>
      <c r="J1301" s="8"/>
      <c r="K1301" s="8"/>
      <c r="L1301" s="8"/>
    </row>
    <row r="1302" spans="5:12" ht="12.75" hidden="1" customHeight="1" x14ac:dyDescent="0.3">
      <c r="E1302" s="8"/>
      <c r="F1302" s="8"/>
      <c r="G1302" s="8"/>
      <c r="H1302" s="8"/>
      <c r="I1302" s="8"/>
      <c r="J1302" s="8"/>
      <c r="K1302" s="8"/>
      <c r="L1302" s="8"/>
    </row>
    <row r="1303" spans="5:12" ht="12.75" hidden="1" customHeight="1" x14ac:dyDescent="0.3">
      <c r="E1303" s="8"/>
      <c r="F1303" s="8"/>
      <c r="G1303" s="8"/>
      <c r="H1303" s="8"/>
      <c r="I1303" s="8"/>
      <c r="J1303" s="8"/>
      <c r="K1303" s="8"/>
      <c r="L1303" s="8"/>
    </row>
    <row r="1304" spans="5:12" ht="12.75" hidden="1" customHeight="1" x14ac:dyDescent="0.3">
      <c r="E1304" s="8"/>
      <c r="F1304" s="8"/>
      <c r="G1304" s="8"/>
      <c r="H1304" s="8"/>
      <c r="I1304" s="8"/>
      <c r="J1304" s="8"/>
      <c r="K1304" s="8"/>
      <c r="L1304" s="8"/>
    </row>
    <row r="1305" spans="5:12" ht="12.75" hidden="1" customHeight="1" x14ac:dyDescent="0.3">
      <c r="E1305" s="8"/>
      <c r="F1305" s="8"/>
      <c r="G1305" s="8"/>
      <c r="H1305" s="8"/>
      <c r="I1305" s="8"/>
      <c r="J1305" s="8"/>
      <c r="K1305" s="8"/>
      <c r="L1305" s="8"/>
    </row>
    <row r="1306" spans="5:12" ht="12.75" hidden="1" customHeight="1" x14ac:dyDescent="0.3">
      <c r="E1306" s="8"/>
      <c r="F1306" s="8"/>
      <c r="G1306" s="8"/>
      <c r="H1306" s="8"/>
      <c r="I1306" s="8"/>
      <c r="J1306" s="8"/>
      <c r="K1306" s="8"/>
      <c r="L1306" s="8"/>
    </row>
    <row r="1307" spans="5:12" ht="12.75" hidden="1" customHeight="1" x14ac:dyDescent="0.3">
      <c r="E1307" s="8"/>
      <c r="F1307" s="8"/>
      <c r="G1307" s="8"/>
      <c r="H1307" s="8"/>
      <c r="I1307" s="8"/>
      <c r="J1307" s="8"/>
      <c r="K1307" s="8"/>
      <c r="L1307" s="8"/>
    </row>
    <row r="1308" spans="5:12" ht="12.75" hidden="1" customHeight="1" x14ac:dyDescent="0.3">
      <c r="E1308" s="8"/>
      <c r="F1308" s="8"/>
      <c r="G1308" s="8"/>
      <c r="H1308" s="8"/>
      <c r="I1308" s="8"/>
      <c r="J1308" s="8"/>
      <c r="K1308" s="8"/>
      <c r="L1308" s="8"/>
    </row>
    <row r="1309" spans="5:12" ht="12.75" hidden="1" customHeight="1" x14ac:dyDescent="0.3">
      <c r="E1309" s="8"/>
      <c r="F1309" s="8"/>
      <c r="G1309" s="8"/>
      <c r="H1309" s="8"/>
      <c r="I1309" s="8"/>
      <c r="J1309" s="8"/>
      <c r="K1309" s="8"/>
      <c r="L1309" s="8"/>
    </row>
    <row r="1310" spans="5:12" ht="12.75" hidden="1" customHeight="1" x14ac:dyDescent="0.3">
      <c r="E1310" s="8"/>
      <c r="F1310" s="8"/>
      <c r="G1310" s="8"/>
      <c r="H1310" s="8"/>
      <c r="I1310" s="8"/>
      <c r="J1310" s="8"/>
      <c r="K1310" s="8"/>
      <c r="L1310" s="8"/>
    </row>
    <row r="1311" spans="5:12" ht="12.75" hidden="1" customHeight="1" x14ac:dyDescent="0.3">
      <c r="E1311" s="8"/>
      <c r="F1311" s="8"/>
      <c r="G1311" s="8"/>
      <c r="H1311" s="8"/>
      <c r="I1311" s="8"/>
      <c r="J1311" s="8"/>
      <c r="K1311" s="8"/>
      <c r="L1311" s="8"/>
    </row>
    <row r="1312" spans="5:12" ht="12.75" hidden="1" customHeight="1" x14ac:dyDescent="0.3">
      <c r="E1312" s="8"/>
      <c r="F1312" s="8"/>
      <c r="G1312" s="8"/>
      <c r="H1312" s="8"/>
      <c r="I1312" s="8"/>
      <c r="J1312" s="8"/>
      <c r="K1312" s="8"/>
      <c r="L1312" s="8"/>
    </row>
    <row r="1313" spans="5:12" ht="12.75" hidden="1" customHeight="1" x14ac:dyDescent="0.3">
      <c r="E1313" s="8"/>
      <c r="F1313" s="8"/>
      <c r="G1313" s="8"/>
      <c r="H1313" s="8"/>
      <c r="I1313" s="8"/>
      <c r="J1313" s="8"/>
      <c r="K1313" s="8"/>
      <c r="L1313" s="8"/>
    </row>
    <row r="1314" spans="5:12" ht="12.75" hidden="1" customHeight="1" x14ac:dyDescent="0.3">
      <c r="E1314" s="8"/>
      <c r="F1314" s="8"/>
      <c r="G1314" s="8"/>
      <c r="H1314" s="8"/>
      <c r="I1314" s="8"/>
      <c r="J1314" s="8"/>
      <c r="K1314" s="8"/>
      <c r="L1314" s="8"/>
    </row>
    <row r="1315" spans="5:12" ht="12.75" hidden="1" customHeight="1" x14ac:dyDescent="0.3">
      <c r="E1315" s="8"/>
      <c r="F1315" s="8"/>
      <c r="G1315" s="8"/>
      <c r="H1315" s="8"/>
      <c r="I1315" s="8"/>
      <c r="J1315" s="8"/>
      <c r="K1315" s="8"/>
      <c r="L1315" s="8"/>
    </row>
    <row r="1316" spans="5:12" ht="12.75" hidden="1" customHeight="1" x14ac:dyDescent="0.3">
      <c r="E1316" s="8"/>
      <c r="F1316" s="8"/>
      <c r="G1316" s="8"/>
      <c r="H1316" s="8"/>
      <c r="I1316" s="8"/>
      <c r="J1316" s="8"/>
      <c r="K1316" s="8"/>
      <c r="L1316" s="8"/>
    </row>
    <row r="1317" spans="5:12" ht="12.75" hidden="1" customHeight="1" x14ac:dyDescent="0.3">
      <c r="E1317" s="8"/>
      <c r="F1317" s="8"/>
      <c r="G1317" s="8"/>
      <c r="H1317" s="8"/>
      <c r="I1317" s="8"/>
      <c r="J1317" s="8"/>
      <c r="K1317" s="8"/>
      <c r="L1317" s="8"/>
    </row>
    <row r="1318" spans="5:12" ht="12.75" hidden="1" customHeight="1" x14ac:dyDescent="0.3">
      <c r="E1318" s="8"/>
      <c r="F1318" s="8"/>
      <c r="G1318" s="8"/>
      <c r="H1318" s="8"/>
      <c r="I1318" s="8"/>
      <c r="J1318" s="8"/>
      <c r="K1318" s="8"/>
      <c r="L1318" s="8"/>
    </row>
    <row r="1319" spans="5:12" ht="12.75" hidden="1" customHeight="1" x14ac:dyDescent="0.3">
      <c r="E1319" s="8"/>
      <c r="F1319" s="8"/>
      <c r="G1319" s="8"/>
      <c r="H1319" s="8"/>
      <c r="I1319" s="8"/>
      <c r="J1319" s="8"/>
      <c r="K1319" s="8"/>
      <c r="L1319" s="8"/>
    </row>
    <row r="1320" spans="5:12" ht="12.75" hidden="1" customHeight="1" x14ac:dyDescent="0.3">
      <c r="E1320" s="8"/>
      <c r="F1320" s="8"/>
      <c r="G1320" s="8"/>
      <c r="H1320" s="8"/>
      <c r="I1320" s="8"/>
      <c r="J1320" s="8"/>
      <c r="K1320" s="8"/>
      <c r="L1320" s="8"/>
    </row>
    <row r="1321" spans="5:12" ht="12.75" hidden="1" customHeight="1" x14ac:dyDescent="0.3">
      <c r="E1321" s="8"/>
      <c r="F1321" s="8"/>
      <c r="G1321" s="8"/>
      <c r="H1321" s="8"/>
      <c r="I1321" s="8"/>
      <c r="J1321" s="8"/>
      <c r="K1321" s="8"/>
      <c r="L1321" s="8"/>
    </row>
    <row r="1322" spans="5:12" ht="12.75" hidden="1" customHeight="1" x14ac:dyDescent="0.3">
      <c r="E1322" s="8"/>
      <c r="F1322" s="8"/>
      <c r="G1322" s="8"/>
      <c r="H1322" s="8"/>
      <c r="I1322" s="8"/>
      <c r="J1322" s="8"/>
      <c r="K1322" s="8"/>
      <c r="L1322" s="8"/>
    </row>
    <row r="1323" spans="5:12" ht="12.75" hidden="1" customHeight="1" x14ac:dyDescent="0.3">
      <c r="E1323" s="8"/>
      <c r="F1323" s="8"/>
      <c r="G1323" s="8"/>
      <c r="H1323" s="8"/>
      <c r="I1323" s="8"/>
      <c r="J1323" s="8"/>
      <c r="K1323" s="8"/>
      <c r="L1323" s="8"/>
    </row>
    <row r="1324" spans="5:12" ht="12.75" hidden="1" customHeight="1" x14ac:dyDescent="0.3">
      <c r="E1324" s="8"/>
      <c r="F1324" s="8"/>
      <c r="G1324" s="8"/>
      <c r="H1324" s="8"/>
      <c r="I1324" s="8"/>
      <c r="J1324" s="8"/>
      <c r="K1324" s="8"/>
      <c r="L1324" s="8"/>
    </row>
    <row r="1325" spans="5:12" ht="12.75" hidden="1" customHeight="1" x14ac:dyDescent="0.3">
      <c r="E1325" s="8"/>
      <c r="F1325" s="8"/>
      <c r="G1325" s="8"/>
      <c r="H1325" s="8"/>
      <c r="I1325" s="8"/>
      <c r="J1325" s="8"/>
      <c r="K1325" s="8"/>
      <c r="L1325" s="8"/>
    </row>
    <row r="1326" spans="5:12" ht="12.75" hidden="1" customHeight="1" x14ac:dyDescent="0.3">
      <c r="E1326" s="8"/>
      <c r="F1326" s="8"/>
      <c r="G1326" s="8"/>
      <c r="H1326" s="8"/>
      <c r="I1326" s="8"/>
      <c r="J1326" s="8"/>
      <c r="K1326" s="8"/>
      <c r="L1326" s="8"/>
    </row>
    <row r="1327" spans="5:12" ht="12.75" hidden="1" customHeight="1" x14ac:dyDescent="0.3">
      <c r="E1327" s="8"/>
      <c r="F1327" s="8"/>
      <c r="G1327" s="8"/>
      <c r="H1327" s="8"/>
      <c r="I1327" s="8"/>
      <c r="J1327" s="8"/>
      <c r="K1327" s="8"/>
      <c r="L1327" s="8"/>
    </row>
    <row r="1328" spans="5:12" ht="12.75" hidden="1" customHeight="1" x14ac:dyDescent="0.3">
      <c r="E1328" s="8"/>
      <c r="F1328" s="8"/>
      <c r="G1328" s="8"/>
      <c r="H1328" s="8"/>
      <c r="I1328" s="8"/>
      <c r="J1328" s="8"/>
      <c r="K1328" s="8"/>
      <c r="L1328" s="8"/>
    </row>
    <row r="1329" spans="5:12" ht="12.75" hidden="1" customHeight="1" x14ac:dyDescent="0.3">
      <c r="E1329" s="8"/>
      <c r="F1329" s="8"/>
      <c r="G1329" s="8"/>
      <c r="H1329" s="8"/>
      <c r="I1329" s="8"/>
      <c r="J1329" s="8"/>
      <c r="K1329" s="8"/>
      <c r="L1329" s="8"/>
    </row>
    <row r="1330" spans="5:12" ht="12.75" hidden="1" customHeight="1" x14ac:dyDescent="0.3">
      <c r="E1330" s="8"/>
      <c r="F1330" s="8"/>
      <c r="G1330" s="8"/>
      <c r="H1330" s="8"/>
      <c r="I1330" s="8"/>
      <c r="J1330" s="8"/>
      <c r="K1330" s="8"/>
      <c r="L1330" s="8"/>
    </row>
    <row r="1331" spans="5:12" ht="12.75" hidden="1" customHeight="1" x14ac:dyDescent="0.3">
      <c r="E1331" s="8"/>
      <c r="F1331" s="8"/>
      <c r="G1331" s="8"/>
      <c r="H1331" s="8"/>
      <c r="I1331" s="8"/>
      <c r="J1331" s="8"/>
      <c r="K1331" s="8"/>
      <c r="L1331" s="8"/>
    </row>
    <row r="1332" spans="5:12" ht="12.75" hidden="1" customHeight="1" x14ac:dyDescent="0.3">
      <c r="E1332" s="8"/>
      <c r="F1332" s="8"/>
      <c r="G1332" s="8"/>
      <c r="H1332" s="8"/>
      <c r="I1332" s="8"/>
      <c r="J1332" s="8"/>
      <c r="K1332" s="8"/>
      <c r="L1332" s="8"/>
    </row>
    <row r="1333" spans="5:12" ht="12.75" hidden="1" customHeight="1" x14ac:dyDescent="0.3">
      <c r="E1333" s="8"/>
      <c r="F1333" s="8"/>
      <c r="G1333" s="8"/>
      <c r="H1333" s="8"/>
      <c r="I1333" s="8"/>
      <c r="J1333" s="8"/>
      <c r="K1333" s="8"/>
      <c r="L1333" s="8"/>
    </row>
    <row r="1334" spans="5:12" ht="12.75" hidden="1" customHeight="1" x14ac:dyDescent="0.3">
      <c r="E1334" s="8"/>
      <c r="F1334" s="8"/>
      <c r="G1334" s="8"/>
      <c r="H1334" s="8"/>
      <c r="I1334" s="8"/>
      <c r="J1334" s="8"/>
      <c r="K1334" s="8"/>
      <c r="L1334" s="8"/>
    </row>
    <row r="1335" spans="5:12" ht="12.75" hidden="1" customHeight="1" x14ac:dyDescent="0.3">
      <c r="E1335" s="8"/>
      <c r="F1335" s="8"/>
      <c r="G1335" s="8"/>
      <c r="H1335" s="8"/>
      <c r="I1335" s="8"/>
      <c r="J1335" s="8"/>
      <c r="K1335" s="8"/>
      <c r="L1335" s="8"/>
    </row>
    <row r="1336" spans="5:12" ht="12.75" hidden="1" customHeight="1" x14ac:dyDescent="0.3">
      <c r="E1336" s="8"/>
      <c r="F1336" s="8"/>
      <c r="G1336" s="8"/>
      <c r="H1336" s="8"/>
      <c r="I1336" s="8"/>
      <c r="J1336" s="8"/>
      <c r="K1336" s="8"/>
      <c r="L1336" s="8"/>
    </row>
    <row r="1337" spans="5:12" ht="12.75" hidden="1" customHeight="1" x14ac:dyDescent="0.3">
      <c r="E1337" s="8"/>
      <c r="F1337" s="8"/>
      <c r="G1337" s="8"/>
      <c r="H1337" s="8"/>
      <c r="I1337" s="8"/>
      <c r="J1337" s="8"/>
      <c r="K1337" s="8"/>
      <c r="L1337" s="8"/>
    </row>
    <row r="1338" spans="5:12" ht="12.75" hidden="1" customHeight="1" x14ac:dyDescent="0.3">
      <c r="E1338" s="8"/>
      <c r="F1338" s="8"/>
      <c r="G1338" s="8"/>
      <c r="H1338" s="8"/>
      <c r="I1338" s="8"/>
      <c r="J1338" s="8"/>
      <c r="K1338" s="8"/>
      <c r="L1338" s="8"/>
    </row>
    <row r="1339" spans="5:12" ht="12.75" hidden="1" customHeight="1" x14ac:dyDescent="0.3">
      <c r="E1339" s="8"/>
      <c r="F1339" s="8"/>
      <c r="G1339" s="8"/>
      <c r="H1339" s="8"/>
      <c r="I1339" s="8"/>
      <c r="J1339" s="8"/>
      <c r="K1339" s="8"/>
      <c r="L1339" s="8"/>
    </row>
    <row r="1340" spans="5:12" ht="12.75" hidden="1" customHeight="1" x14ac:dyDescent="0.3">
      <c r="E1340" s="8"/>
      <c r="F1340" s="8"/>
      <c r="G1340" s="8"/>
      <c r="H1340" s="8"/>
      <c r="I1340" s="8"/>
      <c r="J1340" s="8"/>
      <c r="K1340" s="8"/>
      <c r="L1340" s="8"/>
    </row>
    <row r="1341" spans="5:12" ht="12.75" hidden="1" customHeight="1" x14ac:dyDescent="0.3">
      <c r="E1341" s="8"/>
      <c r="F1341" s="8"/>
      <c r="G1341" s="8"/>
      <c r="H1341" s="8"/>
      <c r="I1341" s="8"/>
      <c r="J1341" s="8"/>
      <c r="K1341" s="8"/>
      <c r="L1341" s="8"/>
    </row>
    <row r="1342" spans="5:12" ht="12.75" hidden="1" customHeight="1" x14ac:dyDescent="0.3">
      <c r="E1342" s="8"/>
      <c r="F1342" s="8"/>
      <c r="G1342" s="8"/>
      <c r="H1342" s="8"/>
      <c r="I1342" s="8"/>
      <c r="J1342" s="8"/>
      <c r="K1342" s="8"/>
      <c r="L1342" s="8"/>
    </row>
    <row r="1343" spans="5:12" ht="12.75" hidden="1" customHeight="1" x14ac:dyDescent="0.3">
      <c r="E1343" s="8"/>
      <c r="F1343" s="8"/>
      <c r="G1343" s="8"/>
      <c r="H1343" s="8"/>
      <c r="I1343" s="8"/>
      <c r="J1343" s="8"/>
      <c r="K1343" s="8"/>
      <c r="L1343" s="8"/>
    </row>
    <row r="1344" spans="5:12" ht="12.75" hidden="1" customHeight="1" x14ac:dyDescent="0.3">
      <c r="E1344" s="8"/>
      <c r="F1344" s="8"/>
      <c r="G1344" s="8"/>
      <c r="H1344" s="8"/>
      <c r="I1344" s="8"/>
      <c r="J1344" s="8"/>
      <c r="K1344" s="8"/>
      <c r="L1344" s="8"/>
    </row>
    <row r="1345" spans="5:12" ht="12.75" hidden="1" customHeight="1" x14ac:dyDescent="0.3">
      <c r="E1345" s="8"/>
      <c r="F1345" s="8"/>
      <c r="G1345" s="8"/>
      <c r="H1345" s="8"/>
      <c r="I1345" s="8"/>
      <c r="J1345" s="8"/>
      <c r="K1345" s="8"/>
      <c r="L1345" s="8"/>
    </row>
    <row r="1346" spans="5:12" ht="12.75" hidden="1" customHeight="1" x14ac:dyDescent="0.3">
      <c r="E1346" s="8"/>
      <c r="F1346" s="8"/>
      <c r="G1346" s="8"/>
      <c r="H1346" s="8"/>
      <c r="I1346" s="8"/>
      <c r="J1346" s="8"/>
      <c r="K1346" s="8"/>
      <c r="L1346" s="8"/>
    </row>
    <row r="1347" spans="5:12" ht="12.75" hidden="1" customHeight="1" x14ac:dyDescent="0.3">
      <c r="E1347" s="8"/>
      <c r="F1347" s="8"/>
      <c r="G1347" s="8"/>
      <c r="H1347" s="8"/>
      <c r="I1347" s="8"/>
      <c r="J1347" s="8"/>
      <c r="K1347" s="8"/>
      <c r="L1347" s="8"/>
    </row>
    <row r="1348" spans="5:12" ht="12.75" hidden="1" customHeight="1" x14ac:dyDescent="0.3">
      <c r="E1348" s="8"/>
      <c r="F1348" s="8"/>
      <c r="G1348" s="8"/>
      <c r="H1348" s="8"/>
      <c r="I1348" s="8"/>
      <c r="J1348" s="8"/>
      <c r="K1348" s="8"/>
      <c r="L1348" s="8"/>
    </row>
    <row r="1349" spans="5:12" ht="12.75" hidden="1" customHeight="1" x14ac:dyDescent="0.3">
      <c r="E1349" s="8"/>
      <c r="F1349" s="8"/>
      <c r="G1349" s="8"/>
      <c r="H1349" s="8"/>
      <c r="I1349" s="8"/>
      <c r="J1349" s="8"/>
      <c r="K1349" s="8"/>
      <c r="L1349" s="8"/>
    </row>
    <row r="1350" spans="5:12" ht="12.75" hidden="1" customHeight="1" x14ac:dyDescent="0.3">
      <c r="E1350" s="8"/>
      <c r="F1350" s="8"/>
      <c r="G1350" s="8"/>
      <c r="H1350" s="8"/>
      <c r="I1350" s="8"/>
      <c r="J1350" s="8"/>
      <c r="K1350" s="8"/>
      <c r="L1350" s="8"/>
    </row>
    <row r="1351" spans="5:12" ht="12.75" hidden="1" customHeight="1" x14ac:dyDescent="0.3">
      <c r="E1351" s="8"/>
      <c r="F1351" s="8"/>
      <c r="G1351" s="8"/>
      <c r="H1351" s="8"/>
      <c r="I1351" s="8"/>
      <c r="J1351" s="8"/>
      <c r="K1351" s="8"/>
      <c r="L1351" s="8"/>
    </row>
    <row r="1352" spans="5:12" ht="12.75" hidden="1" customHeight="1" x14ac:dyDescent="0.3">
      <c r="E1352" s="8"/>
      <c r="F1352" s="8"/>
      <c r="G1352" s="8"/>
      <c r="H1352" s="8"/>
      <c r="I1352" s="8"/>
      <c r="J1352" s="8"/>
      <c r="K1352" s="8"/>
      <c r="L1352" s="8"/>
    </row>
    <row r="1353" spans="5:12" ht="12.75" hidden="1" customHeight="1" x14ac:dyDescent="0.3">
      <c r="E1353" s="8"/>
      <c r="F1353" s="8"/>
      <c r="G1353" s="8"/>
      <c r="H1353" s="8"/>
      <c r="I1353" s="8"/>
      <c r="J1353" s="8"/>
      <c r="K1353" s="8"/>
      <c r="L1353" s="8"/>
    </row>
    <row r="1354" spans="5:12" ht="12.75" hidden="1" customHeight="1" x14ac:dyDescent="0.3">
      <c r="E1354" s="8"/>
      <c r="F1354" s="8"/>
      <c r="G1354" s="8"/>
      <c r="H1354" s="8"/>
      <c r="I1354" s="8"/>
      <c r="J1354" s="8"/>
      <c r="K1354" s="8"/>
      <c r="L1354" s="8"/>
    </row>
    <row r="1355" spans="5:12" ht="12.75" hidden="1" customHeight="1" x14ac:dyDescent="0.3">
      <c r="E1355" s="8"/>
      <c r="F1355" s="8"/>
      <c r="G1355" s="8"/>
      <c r="H1355" s="8"/>
      <c r="I1355" s="8"/>
      <c r="J1355" s="8"/>
      <c r="K1355" s="8"/>
      <c r="L1355" s="8"/>
    </row>
    <row r="1356" spans="5:12" ht="12.75" hidden="1" customHeight="1" x14ac:dyDescent="0.3">
      <c r="E1356" s="8"/>
      <c r="F1356" s="8"/>
      <c r="G1356" s="8"/>
      <c r="H1356" s="8"/>
      <c r="I1356" s="8"/>
      <c r="J1356" s="8"/>
      <c r="K1356" s="8"/>
      <c r="L1356" s="8"/>
    </row>
    <row r="1357" spans="5:12" ht="12.75" hidden="1" customHeight="1" x14ac:dyDescent="0.3">
      <c r="E1357" s="8"/>
      <c r="F1357" s="8"/>
      <c r="G1357" s="8"/>
      <c r="H1357" s="8"/>
      <c r="I1357" s="8"/>
      <c r="J1357" s="8"/>
      <c r="K1357" s="8"/>
      <c r="L1357" s="8"/>
    </row>
    <row r="1358" spans="5:12" ht="12.75" hidden="1" customHeight="1" x14ac:dyDescent="0.3">
      <c r="E1358" s="8"/>
      <c r="F1358" s="8"/>
      <c r="G1358" s="8"/>
      <c r="H1358" s="8"/>
      <c r="I1358" s="8"/>
      <c r="J1358" s="8"/>
      <c r="K1358" s="8"/>
      <c r="L1358" s="8"/>
    </row>
    <row r="1359" spans="5:12" ht="12.75" hidden="1" customHeight="1" x14ac:dyDescent="0.3">
      <c r="E1359" s="8"/>
      <c r="F1359" s="8"/>
      <c r="G1359" s="8"/>
      <c r="H1359" s="8"/>
      <c r="I1359" s="8"/>
      <c r="J1359" s="8"/>
      <c r="K1359" s="8"/>
      <c r="L1359" s="8"/>
    </row>
    <row r="1360" spans="5:12" ht="12.75" hidden="1" customHeight="1" x14ac:dyDescent="0.3">
      <c r="E1360" s="8"/>
      <c r="F1360" s="8"/>
      <c r="G1360" s="8"/>
      <c r="H1360" s="8"/>
      <c r="I1360" s="8"/>
      <c r="J1360" s="8"/>
      <c r="K1360" s="8"/>
      <c r="L1360" s="8"/>
    </row>
    <row r="1361" spans="5:12" ht="12.75" hidden="1" customHeight="1" x14ac:dyDescent="0.3">
      <c r="E1361" s="8"/>
      <c r="F1361" s="8"/>
      <c r="G1361" s="8"/>
      <c r="H1361" s="8"/>
      <c r="I1361" s="8"/>
      <c r="J1361" s="8"/>
      <c r="K1361" s="8"/>
      <c r="L1361" s="8"/>
    </row>
    <row r="1362" spans="5:12" ht="12.75" hidden="1" customHeight="1" x14ac:dyDescent="0.3">
      <c r="E1362" s="8"/>
      <c r="F1362" s="8"/>
      <c r="G1362" s="8"/>
      <c r="H1362" s="8"/>
      <c r="I1362" s="8"/>
      <c r="J1362" s="8"/>
      <c r="K1362" s="8"/>
      <c r="L1362" s="8"/>
    </row>
    <row r="1363" spans="5:12" ht="12.75" hidden="1" customHeight="1" x14ac:dyDescent="0.3">
      <c r="E1363" s="8"/>
      <c r="F1363" s="8"/>
      <c r="G1363" s="8"/>
      <c r="H1363" s="8"/>
      <c r="I1363" s="8"/>
      <c r="J1363" s="8"/>
      <c r="K1363" s="8"/>
      <c r="L1363" s="8"/>
    </row>
    <row r="1364" spans="5:12" ht="12.75" hidden="1" customHeight="1" x14ac:dyDescent="0.3">
      <c r="E1364" s="8"/>
      <c r="F1364" s="8"/>
      <c r="G1364" s="8"/>
      <c r="H1364" s="8"/>
      <c r="I1364" s="8"/>
      <c r="J1364" s="8"/>
      <c r="K1364" s="8"/>
      <c r="L1364" s="8"/>
    </row>
    <row r="1365" spans="5:12" ht="12.75" hidden="1" customHeight="1" x14ac:dyDescent="0.3">
      <c r="E1365" s="8"/>
      <c r="F1365" s="8"/>
      <c r="G1365" s="8"/>
      <c r="H1365" s="8"/>
      <c r="I1365" s="8"/>
      <c r="J1365" s="8"/>
      <c r="K1365" s="8"/>
      <c r="L1365" s="8"/>
    </row>
    <row r="1366" spans="5:12" ht="12.75" hidden="1" customHeight="1" x14ac:dyDescent="0.3">
      <c r="E1366" s="8"/>
      <c r="F1366" s="8"/>
      <c r="G1366" s="8"/>
      <c r="H1366" s="8"/>
      <c r="I1366" s="8"/>
      <c r="J1366" s="8"/>
      <c r="K1366" s="8"/>
      <c r="L1366" s="8"/>
    </row>
    <row r="1367" spans="5:12" ht="12.75" hidden="1" customHeight="1" x14ac:dyDescent="0.3">
      <c r="E1367" s="8"/>
      <c r="F1367" s="8"/>
      <c r="G1367" s="8"/>
      <c r="H1367" s="8"/>
      <c r="I1367" s="8"/>
      <c r="J1367" s="8"/>
      <c r="K1367" s="8"/>
      <c r="L1367" s="8"/>
    </row>
    <row r="1368" spans="5:12" ht="12.75" hidden="1" customHeight="1" x14ac:dyDescent="0.3">
      <c r="E1368" s="8"/>
      <c r="F1368" s="8"/>
      <c r="G1368" s="8"/>
      <c r="H1368" s="8"/>
      <c r="I1368" s="8"/>
      <c r="J1368" s="8"/>
      <c r="K1368" s="8"/>
      <c r="L1368" s="8"/>
    </row>
    <row r="1369" spans="5:12" ht="12.75" hidden="1" customHeight="1" x14ac:dyDescent="0.3">
      <c r="E1369" s="8"/>
      <c r="F1369" s="8"/>
      <c r="G1369" s="8"/>
      <c r="H1369" s="8"/>
      <c r="I1369" s="8"/>
      <c r="J1369" s="8"/>
      <c r="K1369" s="8"/>
      <c r="L1369" s="8"/>
    </row>
    <row r="1370" spans="5:12" ht="12.75" hidden="1" customHeight="1" x14ac:dyDescent="0.3">
      <c r="E1370" s="8"/>
      <c r="F1370" s="8"/>
      <c r="G1370" s="8"/>
      <c r="H1370" s="8"/>
      <c r="I1370" s="8"/>
      <c r="J1370" s="8"/>
      <c r="K1370" s="8"/>
      <c r="L1370" s="8"/>
    </row>
    <row r="1371" spans="5:12" ht="12.75" hidden="1" customHeight="1" x14ac:dyDescent="0.3">
      <c r="E1371" s="8"/>
      <c r="F1371" s="8"/>
      <c r="G1371" s="8"/>
      <c r="H1371" s="8"/>
      <c r="I1371" s="8"/>
      <c r="J1371" s="8"/>
      <c r="K1371" s="8"/>
      <c r="L1371" s="8"/>
    </row>
    <row r="1372" spans="5:12" ht="12.75" hidden="1" customHeight="1" x14ac:dyDescent="0.3">
      <c r="E1372" s="8"/>
      <c r="F1372" s="8"/>
      <c r="G1372" s="8"/>
      <c r="H1372" s="8"/>
      <c r="I1372" s="8"/>
      <c r="J1372" s="8"/>
      <c r="K1372" s="8"/>
      <c r="L1372" s="8"/>
    </row>
    <row r="1373" spans="5:12" ht="12.75" hidden="1" customHeight="1" x14ac:dyDescent="0.3">
      <c r="E1373" s="8"/>
      <c r="F1373" s="8"/>
      <c r="G1373" s="8"/>
      <c r="H1373" s="8"/>
      <c r="I1373" s="8"/>
      <c r="J1373" s="8"/>
      <c r="K1373" s="8"/>
      <c r="L1373" s="8"/>
    </row>
    <row r="1374" spans="5:12" ht="12.75" hidden="1" customHeight="1" x14ac:dyDescent="0.3">
      <c r="E1374" s="8"/>
      <c r="F1374" s="8"/>
      <c r="G1374" s="8"/>
      <c r="H1374" s="8"/>
      <c r="I1374" s="8"/>
      <c r="J1374" s="8"/>
      <c r="K1374" s="8"/>
      <c r="L1374" s="8"/>
    </row>
    <row r="1375" spans="5:12" ht="12.75" hidden="1" customHeight="1" x14ac:dyDescent="0.3">
      <c r="E1375" s="8"/>
      <c r="F1375" s="8"/>
      <c r="G1375" s="8"/>
      <c r="H1375" s="8"/>
      <c r="I1375" s="8"/>
      <c r="J1375" s="8"/>
      <c r="K1375" s="8"/>
      <c r="L1375" s="8"/>
    </row>
    <row r="1376" spans="5:12" ht="12.75" hidden="1" customHeight="1" x14ac:dyDescent="0.3">
      <c r="E1376" s="8"/>
      <c r="F1376" s="8"/>
      <c r="G1376" s="8"/>
      <c r="H1376" s="8"/>
      <c r="I1376" s="8"/>
      <c r="J1376" s="8"/>
      <c r="K1376" s="8"/>
      <c r="L1376" s="8"/>
    </row>
    <row r="1377" spans="5:12" ht="12.75" hidden="1" customHeight="1" x14ac:dyDescent="0.3">
      <c r="E1377" s="8"/>
      <c r="F1377" s="8"/>
      <c r="G1377" s="8"/>
      <c r="H1377" s="8"/>
      <c r="I1377" s="8"/>
      <c r="J1377" s="8"/>
      <c r="K1377" s="8"/>
      <c r="L1377" s="8"/>
    </row>
    <row r="1378" spans="5:12" ht="12.75" hidden="1" customHeight="1" x14ac:dyDescent="0.3">
      <c r="E1378" s="8"/>
      <c r="F1378" s="8"/>
      <c r="G1378" s="8"/>
      <c r="H1378" s="8"/>
      <c r="I1378" s="8"/>
      <c r="J1378" s="8"/>
      <c r="K1378" s="8"/>
      <c r="L1378" s="8"/>
    </row>
    <row r="1379" spans="5:12" ht="12.75" hidden="1" customHeight="1" x14ac:dyDescent="0.3">
      <c r="E1379" s="8"/>
      <c r="F1379" s="8"/>
      <c r="G1379" s="8"/>
      <c r="H1379" s="8"/>
      <c r="I1379" s="8"/>
      <c r="J1379" s="8"/>
      <c r="K1379" s="8"/>
      <c r="L1379" s="8"/>
    </row>
    <row r="1380" spans="5:12" ht="12.75" hidden="1" customHeight="1" x14ac:dyDescent="0.3">
      <c r="E1380" s="8"/>
      <c r="F1380" s="8"/>
      <c r="G1380" s="8"/>
      <c r="H1380" s="8"/>
      <c r="I1380" s="8"/>
      <c r="J1380" s="8"/>
      <c r="K1380" s="8"/>
      <c r="L1380" s="8"/>
    </row>
    <row r="1381" spans="5:12" ht="12.75" hidden="1" customHeight="1" x14ac:dyDescent="0.3">
      <c r="E1381" s="8"/>
      <c r="F1381" s="8"/>
      <c r="G1381" s="8"/>
      <c r="H1381" s="8"/>
      <c r="I1381" s="8"/>
      <c r="J1381" s="8"/>
      <c r="K1381" s="8"/>
      <c r="L1381" s="8"/>
    </row>
    <row r="1382" spans="5:12" ht="12.75" hidden="1" customHeight="1" x14ac:dyDescent="0.3">
      <c r="E1382" s="8"/>
      <c r="F1382" s="8"/>
      <c r="G1382" s="8"/>
      <c r="H1382" s="8"/>
      <c r="I1382" s="8"/>
      <c r="J1382" s="8"/>
      <c r="K1382" s="8"/>
      <c r="L1382" s="8"/>
    </row>
    <row r="1383" spans="5:12" ht="12.75" hidden="1" customHeight="1" x14ac:dyDescent="0.3">
      <c r="E1383" s="8"/>
      <c r="F1383" s="8"/>
      <c r="G1383" s="8"/>
      <c r="H1383" s="8"/>
      <c r="I1383" s="8"/>
      <c r="J1383" s="8"/>
      <c r="K1383" s="8"/>
      <c r="L1383" s="8"/>
    </row>
    <row r="1384" spans="5:12" ht="12.75" hidden="1" customHeight="1" x14ac:dyDescent="0.3">
      <c r="E1384" s="8"/>
      <c r="F1384" s="8"/>
      <c r="G1384" s="8"/>
      <c r="H1384" s="8"/>
      <c r="I1384" s="8"/>
      <c r="J1384" s="8"/>
      <c r="K1384" s="8"/>
      <c r="L1384" s="8"/>
    </row>
    <row r="1385" spans="5:12" ht="12.75" hidden="1" customHeight="1" x14ac:dyDescent="0.3">
      <c r="E1385" s="8"/>
      <c r="F1385" s="8"/>
      <c r="G1385" s="8"/>
      <c r="H1385" s="8"/>
      <c r="I1385" s="8"/>
      <c r="J1385" s="8"/>
      <c r="K1385" s="8"/>
      <c r="L1385" s="8"/>
    </row>
    <row r="1386" spans="5:12" ht="12.75" hidden="1" customHeight="1" x14ac:dyDescent="0.3">
      <c r="E1386" s="8"/>
      <c r="F1386" s="8"/>
      <c r="G1386" s="8"/>
      <c r="H1386" s="8"/>
      <c r="I1386" s="8"/>
      <c r="J1386" s="8"/>
      <c r="K1386" s="8"/>
      <c r="L1386" s="8"/>
    </row>
    <row r="1387" spans="5:12" ht="12.75" hidden="1" customHeight="1" x14ac:dyDescent="0.3">
      <c r="E1387" s="8"/>
      <c r="F1387" s="8"/>
      <c r="G1387" s="8"/>
      <c r="H1387" s="8"/>
      <c r="I1387" s="8"/>
      <c r="J1387" s="8"/>
      <c r="K1387" s="8"/>
      <c r="L1387" s="8"/>
    </row>
    <row r="1388" spans="5:12" ht="12.75" hidden="1" customHeight="1" x14ac:dyDescent="0.3">
      <c r="E1388" s="8"/>
      <c r="F1388" s="8"/>
      <c r="G1388" s="8"/>
      <c r="H1388" s="8"/>
      <c r="I1388" s="8"/>
      <c r="J1388" s="8"/>
      <c r="K1388" s="8"/>
      <c r="L1388" s="8"/>
    </row>
    <row r="1389" spans="5:12" ht="12.75" hidden="1" customHeight="1" x14ac:dyDescent="0.3">
      <c r="E1389" s="8"/>
      <c r="F1389" s="8"/>
      <c r="G1389" s="8"/>
      <c r="H1389" s="8"/>
      <c r="I1389" s="8"/>
      <c r="J1389" s="8"/>
      <c r="K1389" s="8"/>
      <c r="L1389" s="8"/>
    </row>
    <row r="1390" spans="5:12" ht="12.75" hidden="1" customHeight="1" x14ac:dyDescent="0.3">
      <c r="E1390" s="8"/>
      <c r="F1390" s="8"/>
      <c r="G1390" s="8"/>
      <c r="H1390" s="8"/>
      <c r="I1390" s="8"/>
      <c r="J1390" s="8"/>
      <c r="K1390" s="8"/>
      <c r="L1390" s="8"/>
    </row>
    <row r="1391" spans="5:12" ht="12.75" hidden="1" customHeight="1" x14ac:dyDescent="0.3">
      <c r="E1391" s="8"/>
      <c r="F1391" s="8"/>
      <c r="G1391" s="8"/>
      <c r="H1391" s="8"/>
      <c r="I1391" s="8"/>
      <c r="J1391" s="8"/>
      <c r="K1391" s="8"/>
      <c r="L1391" s="8"/>
    </row>
    <row r="1392" spans="5:12" ht="12.75" hidden="1" customHeight="1" x14ac:dyDescent="0.3">
      <c r="E1392" s="8"/>
      <c r="F1392" s="8"/>
      <c r="G1392" s="8"/>
      <c r="H1392" s="8"/>
      <c r="I1392" s="8"/>
      <c r="J1392" s="8"/>
      <c r="K1392" s="8"/>
      <c r="L1392" s="8"/>
    </row>
    <row r="1393" spans="5:12" ht="12.75" hidden="1" customHeight="1" x14ac:dyDescent="0.3">
      <c r="E1393" s="8"/>
      <c r="F1393" s="8"/>
      <c r="G1393" s="8"/>
      <c r="H1393" s="8"/>
      <c r="I1393" s="8"/>
      <c r="J1393" s="8"/>
      <c r="K1393" s="8"/>
      <c r="L1393" s="8"/>
    </row>
    <row r="1394" spans="5:12" ht="12.75" hidden="1" customHeight="1" x14ac:dyDescent="0.3">
      <c r="E1394" s="8"/>
      <c r="F1394" s="8"/>
      <c r="G1394" s="8"/>
      <c r="H1394" s="8"/>
      <c r="I1394" s="8"/>
      <c r="J1394" s="8"/>
      <c r="K1394" s="8"/>
      <c r="L1394" s="8"/>
    </row>
    <row r="1395" spans="5:12" ht="12.75" hidden="1" customHeight="1" x14ac:dyDescent="0.3">
      <c r="E1395" s="8"/>
      <c r="F1395" s="8"/>
      <c r="G1395" s="8"/>
      <c r="H1395" s="8"/>
      <c r="I1395" s="8"/>
      <c r="J1395" s="8"/>
      <c r="K1395" s="8"/>
      <c r="L1395" s="8"/>
    </row>
    <row r="1396" spans="5:12" ht="12.75" hidden="1" customHeight="1" x14ac:dyDescent="0.3">
      <c r="E1396" s="8"/>
      <c r="F1396" s="8"/>
      <c r="G1396" s="8"/>
      <c r="H1396" s="8"/>
      <c r="I1396" s="8"/>
      <c r="J1396" s="8"/>
      <c r="K1396" s="8"/>
      <c r="L1396" s="8"/>
    </row>
    <row r="1397" spans="5:12" ht="12.75" hidden="1" customHeight="1" x14ac:dyDescent="0.3">
      <c r="E1397" s="8"/>
      <c r="F1397" s="8"/>
      <c r="G1397" s="8"/>
      <c r="H1397" s="8"/>
      <c r="I1397" s="8"/>
      <c r="J1397" s="8"/>
      <c r="K1397" s="8"/>
      <c r="L1397" s="8"/>
    </row>
    <row r="1398" spans="5:12" ht="12.75" hidden="1" customHeight="1" x14ac:dyDescent="0.3">
      <c r="E1398" s="8"/>
      <c r="F1398" s="8"/>
      <c r="G1398" s="8"/>
      <c r="H1398" s="8"/>
      <c r="I1398" s="8"/>
      <c r="J1398" s="8"/>
      <c r="K1398" s="8"/>
      <c r="L1398" s="8"/>
    </row>
    <row r="1399" spans="5:12" ht="12.75" hidden="1" customHeight="1" x14ac:dyDescent="0.3">
      <c r="E1399" s="8"/>
      <c r="F1399" s="8"/>
      <c r="G1399" s="8"/>
      <c r="H1399" s="8"/>
      <c r="I1399" s="8"/>
      <c r="J1399" s="8"/>
      <c r="K1399" s="8"/>
      <c r="L1399" s="8"/>
    </row>
    <row r="1400" spans="5:12" ht="12.75" hidden="1" customHeight="1" x14ac:dyDescent="0.3">
      <c r="E1400" s="8"/>
      <c r="F1400" s="8"/>
      <c r="G1400" s="8"/>
      <c r="H1400" s="8"/>
      <c r="I1400" s="8"/>
      <c r="J1400" s="8"/>
      <c r="K1400" s="8"/>
      <c r="L1400" s="8"/>
    </row>
    <row r="1401" spans="5:12" ht="12.75" hidden="1" customHeight="1" x14ac:dyDescent="0.3">
      <c r="E1401" s="8"/>
      <c r="F1401" s="8"/>
      <c r="G1401" s="8"/>
      <c r="H1401" s="8"/>
      <c r="I1401" s="8"/>
      <c r="J1401" s="8"/>
      <c r="K1401" s="8"/>
      <c r="L1401" s="8"/>
    </row>
    <row r="1402" spans="5:12" ht="12.75" hidden="1" customHeight="1" x14ac:dyDescent="0.3">
      <c r="E1402" s="8"/>
      <c r="F1402" s="8"/>
      <c r="G1402" s="8"/>
      <c r="H1402" s="8"/>
      <c r="I1402" s="8"/>
      <c r="J1402" s="8"/>
      <c r="K1402" s="8"/>
      <c r="L1402" s="8"/>
    </row>
    <row r="1403" spans="5:12" ht="12.75" hidden="1" customHeight="1" x14ac:dyDescent="0.3">
      <c r="E1403" s="8"/>
      <c r="F1403" s="8"/>
      <c r="G1403" s="8"/>
      <c r="H1403" s="8"/>
      <c r="I1403" s="8"/>
      <c r="J1403" s="8"/>
      <c r="K1403" s="8"/>
      <c r="L1403" s="8"/>
    </row>
    <row r="1404" spans="5:12" ht="12.75" hidden="1" customHeight="1" x14ac:dyDescent="0.3">
      <c r="E1404" s="8"/>
      <c r="F1404" s="8"/>
      <c r="G1404" s="8"/>
      <c r="H1404" s="8"/>
      <c r="I1404" s="8"/>
      <c r="J1404" s="8"/>
      <c r="K1404" s="8"/>
      <c r="L1404" s="8"/>
    </row>
    <row r="1405" spans="5:12" ht="12.75" hidden="1" customHeight="1" x14ac:dyDescent="0.3">
      <c r="E1405" s="8"/>
      <c r="F1405" s="8"/>
      <c r="G1405" s="8"/>
      <c r="H1405" s="8"/>
      <c r="I1405" s="8"/>
      <c r="J1405" s="8"/>
      <c r="K1405" s="8"/>
      <c r="L1405" s="8"/>
    </row>
    <row r="1406" spans="5:12" ht="12.75" hidden="1" customHeight="1" x14ac:dyDescent="0.3">
      <c r="E1406" s="8"/>
      <c r="F1406" s="8"/>
      <c r="G1406" s="8"/>
      <c r="H1406" s="8"/>
      <c r="I1406" s="8"/>
      <c r="J1406" s="8"/>
      <c r="K1406" s="8"/>
      <c r="L1406" s="8"/>
    </row>
    <row r="1407" spans="5:12" ht="12.75" hidden="1" customHeight="1" x14ac:dyDescent="0.3">
      <c r="E1407" s="8"/>
      <c r="F1407" s="8"/>
      <c r="G1407" s="8"/>
      <c r="H1407" s="8"/>
      <c r="I1407" s="8"/>
      <c r="J1407" s="8"/>
      <c r="K1407" s="8"/>
      <c r="L1407" s="8"/>
    </row>
    <row r="1408" spans="5:12" ht="12.75" hidden="1" customHeight="1" x14ac:dyDescent="0.3">
      <c r="E1408" s="8"/>
      <c r="F1408" s="8"/>
      <c r="G1408" s="8"/>
      <c r="H1408" s="8"/>
      <c r="I1408" s="8"/>
      <c r="J1408" s="8"/>
      <c r="K1408" s="8"/>
      <c r="L1408" s="8"/>
    </row>
    <row r="1409" spans="5:12" ht="12.75" hidden="1" customHeight="1" x14ac:dyDescent="0.3">
      <c r="E1409" s="8"/>
      <c r="F1409" s="8"/>
      <c r="G1409" s="8"/>
      <c r="H1409" s="8"/>
      <c r="I1409" s="8"/>
      <c r="J1409" s="8"/>
      <c r="K1409" s="8"/>
      <c r="L1409" s="8"/>
    </row>
    <row r="1410" spans="5:12" ht="12.75" hidden="1" customHeight="1" x14ac:dyDescent="0.3">
      <c r="E1410" s="8"/>
      <c r="F1410" s="8"/>
      <c r="G1410" s="8"/>
      <c r="H1410" s="8"/>
      <c r="I1410" s="8"/>
      <c r="J1410" s="8"/>
      <c r="K1410" s="8"/>
      <c r="L1410" s="8"/>
    </row>
    <row r="1411" spans="5:12" ht="12.75" hidden="1" customHeight="1" x14ac:dyDescent="0.3">
      <c r="E1411" s="8"/>
      <c r="F1411" s="8"/>
      <c r="G1411" s="8"/>
      <c r="H1411" s="8"/>
      <c r="I1411" s="8"/>
      <c r="J1411" s="8"/>
      <c r="K1411" s="8"/>
      <c r="L1411" s="8"/>
    </row>
    <row r="1412" spans="5:12" ht="12.75" hidden="1" customHeight="1" x14ac:dyDescent="0.3">
      <c r="E1412" s="8"/>
      <c r="F1412" s="8"/>
      <c r="G1412" s="8"/>
      <c r="H1412" s="8"/>
      <c r="I1412" s="8"/>
      <c r="J1412" s="8"/>
      <c r="K1412" s="8"/>
      <c r="L1412" s="8"/>
    </row>
    <row r="1413" spans="5:12" ht="12.75" hidden="1" customHeight="1" x14ac:dyDescent="0.3">
      <c r="E1413" s="8"/>
      <c r="F1413" s="8"/>
      <c r="G1413" s="8"/>
      <c r="H1413" s="8"/>
      <c r="I1413" s="8"/>
      <c r="J1413" s="8"/>
      <c r="K1413" s="8"/>
      <c r="L1413" s="8"/>
    </row>
    <row r="1414" spans="5:12" ht="12.75" hidden="1" customHeight="1" x14ac:dyDescent="0.3">
      <c r="E1414" s="8"/>
      <c r="F1414" s="8"/>
      <c r="G1414" s="8"/>
      <c r="H1414" s="8"/>
      <c r="I1414" s="8"/>
      <c r="J1414" s="8"/>
      <c r="K1414" s="8"/>
      <c r="L1414" s="8"/>
    </row>
    <row r="1415" spans="5:12" ht="12.75" hidden="1" customHeight="1" x14ac:dyDescent="0.3">
      <c r="E1415" s="8"/>
      <c r="F1415" s="8"/>
      <c r="G1415" s="8"/>
      <c r="H1415" s="8"/>
      <c r="I1415" s="8"/>
      <c r="J1415" s="8"/>
      <c r="K1415" s="8"/>
      <c r="L1415" s="8"/>
    </row>
    <row r="1416" spans="5:12" ht="12.75" hidden="1" customHeight="1" x14ac:dyDescent="0.3">
      <c r="E1416" s="8"/>
      <c r="F1416" s="8"/>
      <c r="G1416" s="8"/>
      <c r="H1416" s="8"/>
      <c r="I1416" s="8"/>
      <c r="J1416" s="8"/>
      <c r="K1416" s="8"/>
      <c r="L1416" s="8"/>
    </row>
    <row r="1417" spans="5:12" ht="12.75" hidden="1" customHeight="1" x14ac:dyDescent="0.3">
      <c r="E1417" s="8"/>
      <c r="F1417" s="8"/>
      <c r="G1417" s="8"/>
      <c r="H1417" s="8"/>
      <c r="I1417" s="8"/>
      <c r="J1417" s="8"/>
      <c r="K1417" s="8"/>
      <c r="L1417" s="8"/>
    </row>
    <row r="1418" spans="5:12" ht="12.75" hidden="1" customHeight="1" x14ac:dyDescent="0.3">
      <c r="E1418" s="8"/>
      <c r="F1418" s="8"/>
      <c r="G1418" s="8"/>
      <c r="H1418" s="8"/>
      <c r="I1418" s="8"/>
      <c r="J1418" s="8"/>
      <c r="K1418" s="8"/>
      <c r="L1418" s="8"/>
    </row>
    <row r="1419" spans="5:12" ht="12.75" hidden="1" customHeight="1" x14ac:dyDescent="0.3">
      <c r="E1419" s="8"/>
      <c r="F1419" s="8"/>
      <c r="G1419" s="8"/>
      <c r="H1419" s="8"/>
      <c r="I1419" s="8"/>
      <c r="J1419" s="8"/>
      <c r="K1419" s="8"/>
      <c r="L1419" s="8"/>
    </row>
    <row r="1420" spans="5:12" ht="12.75" hidden="1" customHeight="1" x14ac:dyDescent="0.3">
      <c r="E1420" s="8"/>
      <c r="F1420" s="8"/>
      <c r="G1420" s="8"/>
      <c r="H1420" s="8"/>
      <c r="I1420" s="8"/>
      <c r="J1420" s="8"/>
      <c r="K1420" s="8"/>
      <c r="L1420" s="8"/>
    </row>
    <row r="1421" spans="5:12" ht="12.75" hidden="1" customHeight="1" x14ac:dyDescent="0.3">
      <c r="E1421" s="8"/>
      <c r="F1421" s="8"/>
      <c r="G1421" s="8"/>
      <c r="H1421" s="8"/>
      <c r="I1421" s="8"/>
      <c r="J1421" s="8"/>
      <c r="K1421" s="8"/>
      <c r="L1421" s="8"/>
    </row>
    <row r="1422" spans="5:12" ht="12.75" hidden="1" customHeight="1" x14ac:dyDescent="0.3">
      <c r="E1422" s="8"/>
      <c r="F1422" s="8"/>
      <c r="G1422" s="8"/>
      <c r="H1422" s="8"/>
      <c r="I1422" s="8"/>
      <c r="J1422" s="8"/>
      <c r="K1422" s="8"/>
      <c r="L1422" s="8"/>
    </row>
    <row r="1423" spans="5:12" ht="12.75" hidden="1" customHeight="1" x14ac:dyDescent="0.3">
      <c r="E1423" s="8"/>
      <c r="F1423" s="8"/>
      <c r="G1423" s="8"/>
      <c r="H1423" s="8"/>
      <c r="I1423" s="8"/>
      <c r="J1423" s="8"/>
      <c r="K1423" s="8"/>
      <c r="L1423" s="8"/>
    </row>
    <row r="1424" spans="5:12" ht="12.75" hidden="1" customHeight="1" x14ac:dyDescent="0.3">
      <c r="E1424" s="8"/>
      <c r="F1424" s="8"/>
      <c r="G1424" s="8"/>
      <c r="H1424" s="8"/>
      <c r="I1424" s="8"/>
      <c r="J1424" s="8"/>
      <c r="K1424" s="8"/>
      <c r="L1424" s="8"/>
    </row>
    <row r="1425" spans="5:12" ht="12.75" hidden="1" customHeight="1" x14ac:dyDescent="0.3">
      <c r="E1425" s="8"/>
      <c r="F1425" s="8"/>
      <c r="G1425" s="8"/>
      <c r="H1425" s="8"/>
      <c r="I1425" s="8"/>
      <c r="J1425" s="8"/>
      <c r="K1425" s="8"/>
      <c r="L1425" s="8"/>
    </row>
    <row r="1426" spans="5:12" ht="12.75" hidden="1" customHeight="1" x14ac:dyDescent="0.3">
      <c r="E1426" s="8"/>
      <c r="F1426" s="8"/>
      <c r="G1426" s="8"/>
      <c r="H1426" s="8"/>
      <c r="I1426" s="8"/>
      <c r="J1426" s="8"/>
      <c r="K1426" s="8"/>
      <c r="L1426" s="8"/>
    </row>
    <row r="1427" spans="5:12" ht="12.75" hidden="1" customHeight="1" x14ac:dyDescent="0.3">
      <c r="E1427" s="8"/>
      <c r="F1427" s="8"/>
      <c r="G1427" s="8"/>
      <c r="H1427" s="8"/>
      <c r="I1427" s="8"/>
      <c r="J1427" s="8"/>
      <c r="K1427" s="8"/>
      <c r="L1427" s="8"/>
    </row>
    <row r="1428" spans="5:12" ht="12.75" hidden="1" customHeight="1" x14ac:dyDescent="0.3">
      <c r="E1428" s="8"/>
      <c r="F1428" s="8"/>
      <c r="G1428" s="8"/>
      <c r="H1428" s="8"/>
      <c r="I1428" s="8"/>
      <c r="J1428" s="8"/>
      <c r="K1428" s="8"/>
      <c r="L1428" s="8"/>
    </row>
    <row r="1429" spans="5:12" ht="12.75" hidden="1" customHeight="1" x14ac:dyDescent="0.3">
      <c r="E1429" s="8"/>
      <c r="F1429" s="8"/>
      <c r="G1429" s="8"/>
      <c r="H1429" s="8"/>
      <c r="I1429" s="8"/>
      <c r="J1429" s="8"/>
      <c r="K1429" s="8"/>
      <c r="L1429" s="8"/>
    </row>
    <row r="1430" spans="5:12" ht="12.75" hidden="1" customHeight="1" x14ac:dyDescent="0.3">
      <c r="E1430" s="8"/>
      <c r="F1430" s="8"/>
      <c r="G1430" s="8"/>
      <c r="H1430" s="8"/>
      <c r="I1430" s="8"/>
      <c r="J1430" s="8"/>
      <c r="K1430" s="8"/>
      <c r="L1430" s="8"/>
    </row>
    <row r="1431" spans="5:12" ht="12.75" hidden="1" customHeight="1" x14ac:dyDescent="0.3">
      <c r="E1431" s="8"/>
      <c r="F1431" s="8"/>
      <c r="G1431" s="8"/>
      <c r="H1431" s="8"/>
      <c r="I1431" s="8"/>
      <c r="J1431" s="8"/>
      <c r="K1431" s="8"/>
      <c r="L1431" s="8"/>
    </row>
    <row r="1432" spans="5:12" ht="12.75" hidden="1" customHeight="1" x14ac:dyDescent="0.3">
      <c r="E1432" s="8"/>
      <c r="F1432" s="8"/>
      <c r="G1432" s="8"/>
      <c r="H1432" s="8"/>
      <c r="I1432" s="8"/>
      <c r="J1432" s="8"/>
      <c r="K1432" s="8"/>
      <c r="L1432" s="8"/>
    </row>
    <row r="1433" spans="5:12" ht="12.75" hidden="1" customHeight="1" x14ac:dyDescent="0.3">
      <c r="E1433" s="8"/>
      <c r="F1433" s="8"/>
      <c r="G1433" s="8"/>
      <c r="H1433" s="8"/>
      <c r="I1433" s="8"/>
      <c r="J1433" s="8"/>
      <c r="K1433" s="8"/>
      <c r="L1433" s="8"/>
    </row>
    <row r="1434" spans="5:12" ht="12.75" hidden="1" customHeight="1" x14ac:dyDescent="0.3">
      <c r="E1434" s="8"/>
      <c r="F1434" s="8"/>
      <c r="G1434" s="8"/>
      <c r="H1434" s="8"/>
      <c r="I1434" s="8"/>
      <c r="J1434" s="8"/>
      <c r="K1434" s="8"/>
      <c r="L1434" s="8"/>
    </row>
    <row r="1435" spans="5:12" ht="12.75" hidden="1" customHeight="1" x14ac:dyDescent="0.3">
      <c r="E1435" s="8"/>
      <c r="F1435" s="8"/>
      <c r="G1435" s="8"/>
      <c r="H1435" s="8"/>
      <c r="I1435" s="8"/>
      <c r="J1435" s="8"/>
      <c r="K1435" s="8"/>
      <c r="L1435" s="8"/>
    </row>
    <row r="1436" spans="5:12" ht="12.75" hidden="1" customHeight="1" x14ac:dyDescent="0.3">
      <c r="E1436" s="8"/>
      <c r="F1436" s="8"/>
      <c r="G1436" s="8"/>
      <c r="H1436" s="8"/>
      <c r="I1436" s="8"/>
      <c r="J1436" s="8"/>
      <c r="K1436" s="8"/>
      <c r="L1436" s="8"/>
    </row>
    <row r="1437" spans="5:12" ht="12.75" hidden="1" customHeight="1" x14ac:dyDescent="0.3">
      <c r="E1437" s="8"/>
      <c r="F1437" s="8"/>
      <c r="G1437" s="8"/>
      <c r="H1437" s="8"/>
      <c r="I1437" s="8"/>
      <c r="J1437" s="8"/>
      <c r="K1437" s="8"/>
      <c r="L1437" s="8"/>
    </row>
    <row r="1438" spans="5:12" ht="12.75" hidden="1" customHeight="1" x14ac:dyDescent="0.3">
      <c r="E1438" s="8"/>
      <c r="F1438" s="8"/>
      <c r="G1438" s="8"/>
      <c r="H1438" s="8"/>
      <c r="I1438" s="8"/>
      <c r="J1438" s="8"/>
      <c r="K1438" s="8"/>
      <c r="L1438" s="8"/>
    </row>
    <row r="1439" spans="5:12" ht="12.75" hidden="1" customHeight="1" x14ac:dyDescent="0.3">
      <c r="E1439" s="8"/>
      <c r="F1439" s="8"/>
      <c r="G1439" s="8"/>
      <c r="H1439" s="8"/>
      <c r="I1439" s="8"/>
      <c r="J1439" s="8"/>
      <c r="K1439" s="8"/>
      <c r="L1439" s="8"/>
    </row>
    <row r="1440" spans="5:12" ht="12.75" hidden="1" customHeight="1" x14ac:dyDescent="0.3">
      <c r="E1440" s="8"/>
      <c r="F1440" s="8"/>
      <c r="G1440" s="8"/>
      <c r="H1440" s="8"/>
      <c r="I1440" s="8"/>
      <c r="J1440" s="8"/>
      <c r="K1440" s="8"/>
      <c r="L1440" s="8"/>
    </row>
    <row r="1441" spans="5:12" ht="12.75" hidden="1" customHeight="1" x14ac:dyDescent="0.3">
      <c r="E1441" s="8"/>
      <c r="F1441" s="8"/>
      <c r="G1441" s="8"/>
      <c r="H1441" s="8"/>
      <c r="I1441" s="8"/>
      <c r="J1441" s="8"/>
      <c r="K1441" s="8"/>
      <c r="L1441" s="8"/>
    </row>
    <row r="1442" spans="5:12" ht="12.75" hidden="1" customHeight="1" x14ac:dyDescent="0.3">
      <c r="E1442" s="8"/>
      <c r="F1442" s="8"/>
      <c r="G1442" s="8"/>
      <c r="H1442" s="8"/>
      <c r="I1442" s="8"/>
      <c r="J1442" s="8"/>
      <c r="K1442" s="8"/>
      <c r="L1442" s="8"/>
    </row>
    <row r="1443" spans="5:12" ht="12.75" hidden="1" customHeight="1" x14ac:dyDescent="0.3">
      <c r="E1443" s="8"/>
      <c r="F1443" s="8"/>
      <c r="G1443" s="8"/>
      <c r="H1443" s="8"/>
      <c r="I1443" s="8"/>
      <c r="J1443" s="8"/>
      <c r="K1443" s="8"/>
      <c r="L1443" s="8"/>
    </row>
    <row r="1444" spans="5:12" ht="12.75" hidden="1" customHeight="1" x14ac:dyDescent="0.3">
      <c r="E1444" s="8"/>
      <c r="F1444" s="8"/>
      <c r="G1444" s="8"/>
      <c r="H1444" s="8"/>
      <c r="I1444" s="8"/>
      <c r="J1444" s="8"/>
      <c r="K1444" s="8"/>
      <c r="L1444" s="8"/>
    </row>
    <row r="1445" spans="5:12" ht="12.75" hidden="1" customHeight="1" x14ac:dyDescent="0.3">
      <c r="E1445" s="8"/>
      <c r="F1445" s="8"/>
      <c r="G1445" s="8"/>
      <c r="H1445" s="8"/>
      <c r="I1445" s="8"/>
      <c r="J1445" s="8"/>
      <c r="K1445" s="8"/>
      <c r="L1445" s="8"/>
    </row>
    <row r="1446" spans="5:12" ht="12.75" hidden="1" customHeight="1" x14ac:dyDescent="0.3">
      <c r="E1446" s="8"/>
      <c r="F1446" s="8"/>
      <c r="G1446" s="8"/>
      <c r="H1446" s="8"/>
      <c r="I1446" s="8"/>
      <c r="J1446" s="8"/>
      <c r="K1446" s="8"/>
      <c r="L1446" s="8"/>
    </row>
    <row r="1447" spans="5:12" ht="12.75" hidden="1" customHeight="1" x14ac:dyDescent="0.3">
      <c r="E1447" s="8"/>
      <c r="F1447" s="8"/>
      <c r="G1447" s="8"/>
      <c r="H1447" s="8"/>
      <c r="I1447" s="8"/>
      <c r="J1447" s="8"/>
      <c r="K1447" s="8"/>
      <c r="L1447" s="8"/>
    </row>
    <row r="1448" spans="5:12" ht="12.75" hidden="1" customHeight="1" x14ac:dyDescent="0.3">
      <c r="E1448" s="8"/>
      <c r="F1448" s="8"/>
      <c r="G1448" s="8"/>
      <c r="H1448" s="8"/>
      <c r="I1448" s="8"/>
      <c r="J1448" s="8"/>
      <c r="K1448" s="8"/>
      <c r="L1448" s="8"/>
    </row>
    <row r="1449" spans="5:12" ht="12.75" hidden="1" customHeight="1" x14ac:dyDescent="0.3">
      <c r="E1449" s="8"/>
      <c r="F1449" s="8"/>
      <c r="G1449" s="8"/>
      <c r="H1449" s="8"/>
      <c r="I1449" s="8"/>
      <c r="J1449" s="8"/>
      <c r="K1449" s="8"/>
      <c r="L1449" s="8"/>
    </row>
    <row r="1450" spans="5:12" ht="12.75" hidden="1" customHeight="1" x14ac:dyDescent="0.3">
      <c r="E1450" s="8"/>
      <c r="F1450" s="8"/>
      <c r="G1450" s="8"/>
      <c r="H1450" s="8"/>
      <c r="I1450" s="8"/>
      <c r="J1450" s="8"/>
      <c r="K1450" s="8"/>
      <c r="L1450" s="8"/>
    </row>
    <row r="1451" spans="5:12" ht="12.75" hidden="1" customHeight="1" x14ac:dyDescent="0.3">
      <c r="E1451" s="8"/>
      <c r="F1451" s="8"/>
      <c r="G1451" s="8"/>
      <c r="H1451" s="8"/>
      <c r="I1451" s="8"/>
      <c r="J1451" s="8"/>
      <c r="K1451" s="8"/>
      <c r="L1451" s="8"/>
    </row>
    <row r="1452" spans="5:12" ht="12.75" hidden="1" customHeight="1" x14ac:dyDescent="0.3">
      <c r="E1452" s="8"/>
      <c r="F1452" s="8"/>
      <c r="G1452" s="8"/>
      <c r="H1452" s="8"/>
      <c r="I1452" s="8"/>
      <c r="J1452" s="8"/>
      <c r="K1452" s="8"/>
      <c r="L1452" s="8"/>
    </row>
    <row r="1453" spans="5:12" ht="12.75" hidden="1" customHeight="1" x14ac:dyDescent="0.3">
      <c r="E1453" s="8"/>
      <c r="F1453" s="8"/>
      <c r="G1453" s="8"/>
      <c r="H1453" s="8"/>
      <c r="I1453" s="8"/>
      <c r="J1453" s="8"/>
      <c r="K1453" s="8"/>
      <c r="L1453" s="8"/>
    </row>
    <row r="1454" spans="5:12" ht="12.75" hidden="1" customHeight="1" x14ac:dyDescent="0.3">
      <c r="E1454" s="8"/>
      <c r="F1454" s="8"/>
      <c r="G1454" s="8"/>
      <c r="H1454" s="8"/>
      <c r="I1454" s="8"/>
      <c r="J1454" s="8"/>
      <c r="K1454" s="8"/>
      <c r="L1454" s="8"/>
    </row>
    <row r="1455" spans="5:12" ht="12.75" hidden="1" customHeight="1" x14ac:dyDescent="0.3">
      <c r="E1455" s="8"/>
      <c r="F1455" s="8"/>
      <c r="G1455" s="8"/>
      <c r="H1455" s="8"/>
      <c r="I1455" s="8"/>
      <c r="J1455" s="8"/>
      <c r="K1455" s="8"/>
      <c r="L1455" s="8"/>
    </row>
    <row r="1456" spans="5:12" ht="12.75" hidden="1" customHeight="1" x14ac:dyDescent="0.3">
      <c r="E1456" s="8"/>
      <c r="F1456" s="8"/>
      <c r="G1456" s="8"/>
      <c r="H1456" s="8"/>
      <c r="I1456" s="8"/>
      <c r="J1456" s="8"/>
      <c r="K1456" s="8"/>
      <c r="L1456" s="8"/>
    </row>
    <row r="1457" spans="5:12" ht="12.75" hidden="1" customHeight="1" x14ac:dyDescent="0.3">
      <c r="E1457" s="8"/>
      <c r="F1457" s="8"/>
      <c r="G1457" s="8"/>
      <c r="H1457" s="8"/>
      <c r="I1457" s="8"/>
      <c r="J1457" s="8"/>
      <c r="K1457" s="8"/>
      <c r="L1457" s="8"/>
    </row>
    <row r="1458" spans="5:12" ht="12.75" hidden="1" customHeight="1" x14ac:dyDescent="0.3">
      <c r="E1458" s="8"/>
      <c r="F1458" s="8"/>
      <c r="G1458" s="8"/>
      <c r="H1458" s="8"/>
      <c r="I1458" s="8"/>
      <c r="J1458" s="8"/>
      <c r="K1458" s="8"/>
      <c r="L1458" s="8"/>
    </row>
    <row r="1459" spans="5:12" ht="12.75" hidden="1" customHeight="1" x14ac:dyDescent="0.3">
      <c r="E1459" s="8"/>
      <c r="F1459" s="8"/>
      <c r="G1459" s="8"/>
      <c r="H1459" s="8"/>
      <c r="I1459" s="8"/>
      <c r="J1459" s="8"/>
      <c r="K1459" s="8"/>
      <c r="L1459" s="8"/>
    </row>
    <row r="1460" spans="5:12" ht="12.75" hidden="1" customHeight="1" x14ac:dyDescent="0.3">
      <c r="E1460" s="8"/>
      <c r="F1460" s="8"/>
      <c r="G1460" s="8"/>
      <c r="H1460" s="8"/>
      <c r="I1460" s="8"/>
      <c r="J1460" s="8"/>
      <c r="K1460" s="8"/>
      <c r="L1460" s="8"/>
    </row>
    <row r="1461" spans="5:12" ht="12.75" hidden="1" customHeight="1" x14ac:dyDescent="0.3">
      <c r="E1461" s="8"/>
      <c r="F1461" s="8"/>
      <c r="G1461" s="8"/>
      <c r="H1461" s="8"/>
      <c r="I1461" s="8"/>
      <c r="J1461" s="8"/>
      <c r="K1461" s="8"/>
      <c r="L1461" s="8"/>
    </row>
    <row r="1462" spans="5:12" ht="12.75" hidden="1" customHeight="1" x14ac:dyDescent="0.3">
      <c r="E1462" s="8"/>
      <c r="F1462" s="8"/>
      <c r="G1462" s="8"/>
      <c r="H1462" s="8"/>
      <c r="I1462" s="8"/>
      <c r="J1462" s="8"/>
      <c r="K1462" s="8"/>
      <c r="L1462" s="8"/>
    </row>
    <row r="1463" spans="5:12" ht="12.75" hidden="1" customHeight="1" x14ac:dyDescent="0.3">
      <c r="E1463" s="8"/>
      <c r="F1463" s="8"/>
      <c r="G1463" s="8"/>
      <c r="H1463" s="8"/>
      <c r="I1463" s="8"/>
      <c r="J1463" s="8"/>
      <c r="K1463" s="8"/>
      <c r="L1463" s="8"/>
    </row>
    <row r="1464" spans="5:12" ht="12.75" hidden="1" customHeight="1" x14ac:dyDescent="0.3">
      <c r="E1464" s="8"/>
      <c r="F1464" s="8"/>
      <c r="G1464" s="8"/>
      <c r="H1464" s="8"/>
      <c r="I1464" s="8"/>
      <c r="J1464" s="8"/>
      <c r="K1464" s="8"/>
      <c r="L1464" s="8"/>
    </row>
    <row r="1465" spans="5:12" ht="12.75" hidden="1" customHeight="1" x14ac:dyDescent="0.3">
      <c r="E1465" s="8"/>
      <c r="F1465" s="8"/>
      <c r="G1465" s="8"/>
      <c r="H1465" s="8"/>
      <c r="I1465" s="8"/>
      <c r="J1465" s="8"/>
      <c r="K1465" s="8"/>
      <c r="L1465" s="8"/>
    </row>
    <row r="1466" spans="5:12" ht="12.75" hidden="1" customHeight="1" x14ac:dyDescent="0.3">
      <c r="E1466" s="8"/>
      <c r="F1466" s="8"/>
      <c r="G1466" s="8"/>
      <c r="H1466" s="8"/>
      <c r="I1466" s="8"/>
      <c r="J1466" s="8"/>
      <c r="K1466" s="8"/>
      <c r="L1466" s="8"/>
    </row>
    <row r="1467" spans="5:12" ht="12.75" hidden="1" customHeight="1" x14ac:dyDescent="0.3">
      <c r="E1467" s="8"/>
      <c r="F1467" s="8"/>
      <c r="G1467" s="8"/>
      <c r="H1467" s="8"/>
      <c r="I1467" s="8"/>
      <c r="J1467" s="8"/>
      <c r="K1467" s="8"/>
      <c r="L1467" s="8"/>
    </row>
    <row r="1468" spans="5:12" ht="12.75" hidden="1" customHeight="1" x14ac:dyDescent="0.3">
      <c r="E1468" s="8"/>
      <c r="F1468" s="8"/>
      <c r="G1468" s="8"/>
      <c r="H1468" s="8"/>
      <c r="I1468" s="8"/>
      <c r="J1468" s="8"/>
      <c r="K1468" s="8"/>
      <c r="L1468" s="8"/>
    </row>
    <row r="1469" spans="5:12" ht="12.75" hidden="1" customHeight="1" x14ac:dyDescent="0.3">
      <c r="E1469" s="8"/>
      <c r="F1469" s="8"/>
      <c r="G1469" s="8"/>
      <c r="H1469" s="8"/>
      <c r="I1469" s="8"/>
      <c r="J1469" s="8"/>
      <c r="K1469" s="8"/>
      <c r="L1469" s="8"/>
    </row>
    <row r="1470" spans="5:12" ht="12.75" hidden="1" customHeight="1" x14ac:dyDescent="0.3">
      <c r="E1470" s="8"/>
      <c r="F1470" s="8"/>
      <c r="G1470" s="8"/>
      <c r="H1470" s="8"/>
      <c r="I1470" s="8"/>
      <c r="J1470" s="8"/>
      <c r="K1470" s="8"/>
      <c r="L1470" s="8"/>
    </row>
    <row r="1471" spans="5:12" ht="12.75" hidden="1" customHeight="1" x14ac:dyDescent="0.3">
      <c r="E1471" s="8"/>
      <c r="F1471" s="8"/>
      <c r="G1471" s="8"/>
      <c r="H1471" s="8"/>
      <c r="I1471" s="8"/>
      <c r="J1471" s="8"/>
      <c r="K1471" s="8"/>
      <c r="L1471" s="8"/>
    </row>
    <row r="1472" spans="5:12" ht="12.75" hidden="1" customHeight="1" x14ac:dyDescent="0.3">
      <c r="E1472" s="8"/>
      <c r="F1472" s="8"/>
      <c r="G1472" s="8"/>
      <c r="H1472" s="8"/>
      <c r="I1472" s="8"/>
      <c r="J1472" s="8"/>
      <c r="K1472" s="8"/>
      <c r="L1472" s="8"/>
    </row>
    <row r="1473" spans="5:12" ht="12.75" hidden="1" customHeight="1" x14ac:dyDescent="0.3">
      <c r="E1473" s="8"/>
      <c r="F1473" s="8"/>
      <c r="G1473" s="8"/>
      <c r="H1473" s="8"/>
      <c r="I1473" s="8"/>
      <c r="J1473" s="8"/>
      <c r="K1473" s="8"/>
      <c r="L1473" s="8"/>
    </row>
    <row r="1474" spans="5:12" ht="12.75" hidden="1" customHeight="1" x14ac:dyDescent="0.3">
      <c r="E1474" s="8"/>
      <c r="F1474" s="8"/>
      <c r="G1474" s="8"/>
      <c r="H1474" s="8"/>
      <c r="I1474" s="8"/>
      <c r="J1474" s="8"/>
      <c r="K1474" s="8"/>
      <c r="L1474" s="8"/>
    </row>
    <row r="1475" spans="5:12" ht="12.75" hidden="1" customHeight="1" x14ac:dyDescent="0.3">
      <c r="E1475" s="8"/>
      <c r="F1475" s="8"/>
      <c r="G1475" s="8"/>
      <c r="H1475" s="8"/>
      <c r="I1475" s="8"/>
      <c r="J1475" s="8"/>
      <c r="K1475" s="8"/>
      <c r="L1475" s="8"/>
    </row>
    <row r="1476" spans="5:12" ht="12.75" hidden="1" customHeight="1" x14ac:dyDescent="0.3">
      <c r="E1476" s="8"/>
      <c r="F1476" s="8"/>
      <c r="G1476" s="8"/>
      <c r="H1476" s="8"/>
      <c r="I1476" s="8"/>
      <c r="J1476" s="8"/>
      <c r="K1476" s="8"/>
      <c r="L1476" s="8"/>
    </row>
    <row r="1477" spans="5:12" ht="12.75" hidden="1" customHeight="1" x14ac:dyDescent="0.3">
      <c r="E1477" s="8"/>
      <c r="F1477" s="8"/>
      <c r="G1477" s="8"/>
      <c r="H1477" s="8"/>
      <c r="I1477" s="8"/>
      <c r="J1477" s="8"/>
      <c r="K1477" s="8"/>
      <c r="L1477" s="8"/>
    </row>
    <row r="1478" spans="5:12" ht="12.75" hidden="1" customHeight="1" x14ac:dyDescent="0.3">
      <c r="E1478" s="8"/>
      <c r="F1478" s="8"/>
      <c r="G1478" s="8"/>
      <c r="H1478" s="8"/>
      <c r="I1478" s="8"/>
      <c r="J1478" s="8"/>
      <c r="K1478" s="8"/>
      <c r="L1478" s="8"/>
    </row>
    <row r="1479" spans="5:12" ht="12.75" hidden="1" customHeight="1" x14ac:dyDescent="0.3">
      <c r="E1479" s="8"/>
      <c r="F1479" s="8"/>
      <c r="G1479" s="8"/>
      <c r="H1479" s="8"/>
      <c r="I1479" s="8"/>
      <c r="J1479" s="8"/>
      <c r="K1479" s="8"/>
      <c r="L1479" s="8"/>
    </row>
    <row r="1480" spans="5:12" ht="12.75" hidden="1" customHeight="1" x14ac:dyDescent="0.3">
      <c r="E1480" s="8"/>
      <c r="F1480" s="8"/>
      <c r="G1480" s="8"/>
      <c r="H1480" s="8"/>
      <c r="I1480" s="8"/>
      <c r="J1480" s="8"/>
      <c r="K1480" s="8"/>
      <c r="L1480" s="8"/>
    </row>
    <row r="1481" spans="5:12" ht="12.75" hidden="1" customHeight="1" x14ac:dyDescent="0.3">
      <c r="E1481" s="8"/>
      <c r="F1481" s="8"/>
      <c r="G1481" s="8"/>
      <c r="H1481" s="8"/>
      <c r="I1481" s="8"/>
      <c r="J1481" s="8"/>
      <c r="K1481" s="8"/>
      <c r="L1481" s="8"/>
    </row>
    <row r="1482" spans="5:12" ht="12.75" hidden="1" customHeight="1" x14ac:dyDescent="0.3">
      <c r="E1482" s="8"/>
      <c r="F1482" s="8"/>
      <c r="G1482" s="8"/>
      <c r="H1482" s="8"/>
      <c r="I1482" s="8"/>
      <c r="J1482" s="8"/>
      <c r="K1482" s="8"/>
      <c r="L1482" s="8"/>
    </row>
    <row r="1483" spans="5:12" ht="12.75" hidden="1" customHeight="1" x14ac:dyDescent="0.3">
      <c r="E1483" s="8"/>
      <c r="F1483" s="8"/>
      <c r="G1483" s="8"/>
      <c r="H1483" s="8"/>
      <c r="I1483" s="8"/>
      <c r="J1483" s="8"/>
      <c r="K1483" s="8"/>
      <c r="L1483" s="8"/>
    </row>
    <row r="1484" spans="5:12" ht="12.75" hidden="1" customHeight="1" x14ac:dyDescent="0.3">
      <c r="E1484" s="8"/>
      <c r="F1484" s="8"/>
      <c r="G1484" s="8"/>
      <c r="H1484" s="8"/>
      <c r="I1484" s="8"/>
      <c r="J1484" s="8"/>
      <c r="K1484" s="8"/>
      <c r="L1484" s="8"/>
    </row>
    <row r="1485" spans="5:12" ht="12.75" hidden="1" customHeight="1" x14ac:dyDescent="0.3">
      <c r="E1485" s="8"/>
      <c r="F1485" s="8"/>
      <c r="G1485" s="8"/>
      <c r="H1485" s="8"/>
      <c r="I1485" s="8"/>
      <c r="J1485" s="8"/>
      <c r="K1485" s="8"/>
      <c r="L1485" s="8"/>
    </row>
    <row r="1486" spans="5:12" ht="12.75" hidden="1" customHeight="1" x14ac:dyDescent="0.3">
      <c r="E1486" s="8"/>
      <c r="F1486" s="8"/>
      <c r="G1486" s="8"/>
      <c r="H1486" s="8"/>
      <c r="I1486" s="8"/>
      <c r="J1486" s="8"/>
      <c r="K1486" s="8"/>
      <c r="L1486" s="8"/>
    </row>
    <row r="1487" spans="5:12" ht="12.75" hidden="1" customHeight="1" x14ac:dyDescent="0.3">
      <c r="E1487" s="8"/>
      <c r="F1487" s="8"/>
      <c r="G1487" s="8"/>
      <c r="H1487" s="8"/>
      <c r="I1487" s="8"/>
      <c r="J1487" s="8"/>
      <c r="K1487" s="8"/>
      <c r="L1487" s="8"/>
    </row>
    <row r="1488" spans="5:12" ht="12.75" hidden="1" customHeight="1" x14ac:dyDescent="0.3">
      <c r="E1488" s="8"/>
      <c r="F1488" s="8"/>
      <c r="G1488" s="8"/>
      <c r="H1488" s="8"/>
      <c r="I1488" s="8"/>
      <c r="J1488" s="8"/>
      <c r="K1488" s="8"/>
      <c r="L1488" s="8"/>
    </row>
    <row r="1489" spans="5:12" ht="12.75" hidden="1" customHeight="1" x14ac:dyDescent="0.3">
      <c r="E1489" s="8"/>
      <c r="F1489" s="8"/>
      <c r="G1489" s="8"/>
      <c r="H1489" s="8"/>
      <c r="I1489" s="8"/>
      <c r="J1489" s="8"/>
      <c r="K1489" s="8"/>
      <c r="L1489" s="8"/>
    </row>
    <row r="1490" spans="5:12" ht="12.75" hidden="1" customHeight="1" x14ac:dyDescent="0.3">
      <c r="E1490" s="8"/>
      <c r="F1490" s="8"/>
      <c r="G1490" s="8"/>
      <c r="H1490" s="8"/>
      <c r="I1490" s="8"/>
      <c r="J1490" s="8"/>
      <c r="K1490" s="8"/>
      <c r="L1490" s="8"/>
    </row>
    <row r="1491" spans="5:12" ht="12.75" hidden="1" customHeight="1" x14ac:dyDescent="0.3">
      <c r="E1491" s="8"/>
      <c r="F1491" s="8"/>
      <c r="G1491" s="8"/>
      <c r="H1491" s="8"/>
      <c r="I1491" s="8"/>
      <c r="J1491" s="8"/>
      <c r="K1491" s="8"/>
      <c r="L1491" s="8"/>
    </row>
    <row r="1492" spans="5:12" ht="12.75" hidden="1" customHeight="1" x14ac:dyDescent="0.3">
      <c r="E1492" s="8"/>
      <c r="F1492" s="8"/>
      <c r="G1492" s="8"/>
      <c r="H1492" s="8"/>
      <c r="I1492" s="8"/>
      <c r="J1492" s="8"/>
      <c r="K1492" s="8"/>
      <c r="L1492" s="8"/>
    </row>
    <row r="1493" spans="5:12" ht="12.75" hidden="1" customHeight="1" x14ac:dyDescent="0.3">
      <c r="E1493" s="8"/>
      <c r="F1493" s="8"/>
      <c r="G1493" s="8"/>
      <c r="H1493" s="8"/>
      <c r="I1493" s="8"/>
      <c r="J1493" s="8"/>
      <c r="K1493" s="8"/>
      <c r="L1493" s="8"/>
    </row>
    <row r="1494" spans="5:12" ht="12.75" hidden="1" customHeight="1" x14ac:dyDescent="0.3">
      <c r="E1494" s="8"/>
      <c r="F1494" s="8"/>
      <c r="G1494" s="8"/>
      <c r="H1494" s="8"/>
      <c r="I1494" s="8"/>
      <c r="J1494" s="8"/>
      <c r="K1494" s="8"/>
      <c r="L1494" s="8"/>
    </row>
    <row r="1495" spans="5:12" ht="12.75" hidden="1" customHeight="1" x14ac:dyDescent="0.3">
      <c r="E1495" s="8"/>
      <c r="F1495" s="8"/>
      <c r="G1495" s="8"/>
      <c r="H1495" s="8"/>
      <c r="I1495" s="8"/>
      <c r="J1495" s="8"/>
      <c r="K1495" s="8"/>
      <c r="L1495" s="8"/>
    </row>
    <row r="1496" spans="5:12" ht="12.75" hidden="1" customHeight="1" x14ac:dyDescent="0.3">
      <c r="E1496" s="8"/>
      <c r="F1496" s="8"/>
      <c r="G1496" s="8"/>
      <c r="H1496" s="8"/>
      <c r="I1496" s="8"/>
      <c r="J1496" s="8"/>
      <c r="K1496" s="8"/>
      <c r="L1496" s="8"/>
    </row>
    <row r="1497" spans="5:12" ht="12.75" hidden="1" customHeight="1" x14ac:dyDescent="0.3">
      <c r="E1497" s="8"/>
      <c r="F1497" s="8"/>
      <c r="G1497" s="8"/>
      <c r="H1497" s="8"/>
      <c r="I1497" s="8"/>
      <c r="J1497" s="8"/>
      <c r="K1497" s="8"/>
      <c r="L1497" s="8"/>
    </row>
    <row r="1498" spans="5:12" ht="12.75" hidden="1" customHeight="1" x14ac:dyDescent="0.3">
      <c r="E1498" s="8"/>
      <c r="F1498" s="8"/>
      <c r="G1498" s="8"/>
      <c r="H1498" s="8"/>
      <c r="I1498" s="8"/>
      <c r="J1498" s="8"/>
      <c r="K1498" s="8"/>
      <c r="L1498" s="8"/>
    </row>
    <row r="1499" spans="5:12" ht="12.75" hidden="1" customHeight="1" x14ac:dyDescent="0.3">
      <c r="E1499" s="8"/>
      <c r="F1499" s="8"/>
      <c r="G1499" s="8"/>
      <c r="H1499" s="8"/>
      <c r="I1499" s="8"/>
      <c r="J1499" s="8"/>
      <c r="K1499" s="8"/>
      <c r="L1499" s="8"/>
    </row>
    <row r="1500" spans="5:12" ht="12.75" hidden="1" customHeight="1" x14ac:dyDescent="0.3">
      <c r="E1500" s="8"/>
      <c r="F1500" s="8"/>
      <c r="G1500" s="8"/>
      <c r="H1500" s="8"/>
      <c r="I1500" s="8"/>
      <c r="J1500" s="8"/>
      <c r="K1500" s="8"/>
      <c r="L1500" s="8"/>
    </row>
    <row r="1501" spans="5:12" ht="12.75" hidden="1" customHeight="1" x14ac:dyDescent="0.3">
      <c r="E1501" s="8"/>
      <c r="F1501" s="8"/>
      <c r="G1501" s="8"/>
      <c r="H1501" s="8"/>
      <c r="I1501" s="8"/>
      <c r="J1501" s="8"/>
      <c r="K1501" s="8"/>
      <c r="L1501" s="8"/>
    </row>
    <row r="1502" spans="5:12" ht="12.75" hidden="1" customHeight="1" x14ac:dyDescent="0.3">
      <c r="E1502" s="8"/>
      <c r="F1502" s="8"/>
      <c r="G1502" s="8"/>
      <c r="H1502" s="8"/>
      <c r="I1502" s="8"/>
      <c r="J1502" s="8"/>
      <c r="K1502" s="8"/>
      <c r="L1502" s="8"/>
    </row>
    <row r="1503" spans="5:12" ht="12.75" hidden="1" customHeight="1" x14ac:dyDescent="0.3">
      <c r="E1503" s="8"/>
      <c r="F1503" s="8"/>
      <c r="G1503" s="8"/>
      <c r="H1503" s="8"/>
      <c r="I1503" s="8"/>
      <c r="J1503" s="8"/>
      <c r="K1503" s="8"/>
      <c r="L1503" s="8"/>
    </row>
    <row r="1504" spans="5:12" ht="12.75" hidden="1" customHeight="1" x14ac:dyDescent="0.3">
      <c r="E1504" s="8"/>
      <c r="F1504" s="8"/>
      <c r="G1504" s="8"/>
      <c r="H1504" s="8"/>
      <c r="I1504" s="8"/>
      <c r="J1504" s="8"/>
      <c r="K1504" s="8"/>
      <c r="L1504" s="8"/>
    </row>
    <row r="1505" spans="5:12" ht="12.75" hidden="1" customHeight="1" x14ac:dyDescent="0.3">
      <c r="E1505" s="8"/>
      <c r="F1505" s="8"/>
      <c r="G1505" s="8"/>
      <c r="H1505" s="8"/>
      <c r="I1505" s="8"/>
      <c r="J1505" s="8"/>
      <c r="K1505" s="8"/>
      <c r="L1505" s="8"/>
    </row>
    <row r="1506" spans="5:12" ht="12.75" hidden="1" customHeight="1" x14ac:dyDescent="0.3">
      <c r="E1506" s="8"/>
      <c r="F1506" s="8"/>
      <c r="G1506" s="8"/>
      <c r="H1506" s="8"/>
      <c r="I1506" s="8"/>
      <c r="J1506" s="8"/>
      <c r="K1506" s="8"/>
      <c r="L1506" s="8"/>
    </row>
    <row r="1507" spans="5:12" ht="12.75" hidden="1" customHeight="1" x14ac:dyDescent="0.3">
      <c r="E1507" s="8"/>
      <c r="F1507" s="8"/>
      <c r="G1507" s="8"/>
      <c r="H1507" s="8"/>
      <c r="I1507" s="8"/>
      <c r="J1507" s="8"/>
      <c r="K1507" s="8"/>
      <c r="L1507" s="8"/>
    </row>
    <row r="1508" spans="5:12" ht="12.75" hidden="1" customHeight="1" x14ac:dyDescent="0.3">
      <c r="E1508" s="8"/>
      <c r="F1508" s="8"/>
      <c r="G1508" s="8"/>
      <c r="H1508" s="8"/>
      <c r="I1508" s="8"/>
      <c r="J1508" s="8"/>
      <c r="K1508" s="8"/>
      <c r="L1508" s="8"/>
    </row>
    <row r="1509" spans="5:12" ht="12.75" hidden="1" customHeight="1" x14ac:dyDescent="0.3">
      <c r="E1509" s="8"/>
      <c r="F1509" s="8"/>
      <c r="G1509" s="8"/>
      <c r="H1509" s="8"/>
      <c r="I1509" s="8"/>
      <c r="J1509" s="8"/>
      <c r="K1509" s="8"/>
      <c r="L1509" s="8"/>
    </row>
    <row r="1510" spans="5:12" ht="12.75" hidden="1" customHeight="1" x14ac:dyDescent="0.3">
      <c r="E1510" s="8"/>
      <c r="F1510" s="8"/>
      <c r="G1510" s="8"/>
      <c r="H1510" s="8"/>
      <c r="I1510" s="8"/>
      <c r="J1510" s="8"/>
      <c r="K1510" s="8"/>
      <c r="L1510" s="8"/>
    </row>
    <row r="1511" spans="5:12" ht="12.75" hidden="1" customHeight="1" x14ac:dyDescent="0.3">
      <c r="E1511" s="8"/>
      <c r="F1511" s="8"/>
      <c r="G1511" s="8"/>
      <c r="H1511" s="8"/>
      <c r="I1511" s="8"/>
      <c r="J1511" s="8"/>
      <c r="K1511" s="8"/>
      <c r="L1511" s="8"/>
    </row>
    <row r="1512" spans="5:12" ht="12.75" hidden="1" customHeight="1" x14ac:dyDescent="0.3">
      <c r="E1512" s="8"/>
      <c r="F1512" s="8"/>
      <c r="G1512" s="8"/>
      <c r="H1512" s="8"/>
      <c r="I1512" s="8"/>
      <c r="J1512" s="8"/>
      <c r="K1512" s="8"/>
      <c r="L1512" s="8"/>
    </row>
    <row r="1513" spans="5:12" ht="12.75" hidden="1" customHeight="1" x14ac:dyDescent="0.3">
      <c r="E1513" s="8"/>
      <c r="F1513" s="8"/>
      <c r="G1513" s="8"/>
      <c r="H1513" s="8"/>
      <c r="I1513" s="8"/>
      <c r="J1513" s="8"/>
      <c r="K1513" s="8"/>
      <c r="L1513" s="8"/>
    </row>
    <row r="1514" spans="5:12" ht="12.75" hidden="1" customHeight="1" x14ac:dyDescent="0.3">
      <c r="E1514" s="8"/>
      <c r="F1514" s="8"/>
      <c r="G1514" s="8"/>
      <c r="H1514" s="8"/>
      <c r="I1514" s="8"/>
      <c r="J1514" s="8"/>
      <c r="K1514" s="8"/>
      <c r="L1514" s="8"/>
    </row>
    <row r="1515" spans="5:12" ht="12.75" hidden="1" customHeight="1" x14ac:dyDescent="0.3">
      <c r="E1515" s="8"/>
      <c r="F1515" s="8"/>
      <c r="G1515" s="8"/>
      <c r="H1515" s="8"/>
      <c r="I1515" s="8"/>
      <c r="J1515" s="8"/>
      <c r="K1515" s="8"/>
      <c r="L1515" s="8"/>
    </row>
    <row r="1516" spans="5:12" ht="12.75" hidden="1" customHeight="1" x14ac:dyDescent="0.3">
      <c r="E1516" s="8"/>
      <c r="F1516" s="8"/>
      <c r="G1516" s="8"/>
      <c r="H1516" s="8"/>
      <c r="I1516" s="8"/>
      <c r="J1516" s="8"/>
      <c r="K1516" s="8"/>
      <c r="L1516" s="8"/>
    </row>
    <row r="1517" spans="5:12" ht="12.75" hidden="1" customHeight="1" x14ac:dyDescent="0.3">
      <c r="E1517" s="8"/>
      <c r="F1517" s="8"/>
      <c r="G1517" s="8"/>
      <c r="H1517" s="8"/>
      <c r="I1517" s="8"/>
      <c r="J1517" s="8"/>
      <c r="K1517" s="8"/>
      <c r="L1517" s="8"/>
    </row>
    <row r="1518" spans="5:12" ht="12.75" hidden="1" customHeight="1" x14ac:dyDescent="0.3">
      <c r="E1518" s="8"/>
      <c r="F1518" s="8"/>
      <c r="G1518" s="8"/>
      <c r="H1518" s="8"/>
      <c r="I1518" s="8"/>
      <c r="J1518" s="8"/>
      <c r="K1518" s="8"/>
      <c r="L1518" s="8"/>
    </row>
    <row r="1519" spans="5:12" ht="12.75" hidden="1" customHeight="1" x14ac:dyDescent="0.3">
      <c r="E1519" s="8"/>
      <c r="F1519" s="8"/>
      <c r="G1519" s="8"/>
      <c r="H1519" s="8"/>
      <c r="I1519" s="8"/>
      <c r="J1519" s="8"/>
      <c r="K1519" s="8"/>
      <c r="L1519" s="8"/>
    </row>
    <row r="1520" spans="5:12" ht="12.75" hidden="1" customHeight="1" x14ac:dyDescent="0.3">
      <c r="E1520" s="8"/>
      <c r="F1520" s="8"/>
      <c r="G1520" s="8"/>
      <c r="H1520" s="8"/>
      <c r="I1520" s="8"/>
      <c r="J1520" s="8"/>
      <c r="K1520" s="8"/>
      <c r="L1520" s="8"/>
    </row>
    <row r="1521" spans="5:12" ht="12.75" hidden="1" customHeight="1" x14ac:dyDescent="0.3">
      <c r="E1521" s="8"/>
      <c r="F1521" s="8"/>
      <c r="G1521" s="8"/>
      <c r="H1521" s="8"/>
      <c r="I1521" s="8"/>
      <c r="J1521" s="8"/>
      <c r="K1521" s="8"/>
      <c r="L1521" s="8"/>
    </row>
    <row r="1522" spans="5:12" ht="12.75" hidden="1" customHeight="1" x14ac:dyDescent="0.3">
      <c r="E1522" s="8"/>
      <c r="F1522" s="8"/>
      <c r="G1522" s="8"/>
      <c r="H1522" s="8"/>
      <c r="I1522" s="8"/>
      <c r="J1522" s="8"/>
      <c r="K1522" s="8"/>
      <c r="L1522" s="8"/>
    </row>
    <row r="1523" spans="5:12" ht="12.75" hidden="1" customHeight="1" x14ac:dyDescent="0.3">
      <c r="E1523" s="8"/>
      <c r="F1523" s="8"/>
      <c r="G1523" s="8"/>
      <c r="H1523" s="8"/>
      <c r="I1523" s="8"/>
      <c r="J1523" s="8"/>
      <c r="K1523" s="8"/>
      <c r="L1523" s="8"/>
    </row>
    <row r="1524" spans="5:12" ht="12.75" hidden="1" customHeight="1" x14ac:dyDescent="0.3">
      <c r="E1524" s="8"/>
      <c r="F1524" s="8"/>
      <c r="G1524" s="8"/>
      <c r="H1524" s="8"/>
      <c r="I1524" s="8"/>
      <c r="J1524" s="8"/>
      <c r="K1524" s="8"/>
      <c r="L1524" s="8"/>
    </row>
    <row r="1525" spans="5:12" ht="12.75" hidden="1" customHeight="1" x14ac:dyDescent="0.3">
      <c r="E1525" s="8"/>
      <c r="F1525" s="8"/>
      <c r="G1525" s="8"/>
      <c r="H1525" s="8"/>
      <c r="I1525" s="8"/>
      <c r="J1525" s="8"/>
      <c r="K1525" s="8"/>
      <c r="L1525" s="8"/>
    </row>
    <row r="1526" spans="5:12" ht="12.75" hidden="1" customHeight="1" x14ac:dyDescent="0.3">
      <c r="E1526" s="8"/>
      <c r="F1526" s="8"/>
      <c r="G1526" s="8"/>
      <c r="H1526" s="8"/>
      <c r="I1526" s="8"/>
      <c r="J1526" s="8"/>
      <c r="K1526" s="8"/>
      <c r="L1526" s="8"/>
    </row>
    <row r="1527" spans="5:12" ht="12.75" hidden="1" customHeight="1" x14ac:dyDescent="0.3">
      <c r="E1527" s="8"/>
      <c r="F1527" s="8"/>
      <c r="G1527" s="8"/>
      <c r="H1527" s="8"/>
      <c r="I1527" s="8"/>
      <c r="J1527" s="8"/>
      <c r="K1527" s="8"/>
      <c r="L1527" s="8"/>
    </row>
    <row r="1528" spans="5:12" ht="12.75" hidden="1" customHeight="1" x14ac:dyDescent="0.3">
      <c r="E1528" s="8"/>
      <c r="F1528" s="8"/>
      <c r="G1528" s="8"/>
      <c r="H1528" s="8"/>
      <c r="I1528" s="8"/>
      <c r="J1528" s="8"/>
      <c r="K1528" s="8"/>
      <c r="L1528" s="8"/>
    </row>
    <row r="1529" spans="5:12" ht="12.75" hidden="1" customHeight="1" x14ac:dyDescent="0.3">
      <c r="E1529" s="8"/>
      <c r="F1529" s="8"/>
      <c r="G1529" s="8"/>
      <c r="H1529" s="8"/>
      <c r="I1529" s="8"/>
      <c r="J1529" s="8"/>
      <c r="K1529" s="8"/>
      <c r="L1529" s="8"/>
    </row>
    <row r="1530" spans="5:12" ht="12.75" hidden="1" customHeight="1" x14ac:dyDescent="0.3">
      <c r="E1530" s="8"/>
      <c r="F1530" s="8"/>
      <c r="G1530" s="8"/>
      <c r="H1530" s="8"/>
      <c r="I1530" s="8"/>
      <c r="J1530" s="8"/>
      <c r="K1530" s="8"/>
      <c r="L1530" s="8"/>
    </row>
    <row r="1531" spans="5:12" ht="12.75" hidden="1" customHeight="1" x14ac:dyDescent="0.3">
      <c r="E1531" s="8"/>
      <c r="F1531" s="8"/>
      <c r="G1531" s="8"/>
      <c r="H1531" s="8"/>
      <c r="I1531" s="8"/>
      <c r="J1531" s="8"/>
      <c r="K1531" s="8"/>
      <c r="L1531" s="8"/>
    </row>
    <row r="1532" spans="5:12" ht="12.75" hidden="1" customHeight="1" x14ac:dyDescent="0.3">
      <c r="E1532" s="8"/>
      <c r="F1532" s="8"/>
      <c r="G1532" s="8"/>
      <c r="H1532" s="8"/>
      <c r="I1532" s="8"/>
      <c r="J1532" s="8"/>
      <c r="K1532" s="8"/>
      <c r="L1532" s="8"/>
    </row>
    <row r="1533" spans="5:12" ht="12.75" hidden="1" customHeight="1" x14ac:dyDescent="0.3">
      <c r="E1533" s="8"/>
      <c r="F1533" s="8"/>
      <c r="G1533" s="8"/>
      <c r="H1533" s="8"/>
      <c r="I1533" s="8"/>
      <c r="J1533" s="8"/>
      <c r="K1533" s="8"/>
      <c r="L1533" s="8"/>
    </row>
    <row r="1534" spans="5:12" ht="12.75" hidden="1" customHeight="1" x14ac:dyDescent="0.3">
      <c r="E1534" s="8"/>
      <c r="F1534" s="8"/>
      <c r="G1534" s="8"/>
      <c r="H1534" s="8"/>
      <c r="I1534" s="8"/>
      <c r="J1534" s="8"/>
      <c r="K1534" s="8"/>
      <c r="L1534" s="8"/>
    </row>
    <row r="1535" spans="5:12" ht="12.75" hidden="1" customHeight="1" x14ac:dyDescent="0.3">
      <c r="E1535" s="8"/>
      <c r="F1535" s="8"/>
      <c r="G1535" s="8"/>
      <c r="H1535" s="8"/>
      <c r="I1535" s="8"/>
      <c r="J1535" s="8"/>
      <c r="K1535" s="8"/>
      <c r="L1535" s="8"/>
    </row>
    <row r="1536" spans="5:12" ht="12.75" hidden="1" customHeight="1" x14ac:dyDescent="0.3">
      <c r="E1536" s="8"/>
      <c r="F1536" s="8"/>
      <c r="G1536" s="8"/>
      <c r="H1536" s="8"/>
      <c r="I1536" s="8"/>
      <c r="J1536" s="8"/>
      <c r="K1536" s="8"/>
      <c r="L1536" s="8"/>
    </row>
    <row r="1537" spans="5:12" ht="12.75" hidden="1" customHeight="1" x14ac:dyDescent="0.3">
      <c r="E1537" s="8"/>
      <c r="F1537" s="8"/>
      <c r="G1537" s="8"/>
      <c r="H1537" s="8"/>
      <c r="I1537" s="8"/>
      <c r="J1537" s="8"/>
      <c r="K1537" s="8"/>
      <c r="L1537" s="8"/>
    </row>
    <row r="1538" spans="5:12" ht="12.75" hidden="1" customHeight="1" x14ac:dyDescent="0.3">
      <c r="E1538" s="8"/>
      <c r="F1538" s="8"/>
      <c r="G1538" s="8"/>
      <c r="H1538" s="8"/>
      <c r="I1538" s="8"/>
      <c r="J1538" s="8"/>
      <c r="K1538" s="8"/>
      <c r="L1538" s="8"/>
    </row>
    <row r="1539" spans="5:12" ht="12.75" hidden="1" customHeight="1" x14ac:dyDescent="0.3">
      <c r="E1539" s="8"/>
      <c r="F1539" s="8"/>
      <c r="G1539" s="8"/>
      <c r="H1539" s="8"/>
      <c r="I1539" s="8"/>
      <c r="J1539" s="8"/>
      <c r="K1539" s="8"/>
      <c r="L1539" s="8"/>
    </row>
    <row r="1540" spans="5:12" ht="12.75" hidden="1" customHeight="1" x14ac:dyDescent="0.3">
      <c r="E1540" s="8"/>
      <c r="F1540" s="8"/>
      <c r="G1540" s="8"/>
      <c r="H1540" s="8"/>
      <c r="I1540" s="8"/>
      <c r="J1540" s="8"/>
      <c r="K1540" s="8"/>
      <c r="L1540" s="8"/>
    </row>
    <row r="1541" spans="5:12" ht="12.75" hidden="1" customHeight="1" x14ac:dyDescent="0.3">
      <c r="E1541" s="8"/>
      <c r="F1541" s="8"/>
      <c r="G1541" s="8"/>
      <c r="H1541" s="8"/>
      <c r="I1541" s="8"/>
      <c r="J1541" s="8"/>
      <c r="K1541" s="8"/>
      <c r="L1541" s="8"/>
    </row>
    <row r="1542" spans="5:12" ht="12.75" hidden="1" customHeight="1" x14ac:dyDescent="0.3">
      <c r="E1542" s="8"/>
      <c r="F1542" s="8"/>
      <c r="G1542" s="8"/>
      <c r="H1542" s="8"/>
      <c r="I1542" s="8"/>
      <c r="J1542" s="8"/>
      <c r="K1542" s="8"/>
      <c r="L1542" s="8"/>
    </row>
    <row r="1543" spans="5:12" ht="12.75" hidden="1" customHeight="1" x14ac:dyDescent="0.3">
      <c r="E1543" s="8"/>
      <c r="F1543" s="8"/>
      <c r="G1543" s="8"/>
      <c r="H1543" s="8"/>
      <c r="I1543" s="8"/>
      <c r="J1543" s="8"/>
      <c r="K1543" s="8"/>
      <c r="L1543" s="8"/>
    </row>
    <row r="1544" spans="5:12" ht="12.75" hidden="1" customHeight="1" x14ac:dyDescent="0.3">
      <c r="E1544" s="8"/>
      <c r="F1544" s="8"/>
      <c r="G1544" s="8"/>
      <c r="H1544" s="8"/>
      <c r="I1544" s="8"/>
      <c r="J1544" s="8"/>
      <c r="K1544" s="8"/>
      <c r="L1544" s="8"/>
    </row>
    <row r="1545" spans="5:12" ht="12.75" hidden="1" customHeight="1" x14ac:dyDescent="0.3">
      <c r="E1545" s="8"/>
      <c r="F1545" s="8"/>
      <c r="G1545" s="8"/>
      <c r="H1545" s="8"/>
      <c r="I1545" s="8"/>
      <c r="J1545" s="8"/>
      <c r="K1545" s="8"/>
      <c r="L1545" s="8"/>
    </row>
    <row r="1546" spans="5:12" ht="12.75" hidden="1" customHeight="1" x14ac:dyDescent="0.3">
      <c r="E1546" s="8"/>
      <c r="F1546" s="8"/>
      <c r="G1546" s="8"/>
      <c r="H1546" s="8"/>
      <c r="I1546" s="8"/>
      <c r="J1546" s="8"/>
      <c r="K1546" s="8"/>
      <c r="L1546" s="8"/>
    </row>
    <row r="1547" spans="5:12" ht="12.75" hidden="1" customHeight="1" x14ac:dyDescent="0.3">
      <c r="E1547" s="8"/>
      <c r="F1547" s="8"/>
      <c r="G1547" s="8"/>
      <c r="H1547" s="8"/>
      <c r="I1547" s="8"/>
      <c r="J1547" s="8"/>
      <c r="K1547" s="8"/>
      <c r="L1547" s="8"/>
    </row>
    <row r="1548" spans="5:12" ht="12.75" hidden="1" customHeight="1" x14ac:dyDescent="0.3">
      <c r="E1548" s="8"/>
      <c r="F1548" s="8"/>
      <c r="G1548" s="8"/>
      <c r="H1548" s="8"/>
      <c r="I1548" s="8"/>
      <c r="J1548" s="8"/>
      <c r="K1548" s="8"/>
      <c r="L1548" s="8"/>
    </row>
    <row r="1549" spans="5:12" ht="12.75" hidden="1" customHeight="1" x14ac:dyDescent="0.3">
      <c r="E1549" s="8"/>
      <c r="F1549" s="8"/>
      <c r="G1549" s="8"/>
      <c r="H1549" s="8"/>
      <c r="I1549" s="8"/>
      <c r="J1549" s="8"/>
      <c r="K1549" s="8"/>
      <c r="L1549" s="8"/>
    </row>
    <row r="1550" spans="5:12" ht="12.75" hidden="1" customHeight="1" x14ac:dyDescent="0.3">
      <c r="E1550" s="8"/>
      <c r="F1550" s="8"/>
      <c r="G1550" s="8"/>
      <c r="H1550" s="8"/>
      <c r="I1550" s="8"/>
      <c r="J1550" s="8"/>
      <c r="K1550" s="8"/>
      <c r="L1550" s="8"/>
    </row>
    <row r="1551" spans="5:12" ht="12.75" hidden="1" customHeight="1" x14ac:dyDescent="0.3">
      <c r="E1551" s="8"/>
      <c r="F1551" s="8"/>
      <c r="G1551" s="8"/>
      <c r="H1551" s="8"/>
      <c r="I1551" s="8"/>
      <c r="J1551" s="8"/>
      <c r="K1551" s="8"/>
      <c r="L1551" s="8"/>
    </row>
    <row r="1552" spans="5:12" ht="12.75" hidden="1" customHeight="1" x14ac:dyDescent="0.3">
      <c r="E1552" s="8"/>
      <c r="F1552" s="8"/>
      <c r="G1552" s="8"/>
      <c r="H1552" s="8"/>
      <c r="I1552" s="8"/>
      <c r="J1552" s="8"/>
      <c r="K1552" s="8"/>
      <c r="L1552" s="8"/>
    </row>
    <row r="1553" spans="5:12" ht="12.75" hidden="1" customHeight="1" x14ac:dyDescent="0.3">
      <c r="E1553" s="8"/>
      <c r="F1553" s="8"/>
      <c r="G1553" s="8"/>
      <c r="H1553" s="8"/>
      <c r="I1553" s="8"/>
      <c r="J1553" s="8"/>
      <c r="K1553" s="8"/>
      <c r="L1553" s="8"/>
    </row>
    <row r="1554" spans="5:12" ht="12.75" hidden="1" customHeight="1" x14ac:dyDescent="0.3">
      <c r="E1554" s="8"/>
      <c r="F1554" s="8"/>
      <c r="G1554" s="8"/>
      <c r="H1554" s="8"/>
      <c r="I1554" s="8"/>
      <c r="J1554" s="8"/>
      <c r="K1554" s="8"/>
      <c r="L1554" s="8"/>
    </row>
    <row r="1555" spans="5:12" ht="12.75" hidden="1" customHeight="1" x14ac:dyDescent="0.3">
      <c r="E1555" s="8"/>
      <c r="F1555" s="8"/>
      <c r="G1555" s="8"/>
      <c r="H1555" s="8"/>
      <c r="I1555" s="8"/>
      <c r="J1555" s="8"/>
      <c r="K1555" s="8"/>
      <c r="L1555" s="8"/>
    </row>
    <row r="1556" spans="5:12" ht="12.75" hidden="1" customHeight="1" x14ac:dyDescent="0.3">
      <c r="E1556" s="8"/>
      <c r="F1556" s="8"/>
      <c r="G1556" s="8"/>
      <c r="H1556" s="8"/>
      <c r="I1556" s="8"/>
      <c r="J1556" s="8"/>
      <c r="K1556" s="8"/>
      <c r="L1556" s="8"/>
    </row>
  </sheetData>
  <sheetProtection algorithmName="SHA-512" hashValue="31Fz0wds4RGsGvtQGjbMLKu7VNbJZDnfSSSwy/xASskN86f7XWCc732z/HSv6/sArR18CkM497ylD+fddmPsLQ==" saltValue="XmmmXhX+9+WBr0yV0XeCyw==" spinCount="100000" sheet="1" selectLockedCells="1"/>
  <mergeCells count="228">
    <mergeCell ref="AG254:AI254"/>
    <mergeCell ref="AG255:AI255"/>
    <mergeCell ref="AG256:AI256"/>
    <mergeCell ref="AG257:AI257"/>
    <mergeCell ref="AG249:AI249"/>
    <mergeCell ref="AG250:AI250"/>
    <mergeCell ref="AG251:AI251"/>
    <mergeCell ref="AG252:AI252"/>
    <mergeCell ref="AG253:AI253"/>
    <mergeCell ref="AG244:AI244"/>
    <mergeCell ref="AG245:AI245"/>
    <mergeCell ref="AG246:AI246"/>
    <mergeCell ref="AG247:AI247"/>
    <mergeCell ref="AG248:AI248"/>
    <mergeCell ref="AG239:AI239"/>
    <mergeCell ref="AG240:AI240"/>
    <mergeCell ref="AG241:AI241"/>
    <mergeCell ref="AG242:AI242"/>
    <mergeCell ref="AG243:AI243"/>
    <mergeCell ref="AG234:AI234"/>
    <mergeCell ref="AG235:AI235"/>
    <mergeCell ref="AG236:AI236"/>
    <mergeCell ref="AG237:AI237"/>
    <mergeCell ref="AG238:AI238"/>
    <mergeCell ref="AG229:AI229"/>
    <mergeCell ref="AG230:AI230"/>
    <mergeCell ref="AG231:AI231"/>
    <mergeCell ref="AG232:AI232"/>
    <mergeCell ref="AG233:AI233"/>
    <mergeCell ref="AG224:AI224"/>
    <mergeCell ref="AG225:AI225"/>
    <mergeCell ref="AG226:AI226"/>
    <mergeCell ref="AG227:AI227"/>
    <mergeCell ref="AG228:AI228"/>
    <mergeCell ref="AG219:AI219"/>
    <mergeCell ref="AG220:AI220"/>
    <mergeCell ref="AG221:AI221"/>
    <mergeCell ref="AG222:AI222"/>
    <mergeCell ref="AG223:AI223"/>
    <mergeCell ref="AG214:AI214"/>
    <mergeCell ref="AG215:AI215"/>
    <mergeCell ref="AG216:AI216"/>
    <mergeCell ref="AG217:AI217"/>
    <mergeCell ref="AG218:AI218"/>
    <mergeCell ref="AG209:AI209"/>
    <mergeCell ref="AG210:AI210"/>
    <mergeCell ref="AG211:AI211"/>
    <mergeCell ref="AG212:AI212"/>
    <mergeCell ref="AG213:AI213"/>
    <mergeCell ref="AG153:AI153"/>
    <mergeCell ref="AG154:AI154"/>
    <mergeCell ref="AG155:AI155"/>
    <mergeCell ref="AG207:AI207"/>
    <mergeCell ref="AG208:AI208"/>
    <mergeCell ref="AG148:AI148"/>
    <mergeCell ref="AG149:AI149"/>
    <mergeCell ref="AG150:AI150"/>
    <mergeCell ref="AG151:AI151"/>
    <mergeCell ref="AG152:AI152"/>
    <mergeCell ref="AG143:AI143"/>
    <mergeCell ref="AG144:AI144"/>
    <mergeCell ref="AG145:AI145"/>
    <mergeCell ref="AG146:AI146"/>
    <mergeCell ref="AG147:AI147"/>
    <mergeCell ref="AG138:AI138"/>
    <mergeCell ref="AG139:AI139"/>
    <mergeCell ref="AG140:AI140"/>
    <mergeCell ref="AG141:AI141"/>
    <mergeCell ref="AG142:AI142"/>
    <mergeCell ref="AG133:AI133"/>
    <mergeCell ref="AG134:AI134"/>
    <mergeCell ref="AG135:AI135"/>
    <mergeCell ref="AG136:AI136"/>
    <mergeCell ref="AG137:AI137"/>
    <mergeCell ref="AG128:AI128"/>
    <mergeCell ref="AG129:AI129"/>
    <mergeCell ref="AG130:AI130"/>
    <mergeCell ref="AG131:AI131"/>
    <mergeCell ref="AG132:AI132"/>
    <mergeCell ref="AG123:AI123"/>
    <mergeCell ref="AG124:AI124"/>
    <mergeCell ref="AG125:AI125"/>
    <mergeCell ref="AG126:AI126"/>
    <mergeCell ref="AG127:AI127"/>
    <mergeCell ref="AG118:AI118"/>
    <mergeCell ref="AG119:AI119"/>
    <mergeCell ref="AG120:AI120"/>
    <mergeCell ref="AG121:AI121"/>
    <mergeCell ref="AG122:AI122"/>
    <mergeCell ref="AG113:AI113"/>
    <mergeCell ref="AG114:AI114"/>
    <mergeCell ref="AG115:AI115"/>
    <mergeCell ref="AG116:AI116"/>
    <mergeCell ref="AG117:AI117"/>
    <mergeCell ref="AG108:AI108"/>
    <mergeCell ref="AG109:AI109"/>
    <mergeCell ref="AG110:AI110"/>
    <mergeCell ref="AG111:AI111"/>
    <mergeCell ref="AG112:AI112"/>
    <mergeCell ref="AG103:AI103"/>
    <mergeCell ref="AG104:AI104"/>
    <mergeCell ref="AG105:AI105"/>
    <mergeCell ref="AG106:AI106"/>
    <mergeCell ref="AG107:AI107"/>
    <mergeCell ref="AG98:AI98"/>
    <mergeCell ref="AG99:AI99"/>
    <mergeCell ref="AG100:AI100"/>
    <mergeCell ref="AG101:AI101"/>
    <mergeCell ref="AG102:AI102"/>
    <mergeCell ref="AG93:AI93"/>
    <mergeCell ref="AG94:AI94"/>
    <mergeCell ref="AG95:AI95"/>
    <mergeCell ref="AG96:AI96"/>
    <mergeCell ref="AG97:AI97"/>
    <mergeCell ref="AG88:AI88"/>
    <mergeCell ref="AG89:AI89"/>
    <mergeCell ref="AG90:AI90"/>
    <mergeCell ref="AG91:AI91"/>
    <mergeCell ref="AG92:AI92"/>
    <mergeCell ref="AG83:AI83"/>
    <mergeCell ref="AG84:AI84"/>
    <mergeCell ref="AG85:AI85"/>
    <mergeCell ref="AG86:AI86"/>
    <mergeCell ref="AG87:AI87"/>
    <mergeCell ref="AG78:AI78"/>
    <mergeCell ref="AG79:AI79"/>
    <mergeCell ref="AG80:AI80"/>
    <mergeCell ref="AG81:AI81"/>
    <mergeCell ref="AG82:AI82"/>
    <mergeCell ref="AG73:AI73"/>
    <mergeCell ref="AG74:AI74"/>
    <mergeCell ref="AG75:AI75"/>
    <mergeCell ref="AG76:AI76"/>
    <mergeCell ref="AG77:AI77"/>
    <mergeCell ref="AG68:AI68"/>
    <mergeCell ref="AG69:AI69"/>
    <mergeCell ref="AG70:AI70"/>
    <mergeCell ref="AG71:AI71"/>
    <mergeCell ref="AG72:AI72"/>
    <mergeCell ref="AG63:AI63"/>
    <mergeCell ref="AG64:AI64"/>
    <mergeCell ref="AG65:AI65"/>
    <mergeCell ref="AG66:AI66"/>
    <mergeCell ref="AG67:AI67"/>
    <mergeCell ref="AG58:AI58"/>
    <mergeCell ref="AG59:AI59"/>
    <mergeCell ref="AG60:AI60"/>
    <mergeCell ref="AG61:AI61"/>
    <mergeCell ref="AG62:AI62"/>
    <mergeCell ref="AG53:AI53"/>
    <mergeCell ref="AG54:AI54"/>
    <mergeCell ref="AG55:AI55"/>
    <mergeCell ref="AG56:AI56"/>
    <mergeCell ref="AG57:AI57"/>
    <mergeCell ref="AG48:AI48"/>
    <mergeCell ref="AG49:AI49"/>
    <mergeCell ref="AG50:AI50"/>
    <mergeCell ref="AG51:AI51"/>
    <mergeCell ref="AG52:AI52"/>
    <mergeCell ref="AG43:AI43"/>
    <mergeCell ref="AG44:AI44"/>
    <mergeCell ref="AG45:AI45"/>
    <mergeCell ref="AG46:AI46"/>
    <mergeCell ref="AG47:AI47"/>
    <mergeCell ref="AG38:AI38"/>
    <mergeCell ref="AG39:AI39"/>
    <mergeCell ref="AG40:AI40"/>
    <mergeCell ref="AG41:AI41"/>
    <mergeCell ref="AG42:AI42"/>
    <mergeCell ref="AG33:AI33"/>
    <mergeCell ref="AG34:AI34"/>
    <mergeCell ref="AG35:AI35"/>
    <mergeCell ref="AG36:AI36"/>
    <mergeCell ref="AG37:AI37"/>
    <mergeCell ref="AG28:AI28"/>
    <mergeCell ref="AG29:AI29"/>
    <mergeCell ref="AG30:AI30"/>
    <mergeCell ref="AG31:AI31"/>
    <mergeCell ref="AG32:AI32"/>
    <mergeCell ref="AG23:AI23"/>
    <mergeCell ref="AG24:AI24"/>
    <mergeCell ref="AG25:AI25"/>
    <mergeCell ref="AG26:AI26"/>
    <mergeCell ref="AG27:AI27"/>
    <mergeCell ref="AG18:AI18"/>
    <mergeCell ref="AG19:AI19"/>
    <mergeCell ref="AG20:AI20"/>
    <mergeCell ref="AG21:AI21"/>
    <mergeCell ref="AG22:AI22"/>
    <mergeCell ref="AG13:AI13"/>
    <mergeCell ref="AG14:AI14"/>
    <mergeCell ref="AG15:AI15"/>
    <mergeCell ref="AG16:AI16"/>
    <mergeCell ref="AG17:AI17"/>
    <mergeCell ref="AG8:AI8"/>
    <mergeCell ref="AG9:AI9"/>
    <mergeCell ref="AG10:AI10"/>
    <mergeCell ref="AG11:AI11"/>
    <mergeCell ref="AG12:AI12"/>
    <mergeCell ref="A5:A6"/>
    <mergeCell ref="D5:D6"/>
    <mergeCell ref="AG5:AI5"/>
    <mergeCell ref="AG6:AI6"/>
    <mergeCell ref="AG7:AI7"/>
    <mergeCell ref="P4:P6"/>
    <mergeCell ref="Q4:Q6"/>
    <mergeCell ref="R4:R6"/>
    <mergeCell ref="S4:S6"/>
    <mergeCell ref="T4:T6"/>
    <mergeCell ref="H4:H6"/>
    <mergeCell ref="I4:J6"/>
    <mergeCell ref="K4:L6"/>
    <mergeCell ref="M4:N6"/>
    <mergeCell ref="O4:O6"/>
    <mergeCell ref="B5:B6"/>
    <mergeCell ref="C5:C6"/>
    <mergeCell ref="Z1:AL1"/>
    <mergeCell ref="G2:J2"/>
    <mergeCell ref="G3:J3"/>
    <mergeCell ref="K3:Q3"/>
    <mergeCell ref="AE3:AF3"/>
    <mergeCell ref="W4:W5"/>
    <mergeCell ref="U4:U6"/>
    <mergeCell ref="V4:V6"/>
    <mergeCell ref="E4:E6"/>
    <mergeCell ref="F4:F6"/>
    <mergeCell ref="G4:G6"/>
    <mergeCell ref="AB3:AD3"/>
  </mergeCells>
  <phoneticPr fontId="12" type="noConversion"/>
  <conditionalFormatting sqref="W7:W257">
    <cfRule type="cellIs" dxfId="13" priority="8" stopIfTrue="1" operator="equal">
      <formula>"ERROR"</formula>
    </cfRule>
  </conditionalFormatting>
  <conditionalFormatting sqref="Q7:Q257">
    <cfRule type="expression" dxfId="12" priority="1">
      <formula>AC7&gt;AB7</formula>
    </cfRule>
  </conditionalFormatting>
  <dataValidations count="6">
    <dataValidation type="date" errorStyle="warning" allowBlank="1" showErrorMessage="1" errorTitle="Warnings!" error="date outside eligibility period" sqref="O7:P257 G7:H257">
      <formula1>$AH$3</formula1>
      <formula2>$AJ$3</formula2>
    </dataValidation>
    <dataValidation type="list" allowBlank="1" showInputMessage="1" errorTitle="Warning: Max Ceilings exceeded" error="Please be aware that this exceed the &quot;Ceilings&quot; for the maximum amounts for staff cost by country" sqref="R7:R257">
      <formula1>Currency</formula1>
    </dataValidation>
    <dataValidation errorStyle="warning" allowBlank="1" showInputMessage="1" showErrorMessage="1" errorTitle="Ineligible Date " error="Be aware that the date you have entered is not covered by the eligibility period (sheet &quot;Summary&quot;) or is anterior to the Start Date" sqref="Q7:Q257 S7:S257"/>
    <dataValidation errorStyle="warning" operator="lessThanOrEqual" allowBlank="1" showInputMessage="1" showErrorMessage="1" errorTitle="Maximum subsistence" error="Be aware that the amount entered exceeds the maximum ceiling." sqref="V7:V257"/>
    <dataValidation type="list" allowBlank="1" showInputMessage="1" showErrorMessage="1" sqref="C7:C257">
      <formula1>Affiliated</formula1>
    </dataValidation>
    <dataValidation type="list" allowBlank="1" showInputMessage="1" showErrorMessage="1" sqref="B7:B257">
      <formula1>partners</formula1>
    </dataValidation>
  </dataValidations>
  <printOptions horizontalCentered="1" verticalCentered="1"/>
  <pageMargins left="0.55118110236220474" right="0.55118110236220474" top="0.98425196850393704" bottom="0.98425196850393704" header="0.51181102362204722" footer="0.51181102362204722"/>
  <pageSetup paperSize="9" scale="7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205"/>
  <sheetViews>
    <sheetView topLeftCell="B1" zoomScale="93" zoomScaleNormal="93" zoomScaleSheetLayoutView="100" workbookViewId="0">
      <selection activeCell="I11" sqref="I11"/>
    </sheetView>
  </sheetViews>
  <sheetFormatPr defaultColWidth="9.1796875" defaultRowHeight="13" zeroHeight="1" x14ac:dyDescent="0.3"/>
  <cols>
    <col min="1" max="1" width="9.1796875" style="8" customWidth="1"/>
    <col min="2" max="3" width="7.1796875" style="8" customWidth="1"/>
    <col min="4" max="4" width="9.1796875" style="8" customWidth="1"/>
    <col min="5" max="5" width="35.453125" style="8" customWidth="1"/>
    <col min="6" max="6" width="38.1796875" style="8" customWidth="1"/>
    <col min="7" max="13" width="11.1796875" style="8" customWidth="1"/>
    <col min="14" max="14" width="12" style="8" customWidth="1"/>
    <col min="15" max="15" width="13.1796875" style="8" customWidth="1"/>
    <col min="16" max="16" width="3.7265625" style="8" customWidth="1"/>
    <col min="17" max="17" width="16.453125" style="8" hidden="1" customWidth="1"/>
    <col min="18" max="18" width="13.7265625" style="8" hidden="1" customWidth="1"/>
    <col min="19" max="19" width="12.81640625" style="8" hidden="1" customWidth="1"/>
    <col min="20" max="20" width="9.1796875" style="8" hidden="1" customWidth="1"/>
    <col min="21" max="21" width="11.7265625" style="8" hidden="1" customWidth="1"/>
    <col min="22" max="22" width="9.1796875" style="8" hidden="1" customWidth="1"/>
    <col min="23" max="23" width="10.81640625" style="8" hidden="1" customWidth="1"/>
    <col min="24" max="25" width="9.1796875" style="8" hidden="1" customWidth="1"/>
    <col min="26" max="26" width="14.453125" style="8" hidden="1" customWidth="1"/>
    <col min="27" max="27" width="9.1796875" style="8" hidden="1" customWidth="1"/>
    <col min="28" max="16384" width="9.1796875" style="33"/>
  </cols>
  <sheetData>
    <row r="1" spans="1:27" ht="16.5" customHeight="1" thickBot="1" x14ac:dyDescent="0.4">
      <c r="A1" s="13" t="s">
        <v>350</v>
      </c>
      <c r="B1" s="13"/>
      <c r="C1" s="13"/>
      <c r="E1" s="125"/>
      <c r="F1" s="125"/>
      <c r="G1" s="125"/>
      <c r="H1" s="125"/>
      <c r="I1" s="125"/>
      <c r="J1" s="125"/>
      <c r="K1" s="125"/>
      <c r="L1" s="125"/>
      <c r="M1" s="125"/>
      <c r="N1" s="125"/>
      <c r="O1" s="125"/>
      <c r="P1" s="125"/>
      <c r="Q1" s="906" t="s">
        <v>122</v>
      </c>
      <c r="R1" s="906"/>
      <c r="S1" s="906"/>
      <c r="T1" s="906"/>
      <c r="U1" s="906"/>
      <c r="V1" s="906"/>
      <c r="W1" s="906"/>
      <c r="X1" s="906"/>
      <c r="Y1" s="906"/>
      <c r="Z1" s="906"/>
      <c r="AA1" s="906"/>
    </row>
    <row r="2" spans="1:27" s="64" customFormat="1" ht="43.5" customHeight="1" thickBot="1" x14ac:dyDescent="0.35">
      <c r="A2" s="1048" t="s">
        <v>38</v>
      </c>
      <c r="B2" s="938" t="s">
        <v>118</v>
      </c>
      <c r="C2" s="938" t="s">
        <v>337</v>
      </c>
      <c r="D2" s="1050" t="s">
        <v>80</v>
      </c>
      <c r="E2" s="1052" t="s">
        <v>7</v>
      </c>
      <c r="F2" s="1054" t="s">
        <v>164</v>
      </c>
      <c r="G2" s="1039" t="s">
        <v>53</v>
      </c>
      <c r="H2" s="1039" t="s">
        <v>165</v>
      </c>
      <c r="I2" s="1041" t="s">
        <v>166</v>
      </c>
      <c r="J2" s="1041" t="s">
        <v>167</v>
      </c>
      <c r="K2" s="1041" t="s">
        <v>168</v>
      </c>
      <c r="L2" s="1043" t="s">
        <v>340</v>
      </c>
      <c r="M2" s="1043" t="s">
        <v>339</v>
      </c>
      <c r="N2" s="1041" t="s">
        <v>41</v>
      </c>
      <c r="O2" s="1" t="s">
        <v>40</v>
      </c>
      <c r="P2" s="143"/>
      <c r="Q2" s="127" t="s">
        <v>35</v>
      </c>
      <c r="R2" s="128">
        <f>+O3-T2</f>
        <v>0</v>
      </c>
      <c r="S2" s="129" t="s">
        <v>36</v>
      </c>
      <c r="T2" s="973">
        <f>SUM(V4:V244)</f>
        <v>0</v>
      </c>
      <c r="U2" s="974"/>
      <c r="V2" s="144" t="s">
        <v>147</v>
      </c>
      <c r="W2" s="130">
        <f>+Start_Date</f>
        <v>44136</v>
      </c>
      <c r="X2" s="144" t="s">
        <v>148</v>
      </c>
      <c r="Y2" s="130">
        <f>+End_date</f>
        <v>0</v>
      </c>
      <c r="Z2" s="144" t="s">
        <v>169</v>
      </c>
      <c r="AA2" s="145">
        <f>+TRUNC(($Y$2-$W$2)/30,0)</f>
        <v>-1471</v>
      </c>
    </row>
    <row r="3" spans="1:27" s="4" customFormat="1" ht="26.5" thickBot="1" x14ac:dyDescent="0.35">
      <c r="A3" s="1049"/>
      <c r="B3" s="1037"/>
      <c r="C3" s="1037"/>
      <c r="D3" s="1051"/>
      <c r="E3" s="1053"/>
      <c r="F3" s="1055"/>
      <c r="G3" s="1040"/>
      <c r="H3" s="1040"/>
      <c r="I3" s="1042"/>
      <c r="J3" s="1042"/>
      <c r="K3" s="1042"/>
      <c r="L3" s="1044"/>
      <c r="M3" s="1044"/>
      <c r="N3" s="1042"/>
      <c r="O3" s="146">
        <f>SUM(O4:O72)</f>
        <v>0</v>
      </c>
      <c r="P3" s="143"/>
      <c r="Q3" s="147" t="s">
        <v>170</v>
      </c>
      <c r="R3" s="147" t="s">
        <v>171</v>
      </c>
      <c r="S3" s="147" t="s">
        <v>172</v>
      </c>
      <c r="T3" s="147" t="s">
        <v>173</v>
      </c>
      <c r="U3" s="148" t="s">
        <v>174</v>
      </c>
      <c r="V3" s="24" t="s">
        <v>138</v>
      </c>
      <c r="W3" s="1045" t="s">
        <v>163</v>
      </c>
      <c r="X3" s="1046"/>
      <c r="Y3" s="1047"/>
      <c r="Z3" s="11"/>
      <c r="AA3" s="11"/>
    </row>
    <row r="4" spans="1:27" s="156" customFormat="1" x14ac:dyDescent="0.3">
      <c r="A4" s="149">
        <v>1</v>
      </c>
      <c r="B4" s="341"/>
      <c r="C4" s="341"/>
      <c r="D4" s="328"/>
      <c r="E4" s="328"/>
      <c r="F4" s="328"/>
      <c r="G4" s="329"/>
      <c r="H4" s="328"/>
      <c r="I4" s="330"/>
      <c r="J4" s="150" t="str">
        <f>IFERROR(I4/(VLOOKUP(H4,' Summary Statement'!$B$53:$C$77,2,FALSE))," ")</f>
        <v xml:space="preserve"> </v>
      </c>
      <c r="K4" s="328"/>
      <c r="L4" s="377"/>
      <c r="M4" s="328"/>
      <c r="N4" s="377"/>
      <c r="O4" s="151" t="str">
        <f>IF(K4="Purchase",MIN(J4*L4*M4/$AA$2*N4,J4*N4),IF(K4="Rent/Lease",J4*N4,""))</f>
        <v/>
      </c>
      <c r="P4" s="143"/>
      <c r="Q4" s="139" t="str">
        <f>+IF(G4=0,"date not completed",IF(AND($W$2&lt;=G4,$Y$2&gt;=G4),"ok","to be checked"))</f>
        <v>date not completed</v>
      </c>
      <c r="R4" s="139">
        <f>+M4</f>
        <v>0</v>
      </c>
      <c r="S4" s="139">
        <f>+$AA$2</f>
        <v>-1471</v>
      </c>
      <c r="T4" s="152">
        <f>+S4-R4</f>
        <v>-1471</v>
      </c>
      <c r="U4" s="425" t="str">
        <f>IF(K4="Purchase",MIN(J4*L4*MIN(R4,S4)/$AA$2*N4,J4*N4),IF(K4="Rent/Lease",J4*N4,""))</f>
        <v/>
      </c>
      <c r="V4" s="379" t="str">
        <f t="shared" ref="V4:V43" si="0">IFERROR(+O4-U4,"")</f>
        <v/>
      </c>
      <c r="W4" s="1038"/>
      <c r="X4" s="1038"/>
      <c r="Y4" s="1038"/>
      <c r="Z4" s="154"/>
      <c r="AA4" s="155"/>
    </row>
    <row r="5" spans="1:27" s="382" customFormat="1" x14ac:dyDescent="0.3">
      <c r="A5" s="157">
        <f>+A4+1</f>
        <v>2</v>
      </c>
      <c r="B5" s="311"/>
      <c r="C5" s="311"/>
      <c r="D5" s="328"/>
      <c r="E5" s="328"/>
      <c r="F5" s="328"/>
      <c r="G5" s="329"/>
      <c r="H5" s="328"/>
      <c r="I5" s="330"/>
      <c r="J5" s="158" t="str">
        <f>IFERROR(I5/(VLOOKUP(H5,' Summary Statement'!$B$53:$C$77,2,FALSE))," ")</f>
        <v xml:space="preserve"> </v>
      </c>
      <c r="K5" s="328"/>
      <c r="L5" s="328"/>
      <c r="M5" s="328"/>
      <c r="N5" s="377"/>
      <c r="O5" s="159" t="str">
        <f t="shared" ref="O5:O43" si="1">IF(K5="Purchase",MIN(J5*L5*M5/$AA$2*N5,J5*N5),IF(K5="Rent/Lease",J5*N5,""))</f>
        <v/>
      </c>
      <c r="P5" s="378"/>
      <c r="Q5" s="139" t="str">
        <f t="shared" ref="Q5:Q43" si="2">+IF(G5=0,"date not completed",IF(AND($W$2&lt;=G5,$Y$2&gt;=G5),"ok","to be checked"))</f>
        <v>date not completed</v>
      </c>
      <c r="R5" s="139">
        <f t="shared" ref="R5:R43" si="3">+M5</f>
        <v>0</v>
      </c>
      <c r="S5" s="139">
        <f t="shared" ref="S5:S43" si="4">+$AA$2</f>
        <v>-1471</v>
      </c>
      <c r="T5" s="152">
        <f t="shared" ref="T5:T43" si="5">+S5-R5</f>
        <v>-1471</v>
      </c>
      <c r="U5" s="426" t="str">
        <f t="shared" ref="U5:U43" si="6">IF(K5="Purchase",MIN(J5*L5*MIN(R5,S5)/$AA$2*N5,J5*N5),IF(K5="Rent/Lease",J5*N5,""))</f>
        <v/>
      </c>
      <c r="V5" s="379" t="str">
        <f t="shared" si="0"/>
        <v/>
      </c>
      <c r="W5" s="1056"/>
      <c r="X5" s="1056"/>
      <c r="Y5" s="1056"/>
      <c r="Z5" s="380"/>
      <c r="AA5" s="381"/>
    </row>
    <row r="6" spans="1:27" s="156" customFormat="1" x14ac:dyDescent="0.3">
      <c r="A6" s="157">
        <f t="shared" ref="A6:A43" si="7">+A5+1</f>
        <v>3</v>
      </c>
      <c r="B6" s="311"/>
      <c r="C6" s="311"/>
      <c r="D6" s="328"/>
      <c r="E6" s="328"/>
      <c r="F6" s="328"/>
      <c r="G6" s="329"/>
      <c r="H6" s="328"/>
      <c r="I6" s="330"/>
      <c r="J6" s="158" t="str">
        <f>IFERROR(I6/(VLOOKUP(H6,' Summary Statement'!$B$53:$C$77,2,FALSE))," ")</f>
        <v xml:space="preserve"> </v>
      </c>
      <c r="K6" s="328"/>
      <c r="L6" s="328"/>
      <c r="M6" s="328"/>
      <c r="N6" s="377"/>
      <c r="O6" s="159" t="str">
        <f t="shared" si="1"/>
        <v/>
      </c>
      <c r="P6" s="143"/>
      <c r="Q6" s="139" t="str">
        <f t="shared" si="2"/>
        <v>date not completed</v>
      </c>
      <c r="R6" s="139">
        <f t="shared" si="3"/>
        <v>0</v>
      </c>
      <c r="S6" s="139">
        <f t="shared" si="4"/>
        <v>-1471</v>
      </c>
      <c r="T6" s="152">
        <f t="shared" si="5"/>
        <v>-1471</v>
      </c>
      <c r="U6" s="425" t="str">
        <f t="shared" si="6"/>
        <v/>
      </c>
      <c r="V6" s="153" t="str">
        <f t="shared" si="0"/>
        <v/>
      </c>
      <c r="W6" s="1038"/>
      <c r="X6" s="1038"/>
      <c r="Y6" s="1038"/>
      <c r="Z6" s="154"/>
      <c r="AA6" s="155"/>
    </row>
    <row r="7" spans="1:27" s="156" customFormat="1" x14ac:dyDescent="0.3">
      <c r="A7" s="157">
        <f t="shared" si="7"/>
        <v>4</v>
      </c>
      <c r="B7" s="311"/>
      <c r="C7" s="311"/>
      <c r="D7" s="328"/>
      <c r="E7" s="328"/>
      <c r="F7" s="328"/>
      <c r="G7" s="328"/>
      <c r="H7" s="328"/>
      <c r="I7" s="330"/>
      <c r="J7" s="158" t="str">
        <f>IFERROR(I7/(VLOOKUP(H7,' Summary Statement'!$B$53:$C$77,2,FALSE))," ")</f>
        <v xml:space="preserve"> </v>
      </c>
      <c r="K7" s="328"/>
      <c r="L7" s="328"/>
      <c r="M7" s="328"/>
      <c r="N7" s="328"/>
      <c r="O7" s="159" t="str">
        <f t="shared" si="1"/>
        <v/>
      </c>
      <c r="P7" s="143"/>
      <c r="Q7" s="139" t="str">
        <f t="shared" si="2"/>
        <v>date not completed</v>
      </c>
      <c r="R7" s="139">
        <f t="shared" si="3"/>
        <v>0</v>
      </c>
      <c r="S7" s="139">
        <f t="shared" si="4"/>
        <v>-1471</v>
      </c>
      <c r="T7" s="152">
        <f t="shared" si="5"/>
        <v>-1471</v>
      </c>
      <c r="U7" s="425" t="str">
        <f t="shared" si="6"/>
        <v/>
      </c>
      <c r="V7" s="153" t="str">
        <f t="shared" si="0"/>
        <v/>
      </c>
      <c r="W7" s="1038"/>
      <c r="X7" s="1038"/>
      <c r="Y7" s="1038"/>
      <c r="Z7" s="154"/>
      <c r="AA7" s="155"/>
    </row>
    <row r="8" spans="1:27" s="156" customFormat="1" x14ac:dyDescent="0.3">
      <c r="A8" s="157">
        <f t="shared" si="7"/>
        <v>5</v>
      </c>
      <c r="B8" s="311"/>
      <c r="C8" s="311"/>
      <c r="D8" s="328"/>
      <c r="E8" s="328"/>
      <c r="F8" s="328"/>
      <c r="G8" s="328"/>
      <c r="H8" s="328"/>
      <c r="I8" s="330"/>
      <c r="J8" s="158" t="str">
        <f>IFERROR(I8/(VLOOKUP(H8,' Summary Statement'!$B$53:$C$77,2,FALSE))," ")</f>
        <v xml:space="preserve"> </v>
      </c>
      <c r="K8" s="328"/>
      <c r="L8" s="328"/>
      <c r="M8" s="328"/>
      <c r="N8" s="328"/>
      <c r="O8" s="159" t="str">
        <f t="shared" si="1"/>
        <v/>
      </c>
      <c r="P8" s="143"/>
      <c r="Q8" s="139" t="str">
        <f t="shared" si="2"/>
        <v>date not completed</v>
      </c>
      <c r="R8" s="139">
        <f t="shared" si="3"/>
        <v>0</v>
      </c>
      <c r="S8" s="139">
        <f t="shared" si="4"/>
        <v>-1471</v>
      </c>
      <c r="T8" s="152">
        <f t="shared" si="5"/>
        <v>-1471</v>
      </c>
      <c r="U8" s="425" t="str">
        <f t="shared" si="6"/>
        <v/>
      </c>
      <c r="V8" s="153" t="str">
        <f t="shared" si="0"/>
        <v/>
      </c>
      <c r="W8" s="1038"/>
      <c r="X8" s="1038"/>
      <c r="Y8" s="1038"/>
      <c r="Z8" s="154"/>
      <c r="AA8" s="155"/>
    </row>
    <row r="9" spans="1:27" s="156" customFormat="1" x14ac:dyDescent="0.3">
      <c r="A9" s="157">
        <f t="shared" si="7"/>
        <v>6</v>
      </c>
      <c r="B9" s="311"/>
      <c r="C9" s="311"/>
      <c r="D9" s="328"/>
      <c r="E9" s="328"/>
      <c r="F9" s="328"/>
      <c r="G9" s="328"/>
      <c r="H9" s="328"/>
      <c r="I9" s="330"/>
      <c r="J9" s="158" t="str">
        <f>IFERROR(I9/(VLOOKUP(H9,' Summary Statement'!$B$53:$C$77,2,FALSE))," ")</f>
        <v xml:space="preserve"> </v>
      </c>
      <c r="K9" s="328"/>
      <c r="L9" s="328"/>
      <c r="M9" s="328"/>
      <c r="N9" s="328"/>
      <c r="O9" s="159" t="str">
        <f t="shared" si="1"/>
        <v/>
      </c>
      <c r="P9" s="143"/>
      <c r="Q9" s="139" t="str">
        <f t="shared" si="2"/>
        <v>date not completed</v>
      </c>
      <c r="R9" s="139">
        <f t="shared" si="3"/>
        <v>0</v>
      </c>
      <c r="S9" s="139">
        <f t="shared" si="4"/>
        <v>-1471</v>
      </c>
      <c r="T9" s="152">
        <f t="shared" si="5"/>
        <v>-1471</v>
      </c>
      <c r="U9" s="425" t="str">
        <f t="shared" si="6"/>
        <v/>
      </c>
      <c r="V9" s="153" t="str">
        <f t="shared" si="0"/>
        <v/>
      </c>
      <c r="W9" s="1038"/>
      <c r="X9" s="1038"/>
      <c r="Y9" s="1038"/>
      <c r="Z9" s="154"/>
      <c r="AA9" s="155"/>
    </row>
    <row r="10" spans="1:27" s="156" customFormat="1" x14ac:dyDescent="0.3">
      <c r="A10" s="157">
        <f t="shared" si="7"/>
        <v>7</v>
      </c>
      <c r="B10" s="311"/>
      <c r="C10" s="311"/>
      <c r="D10" s="328"/>
      <c r="E10" s="328"/>
      <c r="F10" s="328"/>
      <c r="G10" s="328"/>
      <c r="H10" s="328"/>
      <c r="I10" s="330"/>
      <c r="J10" s="158" t="str">
        <f>IFERROR(I10/(VLOOKUP(H10,' Summary Statement'!$B$53:$C$77,2,FALSE))," ")</f>
        <v xml:space="preserve"> </v>
      </c>
      <c r="K10" s="328"/>
      <c r="L10" s="328"/>
      <c r="M10" s="328"/>
      <c r="N10" s="328"/>
      <c r="O10" s="159" t="str">
        <f t="shared" si="1"/>
        <v/>
      </c>
      <c r="P10" s="143"/>
      <c r="Q10" s="139" t="str">
        <f t="shared" si="2"/>
        <v>date not completed</v>
      </c>
      <c r="R10" s="139">
        <f t="shared" si="3"/>
        <v>0</v>
      </c>
      <c r="S10" s="139">
        <f t="shared" si="4"/>
        <v>-1471</v>
      </c>
      <c r="T10" s="152">
        <f t="shared" si="5"/>
        <v>-1471</v>
      </c>
      <c r="U10" s="425" t="str">
        <f t="shared" si="6"/>
        <v/>
      </c>
      <c r="V10" s="153" t="str">
        <f t="shared" si="0"/>
        <v/>
      </c>
      <c r="W10" s="1038"/>
      <c r="X10" s="1038"/>
      <c r="Y10" s="1038"/>
      <c r="Z10" s="154"/>
      <c r="AA10" s="155"/>
    </row>
    <row r="11" spans="1:27" s="156" customFormat="1" x14ac:dyDescent="0.3">
      <c r="A11" s="157">
        <f t="shared" si="7"/>
        <v>8</v>
      </c>
      <c r="B11" s="311"/>
      <c r="C11" s="311"/>
      <c r="D11" s="328"/>
      <c r="E11" s="328"/>
      <c r="F11" s="328"/>
      <c r="G11" s="328"/>
      <c r="H11" s="328"/>
      <c r="I11" s="330"/>
      <c r="J11" s="158" t="str">
        <f>IFERROR(I11/(VLOOKUP(H11,' Summary Statement'!$B$53:$C$77,2,FALSE))," ")</f>
        <v xml:space="preserve"> </v>
      </c>
      <c r="K11" s="328"/>
      <c r="L11" s="328"/>
      <c r="M11" s="328"/>
      <c r="N11" s="328"/>
      <c r="O11" s="159" t="str">
        <f t="shared" si="1"/>
        <v/>
      </c>
      <c r="P11" s="143"/>
      <c r="Q11" s="139" t="str">
        <f t="shared" si="2"/>
        <v>date not completed</v>
      </c>
      <c r="R11" s="139">
        <f t="shared" si="3"/>
        <v>0</v>
      </c>
      <c r="S11" s="139">
        <f t="shared" si="4"/>
        <v>-1471</v>
      </c>
      <c r="T11" s="152">
        <f t="shared" si="5"/>
        <v>-1471</v>
      </c>
      <c r="U11" s="425" t="str">
        <f t="shared" si="6"/>
        <v/>
      </c>
      <c r="V11" s="153" t="str">
        <f t="shared" si="0"/>
        <v/>
      </c>
      <c r="W11" s="1038"/>
      <c r="X11" s="1038"/>
      <c r="Y11" s="1038"/>
      <c r="Z11" s="154"/>
      <c r="AA11" s="155"/>
    </row>
    <row r="12" spans="1:27" s="156" customFormat="1" x14ac:dyDescent="0.3">
      <c r="A12" s="157">
        <f t="shared" si="7"/>
        <v>9</v>
      </c>
      <c r="B12" s="311"/>
      <c r="C12" s="311"/>
      <c r="D12" s="328"/>
      <c r="E12" s="328"/>
      <c r="F12" s="328"/>
      <c r="G12" s="328"/>
      <c r="H12" s="328"/>
      <c r="I12" s="330"/>
      <c r="J12" s="158" t="str">
        <f>IFERROR(I12/(VLOOKUP(H12,' Summary Statement'!$B$53:$C$77,2,FALSE))," ")</f>
        <v xml:space="preserve"> </v>
      </c>
      <c r="K12" s="328"/>
      <c r="L12" s="328"/>
      <c r="M12" s="328"/>
      <c r="N12" s="328"/>
      <c r="O12" s="159" t="str">
        <f t="shared" si="1"/>
        <v/>
      </c>
      <c r="P12" s="143"/>
      <c r="Q12" s="139" t="str">
        <f t="shared" si="2"/>
        <v>date not completed</v>
      </c>
      <c r="R12" s="139">
        <f t="shared" si="3"/>
        <v>0</v>
      </c>
      <c r="S12" s="139">
        <f t="shared" si="4"/>
        <v>-1471</v>
      </c>
      <c r="T12" s="152">
        <f t="shared" si="5"/>
        <v>-1471</v>
      </c>
      <c r="U12" s="425" t="str">
        <f t="shared" si="6"/>
        <v/>
      </c>
      <c r="V12" s="153" t="str">
        <f t="shared" si="0"/>
        <v/>
      </c>
      <c r="W12" s="1038"/>
      <c r="X12" s="1038"/>
      <c r="Y12" s="1038"/>
      <c r="Z12" s="154"/>
      <c r="AA12" s="155"/>
    </row>
    <row r="13" spans="1:27" s="156" customFormat="1" x14ac:dyDescent="0.3">
      <c r="A13" s="157">
        <f t="shared" si="7"/>
        <v>10</v>
      </c>
      <c r="B13" s="311"/>
      <c r="C13" s="311"/>
      <c r="D13" s="328"/>
      <c r="E13" s="328"/>
      <c r="F13" s="328"/>
      <c r="G13" s="328"/>
      <c r="H13" s="328"/>
      <c r="I13" s="330"/>
      <c r="J13" s="158" t="str">
        <f>IFERROR(I13/(VLOOKUP(H13,' Summary Statement'!$B$53:$C$77,2,FALSE))," ")</f>
        <v xml:space="preserve"> </v>
      </c>
      <c r="K13" s="328"/>
      <c r="L13" s="328"/>
      <c r="M13" s="328"/>
      <c r="N13" s="328"/>
      <c r="O13" s="159" t="str">
        <f t="shared" si="1"/>
        <v/>
      </c>
      <c r="P13" s="143"/>
      <c r="Q13" s="139" t="str">
        <f t="shared" si="2"/>
        <v>date not completed</v>
      </c>
      <c r="R13" s="139">
        <f t="shared" si="3"/>
        <v>0</v>
      </c>
      <c r="S13" s="139">
        <f t="shared" si="4"/>
        <v>-1471</v>
      </c>
      <c r="T13" s="152">
        <f t="shared" si="5"/>
        <v>-1471</v>
      </c>
      <c r="U13" s="425" t="str">
        <f t="shared" si="6"/>
        <v/>
      </c>
      <c r="V13" s="153" t="str">
        <f t="shared" si="0"/>
        <v/>
      </c>
      <c r="W13" s="1038"/>
      <c r="X13" s="1038"/>
      <c r="Y13" s="1038"/>
      <c r="Z13" s="154"/>
      <c r="AA13" s="155"/>
    </row>
    <row r="14" spans="1:27" s="156" customFormat="1" x14ac:dyDescent="0.3">
      <c r="A14" s="157">
        <f t="shared" si="7"/>
        <v>11</v>
      </c>
      <c r="B14" s="311"/>
      <c r="C14" s="311"/>
      <c r="D14" s="328"/>
      <c r="E14" s="328"/>
      <c r="F14" s="328"/>
      <c r="G14" s="328"/>
      <c r="H14" s="328"/>
      <c r="I14" s="330"/>
      <c r="J14" s="158" t="str">
        <f>IFERROR(I14/(VLOOKUP(H14,' Summary Statement'!$B$53:$C$77,2,FALSE))," ")</f>
        <v xml:space="preserve"> </v>
      </c>
      <c r="K14" s="328"/>
      <c r="L14" s="328"/>
      <c r="M14" s="328"/>
      <c r="N14" s="328"/>
      <c r="O14" s="159" t="str">
        <f t="shared" si="1"/>
        <v/>
      </c>
      <c r="P14" s="143"/>
      <c r="Q14" s="139" t="str">
        <f t="shared" si="2"/>
        <v>date not completed</v>
      </c>
      <c r="R14" s="139">
        <f t="shared" si="3"/>
        <v>0</v>
      </c>
      <c r="S14" s="139">
        <f t="shared" si="4"/>
        <v>-1471</v>
      </c>
      <c r="T14" s="152">
        <f t="shared" si="5"/>
        <v>-1471</v>
      </c>
      <c r="U14" s="425" t="str">
        <f t="shared" si="6"/>
        <v/>
      </c>
      <c r="V14" s="153" t="str">
        <f t="shared" si="0"/>
        <v/>
      </c>
      <c r="W14" s="1038"/>
      <c r="X14" s="1038"/>
      <c r="Y14" s="1038"/>
      <c r="Z14" s="154"/>
      <c r="AA14" s="155"/>
    </row>
    <row r="15" spans="1:27" s="156" customFormat="1" x14ac:dyDescent="0.3">
      <c r="A15" s="157">
        <f t="shared" si="7"/>
        <v>12</v>
      </c>
      <c r="B15" s="311"/>
      <c r="C15" s="311"/>
      <c r="D15" s="328"/>
      <c r="E15" s="328"/>
      <c r="F15" s="328"/>
      <c r="G15" s="328"/>
      <c r="H15" s="328"/>
      <c r="I15" s="330"/>
      <c r="J15" s="158" t="str">
        <f>IFERROR(I15/(VLOOKUP(H15,' Summary Statement'!$B$53:$C$77,2,FALSE))," ")</f>
        <v xml:space="preserve"> </v>
      </c>
      <c r="K15" s="328"/>
      <c r="L15" s="328"/>
      <c r="M15" s="328"/>
      <c r="N15" s="328"/>
      <c r="O15" s="159" t="str">
        <f t="shared" si="1"/>
        <v/>
      </c>
      <c r="P15" s="143"/>
      <c r="Q15" s="139" t="str">
        <f t="shared" si="2"/>
        <v>date not completed</v>
      </c>
      <c r="R15" s="139">
        <f t="shared" si="3"/>
        <v>0</v>
      </c>
      <c r="S15" s="139">
        <f t="shared" si="4"/>
        <v>-1471</v>
      </c>
      <c r="T15" s="152">
        <f t="shared" si="5"/>
        <v>-1471</v>
      </c>
      <c r="U15" s="425" t="str">
        <f t="shared" si="6"/>
        <v/>
      </c>
      <c r="V15" s="153" t="str">
        <f t="shared" si="0"/>
        <v/>
      </c>
      <c r="W15" s="1038"/>
      <c r="X15" s="1038"/>
      <c r="Y15" s="1038"/>
      <c r="Z15" s="154"/>
      <c r="AA15" s="155"/>
    </row>
    <row r="16" spans="1:27" s="156" customFormat="1" x14ac:dyDescent="0.3">
      <c r="A16" s="157">
        <f t="shared" si="7"/>
        <v>13</v>
      </c>
      <c r="B16" s="311"/>
      <c r="C16" s="311"/>
      <c r="D16" s="328"/>
      <c r="E16" s="328"/>
      <c r="F16" s="328"/>
      <c r="G16" s="328"/>
      <c r="H16" s="328"/>
      <c r="I16" s="330"/>
      <c r="J16" s="158" t="str">
        <f>IFERROR(I16/(VLOOKUP(H16,' Summary Statement'!$B$53:$C$77,2,FALSE))," ")</f>
        <v xml:space="preserve"> </v>
      </c>
      <c r="K16" s="328"/>
      <c r="L16" s="328"/>
      <c r="M16" s="328"/>
      <c r="N16" s="328"/>
      <c r="O16" s="159" t="str">
        <f t="shared" si="1"/>
        <v/>
      </c>
      <c r="P16" s="143"/>
      <c r="Q16" s="139" t="str">
        <f t="shared" si="2"/>
        <v>date not completed</v>
      </c>
      <c r="R16" s="139">
        <f t="shared" si="3"/>
        <v>0</v>
      </c>
      <c r="S16" s="139">
        <f t="shared" si="4"/>
        <v>-1471</v>
      </c>
      <c r="T16" s="152">
        <f t="shared" si="5"/>
        <v>-1471</v>
      </c>
      <c r="U16" s="425" t="str">
        <f t="shared" si="6"/>
        <v/>
      </c>
      <c r="V16" s="153" t="str">
        <f t="shared" si="0"/>
        <v/>
      </c>
      <c r="W16" s="1038"/>
      <c r="X16" s="1038"/>
      <c r="Y16" s="1038"/>
      <c r="Z16" s="154"/>
      <c r="AA16" s="155"/>
    </row>
    <row r="17" spans="1:27" s="156" customFormat="1" x14ac:dyDescent="0.3">
      <c r="A17" s="157">
        <f t="shared" si="7"/>
        <v>14</v>
      </c>
      <c r="B17" s="311"/>
      <c r="C17" s="311"/>
      <c r="D17" s="328"/>
      <c r="E17" s="328"/>
      <c r="F17" s="328"/>
      <c r="G17" s="328"/>
      <c r="H17" s="328"/>
      <c r="I17" s="330"/>
      <c r="J17" s="158" t="str">
        <f>IFERROR(I17/(VLOOKUP(H17,' Summary Statement'!$B$53:$C$77,2,FALSE))," ")</f>
        <v xml:space="preserve"> </v>
      </c>
      <c r="K17" s="328"/>
      <c r="L17" s="328"/>
      <c r="M17" s="328"/>
      <c r="N17" s="328"/>
      <c r="O17" s="159" t="str">
        <f t="shared" si="1"/>
        <v/>
      </c>
      <c r="P17" s="143"/>
      <c r="Q17" s="139" t="str">
        <f t="shared" si="2"/>
        <v>date not completed</v>
      </c>
      <c r="R17" s="139">
        <f t="shared" si="3"/>
        <v>0</v>
      </c>
      <c r="S17" s="139">
        <f t="shared" si="4"/>
        <v>-1471</v>
      </c>
      <c r="T17" s="152">
        <f t="shared" si="5"/>
        <v>-1471</v>
      </c>
      <c r="U17" s="425" t="str">
        <f t="shared" si="6"/>
        <v/>
      </c>
      <c r="V17" s="153" t="str">
        <f t="shared" si="0"/>
        <v/>
      </c>
      <c r="W17" s="1038"/>
      <c r="X17" s="1038"/>
      <c r="Y17" s="1038"/>
      <c r="Z17" s="154"/>
      <c r="AA17" s="155"/>
    </row>
    <row r="18" spans="1:27" s="156" customFormat="1" x14ac:dyDescent="0.3">
      <c r="A18" s="157">
        <f t="shared" si="7"/>
        <v>15</v>
      </c>
      <c r="B18" s="311"/>
      <c r="C18" s="311"/>
      <c r="D18" s="328"/>
      <c r="E18" s="328"/>
      <c r="F18" s="328"/>
      <c r="G18" s="328"/>
      <c r="H18" s="328"/>
      <c r="I18" s="330"/>
      <c r="J18" s="158" t="str">
        <f>IFERROR(I18/(VLOOKUP(H18,' Summary Statement'!$B$53:$C$77,2,FALSE))," ")</f>
        <v xml:space="preserve"> </v>
      </c>
      <c r="K18" s="328"/>
      <c r="L18" s="328"/>
      <c r="M18" s="328"/>
      <c r="N18" s="328"/>
      <c r="O18" s="159" t="str">
        <f t="shared" si="1"/>
        <v/>
      </c>
      <c r="P18" s="143"/>
      <c r="Q18" s="139" t="str">
        <f t="shared" si="2"/>
        <v>date not completed</v>
      </c>
      <c r="R18" s="139">
        <f t="shared" si="3"/>
        <v>0</v>
      </c>
      <c r="S18" s="139">
        <f t="shared" si="4"/>
        <v>-1471</v>
      </c>
      <c r="T18" s="152">
        <f t="shared" si="5"/>
        <v>-1471</v>
      </c>
      <c r="U18" s="425" t="str">
        <f t="shared" si="6"/>
        <v/>
      </c>
      <c r="V18" s="153" t="str">
        <f t="shared" si="0"/>
        <v/>
      </c>
      <c r="W18" s="1038"/>
      <c r="X18" s="1038"/>
      <c r="Y18" s="1038"/>
      <c r="Z18" s="154"/>
      <c r="AA18" s="155"/>
    </row>
    <row r="19" spans="1:27" s="156" customFormat="1" x14ac:dyDescent="0.3">
      <c r="A19" s="157">
        <f t="shared" si="7"/>
        <v>16</v>
      </c>
      <c r="B19" s="311"/>
      <c r="C19" s="311"/>
      <c r="D19" s="328"/>
      <c r="E19" s="328"/>
      <c r="F19" s="328"/>
      <c r="G19" s="328"/>
      <c r="H19" s="328"/>
      <c r="I19" s="330"/>
      <c r="J19" s="158" t="str">
        <f>IFERROR(I19/(VLOOKUP(H19,' Summary Statement'!$B$53:$C$77,2,FALSE))," ")</f>
        <v xml:space="preserve"> </v>
      </c>
      <c r="K19" s="328"/>
      <c r="L19" s="328"/>
      <c r="M19" s="328"/>
      <c r="N19" s="328"/>
      <c r="O19" s="159" t="str">
        <f t="shared" si="1"/>
        <v/>
      </c>
      <c r="P19" s="143"/>
      <c r="Q19" s="139" t="str">
        <f t="shared" si="2"/>
        <v>date not completed</v>
      </c>
      <c r="R19" s="139">
        <f t="shared" si="3"/>
        <v>0</v>
      </c>
      <c r="S19" s="139">
        <f t="shared" si="4"/>
        <v>-1471</v>
      </c>
      <c r="T19" s="152">
        <f t="shared" si="5"/>
        <v>-1471</v>
      </c>
      <c r="U19" s="425" t="str">
        <f t="shared" si="6"/>
        <v/>
      </c>
      <c r="V19" s="153" t="str">
        <f t="shared" si="0"/>
        <v/>
      </c>
      <c r="W19" s="1038"/>
      <c r="X19" s="1038"/>
      <c r="Y19" s="1038"/>
      <c r="Z19" s="154"/>
      <c r="AA19" s="155"/>
    </row>
    <row r="20" spans="1:27" s="156" customFormat="1" x14ac:dyDescent="0.3">
      <c r="A20" s="157">
        <f t="shared" si="7"/>
        <v>17</v>
      </c>
      <c r="B20" s="311"/>
      <c r="C20" s="311"/>
      <c r="D20" s="328"/>
      <c r="E20" s="328"/>
      <c r="F20" s="328"/>
      <c r="G20" s="328"/>
      <c r="H20" s="328"/>
      <c r="I20" s="330"/>
      <c r="J20" s="158" t="str">
        <f>IFERROR(I20/(VLOOKUP(H20,' Summary Statement'!$B$53:$C$77,2,FALSE))," ")</f>
        <v xml:space="preserve"> </v>
      </c>
      <c r="K20" s="328"/>
      <c r="L20" s="328"/>
      <c r="M20" s="328"/>
      <c r="N20" s="328"/>
      <c r="O20" s="159" t="str">
        <f t="shared" si="1"/>
        <v/>
      </c>
      <c r="P20" s="143"/>
      <c r="Q20" s="139" t="str">
        <f t="shared" si="2"/>
        <v>date not completed</v>
      </c>
      <c r="R20" s="139">
        <f t="shared" si="3"/>
        <v>0</v>
      </c>
      <c r="S20" s="139">
        <f t="shared" si="4"/>
        <v>-1471</v>
      </c>
      <c r="T20" s="152">
        <f t="shared" si="5"/>
        <v>-1471</v>
      </c>
      <c r="U20" s="425" t="str">
        <f t="shared" si="6"/>
        <v/>
      </c>
      <c r="V20" s="153" t="str">
        <f t="shared" si="0"/>
        <v/>
      </c>
      <c r="W20" s="1038"/>
      <c r="X20" s="1038"/>
      <c r="Y20" s="1038"/>
      <c r="Z20" s="154"/>
      <c r="AA20" s="155"/>
    </row>
    <row r="21" spans="1:27" s="156" customFormat="1" x14ac:dyDescent="0.3">
      <c r="A21" s="157">
        <f t="shared" si="7"/>
        <v>18</v>
      </c>
      <c r="B21" s="311"/>
      <c r="C21" s="311"/>
      <c r="D21" s="328"/>
      <c r="E21" s="328"/>
      <c r="F21" s="328"/>
      <c r="G21" s="328"/>
      <c r="H21" s="328"/>
      <c r="I21" s="330"/>
      <c r="J21" s="158" t="str">
        <f>IFERROR(I21/(VLOOKUP(H21,' Summary Statement'!$B$53:$C$77,2,FALSE))," ")</f>
        <v xml:space="preserve"> </v>
      </c>
      <c r="K21" s="328"/>
      <c r="L21" s="328"/>
      <c r="M21" s="328"/>
      <c r="N21" s="328"/>
      <c r="O21" s="159" t="str">
        <f t="shared" si="1"/>
        <v/>
      </c>
      <c r="P21" s="143"/>
      <c r="Q21" s="139" t="str">
        <f t="shared" si="2"/>
        <v>date not completed</v>
      </c>
      <c r="R21" s="139">
        <f t="shared" si="3"/>
        <v>0</v>
      </c>
      <c r="S21" s="139">
        <f t="shared" si="4"/>
        <v>-1471</v>
      </c>
      <c r="T21" s="152">
        <f t="shared" si="5"/>
        <v>-1471</v>
      </c>
      <c r="U21" s="425" t="str">
        <f t="shared" si="6"/>
        <v/>
      </c>
      <c r="V21" s="153" t="str">
        <f t="shared" si="0"/>
        <v/>
      </c>
      <c r="W21" s="1038"/>
      <c r="X21" s="1038"/>
      <c r="Y21" s="1038"/>
      <c r="Z21" s="154"/>
      <c r="AA21" s="155"/>
    </row>
    <row r="22" spans="1:27" s="156" customFormat="1" x14ac:dyDescent="0.3">
      <c r="A22" s="157">
        <f t="shared" si="7"/>
        <v>19</v>
      </c>
      <c r="B22" s="311"/>
      <c r="C22" s="311"/>
      <c r="D22" s="328"/>
      <c r="E22" s="328"/>
      <c r="F22" s="328"/>
      <c r="G22" s="328"/>
      <c r="H22" s="328"/>
      <c r="I22" s="330"/>
      <c r="J22" s="158" t="str">
        <f>IFERROR(I22/(VLOOKUP(H22,' Summary Statement'!$B$53:$C$77,2,FALSE))," ")</f>
        <v xml:space="preserve"> </v>
      </c>
      <c r="K22" s="328"/>
      <c r="L22" s="328"/>
      <c r="M22" s="328"/>
      <c r="N22" s="328"/>
      <c r="O22" s="159" t="str">
        <f t="shared" si="1"/>
        <v/>
      </c>
      <c r="P22" s="143"/>
      <c r="Q22" s="139" t="str">
        <f t="shared" si="2"/>
        <v>date not completed</v>
      </c>
      <c r="R22" s="139">
        <f t="shared" si="3"/>
        <v>0</v>
      </c>
      <c r="S22" s="139">
        <f t="shared" si="4"/>
        <v>-1471</v>
      </c>
      <c r="T22" s="152">
        <f t="shared" si="5"/>
        <v>-1471</v>
      </c>
      <c r="U22" s="425" t="str">
        <f t="shared" si="6"/>
        <v/>
      </c>
      <c r="V22" s="153" t="str">
        <f t="shared" si="0"/>
        <v/>
      </c>
      <c r="W22" s="1038"/>
      <c r="X22" s="1038"/>
      <c r="Y22" s="1038"/>
      <c r="Z22" s="154"/>
      <c r="AA22" s="155"/>
    </row>
    <row r="23" spans="1:27" s="156" customFormat="1" x14ac:dyDescent="0.3">
      <c r="A23" s="157">
        <f t="shared" si="7"/>
        <v>20</v>
      </c>
      <c r="B23" s="311"/>
      <c r="C23" s="311"/>
      <c r="D23" s="328"/>
      <c r="E23" s="328"/>
      <c r="F23" s="328"/>
      <c r="G23" s="328"/>
      <c r="H23" s="328"/>
      <c r="I23" s="330"/>
      <c r="J23" s="158" t="str">
        <f>IFERROR(I23/(VLOOKUP(H23,' Summary Statement'!$B$53:$C$77,2,FALSE))," ")</f>
        <v xml:space="preserve"> </v>
      </c>
      <c r="K23" s="328"/>
      <c r="L23" s="328"/>
      <c r="M23" s="328"/>
      <c r="N23" s="328"/>
      <c r="O23" s="159" t="str">
        <f t="shared" si="1"/>
        <v/>
      </c>
      <c r="P23" s="143"/>
      <c r="Q23" s="139" t="str">
        <f t="shared" si="2"/>
        <v>date not completed</v>
      </c>
      <c r="R23" s="139">
        <f t="shared" si="3"/>
        <v>0</v>
      </c>
      <c r="S23" s="139">
        <f t="shared" si="4"/>
        <v>-1471</v>
      </c>
      <c r="T23" s="152">
        <f t="shared" si="5"/>
        <v>-1471</v>
      </c>
      <c r="U23" s="425" t="str">
        <f t="shared" si="6"/>
        <v/>
      </c>
      <c r="V23" s="153" t="str">
        <f t="shared" si="0"/>
        <v/>
      </c>
      <c r="W23" s="1038"/>
      <c r="X23" s="1038"/>
      <c r="Y23" s="1038"/>
      <c r="Z23" s="154"/>
      <c r="AA23" s="155"/>
    </row>
    <row r="24" spans="1:27" s="156" customFormat="1" x14ac:dyDescent="0.3">
      <c r="A24" s="157">
        <f t="shared" si="7"/>
        <v>21</v>
      </c>
      <c r="B24" s="311"/>
      <c r="C24" s="311"/>
      <c r="D24" s="328"/>
      <c r="E24" s="328"/>
      <c r="F24" s="328"/>
      <c r="G24" s="328"/>
      <c r="H24" s="328"/>
      <c r="I24" s="330"/>
      <c r="J24" s="158" t="str">
        <f>IFERROR(I24/(VLOOKUP(H24,' Summary Statement'!$B$53:$C$77,2,FALSE))," ")</f>
        <v xml:space="preserve"> </v>
      </c>
      <c r="K24" s="328"/>
      <c r="L24" s="328"/>
      <c r="M24" s="328"/>
      <c r="N24" s="328"/>
      <c r="O24" s="159" t="str">
        <f t="shared" si="1"/>
        <v/>
      </c>
      <c r="P24" s="143"/>
      <c r="Q24" s="139" t="str">
        <f t="shared" si="2"/>
        <v>date not completed</v>
      </c>
      <c r="R24" s="139">
        <f t="shared" si="3"/>
        <v>0</v>
      </c>
      <c r="S24" s="139">
        <f t="shared" si="4"/>
        <v>-1471</v>
      </c>
      <c r="T24" s="152">
        <f t="shared" si="5"/>
        <v>-1471</v>
      </c>
      <c r="U24" s="425" t="str">
        <f t="shared" si="6"/>
        <v/>
      </c>
      <c r="V24" s="153" t="str">
        <f t="shared" si="0"/>
        <v/>
      </c>
      <c r="W24" s="1038"/>
      <c r="X24" s="1038"/>
      <c r="Y24" s="1038"/>
      <c r="Z24" s="154"/>
      <c r="AA24" s="155"/>
    </row>
    <row r="25" spans="1:27" s="156" customFormat="1" x14ac:dyDescent="0.3">
      <c r="A25" s="157">
        <f t="shared" si="7"/>
        <v>22</v>
      </c>
      <c r="B25" s="311"/>
      <c r="C25" s="311"/>
      <c r="D25" s="328"/>
      <c r="E25" s="328"/>
      <c r="F25" s="328"/>
      <c r="G25" s="328"/>
      <c r="H25" s="328"/>
      <c r="I25" s="330"/>
      <c r="J25" s="158" t="str">
        <f>IFERROR(I25/(VLOOKUP(H25,' Summary Statement'!$B$53:$C$77,2,FALSE))," ")</f>
        <v xml:space="preserve"> </v>
      </c>
      <c r="K25" s="328"/>
      <c r="L25" s="328"/>
      <c r="M25" s="328"/>
      <c r="N25" s="328"/>
      <c r="O25" s="159" t="str">
        <f t="shared" si="1"/>
        <v/>
      </c>
      <c r="P25" s="143"/>
      <c r="Q25" s="139" t="str">
        <f t="shared" si="2"/>
        <v>date not completed</v>
      </c>
      <c r="R25" s="139">
        <f t="shared" si="3"/>
        <v>0</v>
      </c>
      <c r="S25" s="139">
        <f t="shared" si="4"/>
        <v>-1471</v>
      </c>
      <c r="T25" s="152">
        <f t="shared" si="5"/>
        <v>-1471</v>
      </c>
      <c r="U25" s="425" t="str">
        <f t="shared" si="6"/>
        <v/>
      </c>
      <c r="V25" s="153" t="str">
        <f t="shared" si="0"/>
        <v/>
      </c>
      <c r="W25" s="1038"/>
      <c r="X25" s="1038"/>
      <c r="Y25" s="1038"/>
      <c r="Z25" s="154"/>
      <c r="AA25" s="155"/>
    </row>
    <row r="26" spans="1:27" s="156" customFormat="1" x14ac:dyDescent="0.3">
      <c r="A26" s="157">
        <f t="shared" si="7"/>
        <v>23</v>
      </c>
      <c r="B26" s="311"/>
      <c r="C26" s="311"/>
      <c r="D26" s="328"/>
      <c r="E26" s="328"/>
      <c r="F26" s="328"/>
      <c r="G26" s="328"/>
      <c r="H26" s="328"/>
      <c r="I26" s="330"/>
      <c r="J26" s="158" t="str">
        <f>IFERROR(I26/(VLOOKUP(H26,' Summary Statement'!$B$53:$C$77,2,FALSE))," ")</f>
        <v xml:space="preserve"> </v>
      </c>
      <c r="K26" s="328"/>
      <c r="L26" s="328"/>
      <c r="M26" s="328"/>
      <c r="N26" s="328"/>
      <c r="O26" s="159" t="str">
        <f t="shared" si="1"/>
        <v/>
      </c>
      <c r="P26" s="143"/>
      <c r="Q26" s="139" t="str">
        <f t="shared" si="2"/>
        <v>date not completed</v>
      </c>
      <c r="R26" s="139">
        <f t="shared" si="3"/>
        <v>0</v>
      </c>
      <c r="S26" s="139">
        <f t="shared" si="4"/>
        <v>-1471</v>
      </c>
      <c r="T26" s="152">
        <f t="shared" si="5"/>
        <v>-1471</v>
      </c>
      <c r="U26" s="425" t="str">
        <f t="shared" si="6"/>
        <v/>
      </c>
      <c r="V26" s="153" t="str">
        <f t="shared" si="0"/>
        <v/>
      </c>
      <c r="W26" s="1038"/>
      <c r="X26" s="1038"/>
      <c r="Y26" s="1038"/>
      <c r="Z26" s="154"/>
      <c r="AA26" s="155"/>
    </row>
    <row r="27" spans="1:27" s="156" customFormat="1" x14ac:dyDescent="0.3">
      <c r="A27" s="157">
        <f t="shared" si="7"/>
        <v>24</v>
      </c>
      <c r="B27" s="311"/>
      <c r="C27" s="311"/>
      <c r="D27" s="328"/>
      <c r="E27" s="328"/>
      <c r="F27" s="328"/>
      <c r="G27" s="328"/>
      <c r="H27" s="328"/>
      <c r="I27" s="330"/>
      <c r="J27" s="158" t="str">
        <f>IFERROR(I27/(VLOOKUP(H27,' Summary Statement'!$B$53:$C$77,2,FALSE))," ")</f>
        <v xml:space="preserve"> </v>
      </c>
      <c r="K27" s="328"/>
      <c r="L27" s="328"/>
      <c r="M27" s="328"/>
      <c r="N27" s="328"/>
      <c r="O27" s="159" t="str">
        <f t="shared" si="1"/>
        <v/>
      </c>
      <c r="P27" s="143"/>
      <c r="Q27" s="139" t="str">
        <f t="shared" si="2"/>
        <v>date not completed</v>
      </c>
      <c r="R27" s="139">
        <f t="shared" si="3"/>
        <v>0</v>
      </c>
      <c r="S27" s="139">
        <f t="shared" si="4"/>
        <v>-1471</v>
      </c>
      <c r="T27" s="152">
        <f t="shared" si="5"/>
        <v>-1471</v>
      </c>
      <c r="U27" s="425" t="str">
        <f t="shared" si="6"/>
        <v/>
      </c>
      <c r="V27" s="153" t="str">
        <f t="shared" si="0"/>
        <v/>
      </c>
      <c r="W27" s="1038"/>
      <c r="X27" s="1038"/>
      <c r="Y27" s="1038"/>
      <c r="Z27" s="154"/>
      <c r="AA27" s="155"/>
    </row>
    <row r="28" spans="1:27" s="156" customFormat="1" x14ac:dyDescent="0.3">
      <c r="A28" s="157">
        <f t="shared" si="7"/>
        <v>25</v>
      </c>
      <c r="B28" s="311"/>
      <c r="C28" s="311"/>
      <c r="D28" s="328"/>
      <c r="E28" s="328"/>
      <c r="F28" s="328"/>
      <c r="G28" s="328"/>
      <c r="H28" s="328"/>
      <c r="I28" s="330"/>
      <c r="J28" s="158" t="str">
        <f>IFERROR(I28/(VLOOKUP(H28,' Summary Statement'!$B$53:$C$77,2,FALSE))," ")</f>
        <v xml:space="preserve"> </v>
      </c>
      <c r="K28" s="328"/>
      <c r="L28" s="328"/>
      <c r="M28" s="328"/>
      <c r="N28" s="328"/>
      <c r="O28" s="159" t="str">
        <f t="shared" si="1"/>
        <v/>
      </c>
      <c r="P28" s="143"/>
      <c r="Q28" s="139" t="str">
        <f t="shared" si="2"/>
        <v>date not completed</v>
      </c>
      <c r="R28" s="139">
        <f t="shared" si="3"/>
        <v>0</v>
      </c>
      <c r="S28" s="139">
        <f t="shared" si="4"/>
        <v>-1471</v>
      </c>
      <c r="T28" s="152">
        <f t="shared" si="5"/>
        <v>-1471</v>
      </c>
      <c r="U28" s="425" t="str">
        <f t="shared" si="6"/>
        <v/>
      </c>
      <c r="V28" s="153" t="str">
        <f t="shared" si="0"/>
        <v/>
      </c>
      <c r="W28" s="1038"/>
      <c r="X28" s="1038"/>
      <c r="Y28" s="1038"/>
      <c r="Z28" s="154"/>
      <c r="AA28" s="155"/>
    </row>
    <row r="29" spans="1:27" s="156" customFormat="1" x14ac:dyDescent="0.3">
      <c r="A29" s="157">
        <f t="shared" si="7"/>
        <v>26</v>
      </c>
      <c r="B29" s="311"/>
      <c r="C29" s="311"/>
      <c r="D29" s="328"/>
      <c r="E29" s="328"/>
      <c r="F29" s="328"/>
      <c r="G29" s="328"/>
      <c r="H29" s="328"/>
      <c r="I29" s="330"/>
      <c r="J29" s="158" t="str">
        <f>IFERROR(I29/(VLOOKUP(H29,' Summary Statement'!$B$53:$C$77,2,FALSE))," ")</f>
        <v xml:space="preserve"> </v>
      </c>
      <c r="K29" s="328"/>
      <c r="L29" s="328"/>
      <c r="M29" s="328"/>
      <c r="N29" s="328"/>
      <c r="O29" s="159" t="str">
        <f t="shared" si="1"/>
        <v/>
      </c>
      <c r="P29" s="143"/>
      <c r="Q29" s="139" t="str">
        <f t="shared" si="2"/>
        <v>date not completed</v>
      </c>
      <c r="R29" s="139">
        <f t="shared" si="3"/>
        <v>0</v>
      </c>
      <c r="S29" s="139">
        <f t="shared" si="4"/>
        <v>-1471</v>
      </c>
      <c r="T29" s="152">
        <f t="shared" si="5"/>
        <v>-1471</v>
      </c>
      <c r="U29" s="425" t="str">
        <f t="shared" si="6"/>
        <v/>
      </c>
      <c r="V29" s="153" t="str">
        <f t="shared" si="0"/>
        <v/>
      </c>
      <c r="W29" s="1038"/>
      <c r="X29" s="1038"/>
      <c r="Y29" s="1038"/>
      <c r="Z29" s="154"/>
      <c r="AA29" s="155"/>
    </row>
    <row r="30" spans="1:27" s="156" customFormat="1" x14ac:dyDescent="0.3">
      <c r="A30" s="157">
        <f t="shared" si="7"/>
        <v>27</v>
      </c>
      <c r="B30" s="311"/>
      <c r="C30" s="311"/>
      <c r="D30" s="328"/>
      <c r="E30" s="328"/>
      <c r="F30" s="328"/>
      <c r="G30" s="328"/>
      <c r="H30" s="328"/>
      <c r="I30" s="330"/>
      <c r="J30" s="158" t="str">
        <f>IFERROR(I30/(VLOOKUP(H30,' Summary Statement'!$B$53:$C$77,2,FALSE))," ")</f>
        <v xml:space="preserve"> </v>
      </c>
      <c r="K30" s="328"/>
      <c r="L30" s="328"/>
      <c r="M30" s="328"/>
      <c r="N30" s="328"/>
      <c r="O30" s="159" t="str">
        <f t="shared" si="1"/>
        <v/>
      </c>
      <c r="P30" s="143"/>
      <c r="Q30" s="139" t="str">
        <f t="shared" si="2"/>
        <v>date not completed</v>
      </c>
      <c r="R30" s="139">
        <f t="shared" si="3"/>
        <v>0</v>
      </c>
      <c r="S30" s="139">
        <f t="shared" si="4"/>
        <v>-1471</v>
      </c>
      <c r="T30" s="152">
        <f t="shared" si="5"/>
        <v>-1471</v>
      </c>
      <c r="U30" s="425" t="str">
        <f t="shared" si="6"/>
        <v/>
      </c>
      <c r="V30" s="153" t="str">
        <f t="shared" si="0"/>
        <v/>
      </c>
      <c r="W30" s="1038"/>
      <c r="X30" s="1038"/>
      <c r="Y30" s="1038"/>
      <c r="Z30" s="154"/>
      <c r="AA30" s="155"/>
    </row>
    <row r="31" spans="1:27" s="156" customFormat="1" x14ac:dyDescent="0.3">
      <c r="A31" s="157">
        <f t="shared" si="7"/>
        <v>28</v>
      </c>
      <c r="B31" s="311"/>
      <c r="C31" s="311"/>
      <c r="D31" s="328"/>
      <c r="E31" s="328"/>
      <c r="F31" s="328"/>
      <c r="G31" s="328"/>
      <c r="H31" s="328"/>
      <c r="I31" s="330"/>
      <c r="J31" s="158" t="str">
        <f>IFERROR(I31/(VLOOKUP(H31,' Summary Statement'!$B$53:$C$77,2,FALSE))," ")</f>
        <v xml:space="preserve"> </v>
      </c>
      <c r="K31" s="328"/>
      <c r="L31" s="328"/>
      <c r="M31" s="328"/>
      <c r="N31" s="328"/>
      <c r="O31" s="159" t="str">
        <f t="shared" si="1"/>
        <v/>
      </c>
      <c r="P31" s="143"/>
      <c r="Q31" s="139" t="str">
        <f t="shared" si="2"/>
        <v>date not completed</v>
      </c>
      <c r="R31" s="139">
        <f t="shared" si="3"/>
        <v>0</v>
      </c>
      <c r="S31" s="139">
        <f t="shared" si="4"/>
        <v>-1471</v>
      </c>
      <c r="T31" s="152">
        <f t="shared" si="5"/>
        <v>-1471</v>
      </c>
      <c r="U31" s="425" t="str">
        <f t="shared" si="6"/>
        <v/>
      </c>
      <c r="V31" s="153" t="str">
        <f t="shared" si="0"/>
        <v/>
      </c>
      <c r="W31" s="1038"/>
      <c r="X31" s="1038"/>
      <c r="Y31" s="1038"/>
      <c r="Z31" s="154"/>
      <c r="AA31" s="155"/>
    </row>
    <row r="32" spans="1:27" s="156" customFormat="1" x14ac:dyDescent="0.3">
      <c r="A32" s="157">
        <f t="shared" si="7"/>
        <v>29</v>
      </c>
      <c r="B32" s="311"/>
      <c r="C32" s="311"/>
      <c r="D32" s="328"/>
      <c r="E32" s="328"/>
      <c r="F32" s="328"/>
      <c r="G32" s="328"/>
      <c r="H32" s="328"/>
      <c r="I32" s="330"/>
      <c r="J32" s="158" t="str">
        <f>IFERROR(I32/(VLOOKUP(H32,' Summary Statement'!$B$53:$C$77,2,FALSE))," ")</f>
        <v xml:space="preserve"> </v>
      </c>
      <c r="K32" s="328"/>
      <c r="L32" s="328"/>
      <c r="M32" s="328"/>
      <c r="N32" s="328"/>
      <c r="O32" s="159" t="str">
        <f t="shared" si="1"/>
        <v/>
      </c>
      <c r="P32" s="143"/>
      <c r="Q32" s="139" t="str">
        <f t="shared" si="2"/>
        <v>date not completed</v>
      </c>
      <c r="R32" s="139">
        <f t="shared" si="3"/>
        <v>0</v>
      </c>
      <c r="S32" s="139">
        <f t="shared" si="4"/>
        <v>-1471</v>
      </c>
      <c r="T32" s="152">
        <f t="shared" si="5"/>
        <v>-1471</v>
      </c>
      <c r="U32" s="425" t="str">
        <f t="shared" si="6"/>
        <v/>
      </c>
      <c r="V32" s="153" t="str">
        <f t="shared" si="0"/>
        <v/>
      </c>
      <c r="W32" s="1038"/>
      <c r="X32" s="1038"/>
      <c r="Y32" s="1038"/>
      <c r="Z32" s="154"/>
      <c r="AA32" s="155"/>
    </row>
    <row r="33" spans="1:27" s="156" customFormat="1" x14ac:dyDescent="0.3">
      <c r="A33" s="157">
        <f t="shared" si="7"/>
        <v>30</v>
      </c>
      <c r="B33" s="311"/>
      <c r="C33" s="311"/>
      <c r="D33" s="328"/>
      <c r="E33" s="328"/>
      <c r="F33" s="328"/>
      <c r="G33" s="328"/>
      <c r="H33" s="328"/>
      <c r="I33" s="330"/>
      <c r="J33" s="158" t="str">
        <f>IFERROR(I33/(VLOOKUP(H33,' Summary Statement'!$B$53:$C$77,2,FALSE))," ")</f>
        <v xml:space="preserve"> </v>
      </c>
      <c r="K33" s="328"/>
      <c r="L33" s="328"/>
      <c r="M33" s="328"/>
      <c r="N33" s="328"/>
      <c r="O33" s="159" t="str">
        <f t="shared" si="1"/>
        <v/>
      </c>
      <c r="P33" s="143"/>
      <c r="Q33" s="139" t="str">
        <f t="shared" si="2"/>
        <v>date not completed</v>
      </c>
      <c r="R33" s="139">
        <f t="shared" si="3"/>
        <v>0</v>
      </c>
      <c r="S33" s="139">
        <f t="shared" si="4"/>
        <v>-1471</v>
      </c>
      <c r="T33" s="152">
        <f t="shared" si="5"/>
        <v>-1471</v>
      </c>
      <c r="U33" s="425" t="str">
        <f t="shared" si="6"/>
        <v/>
      </c>
      <c r="V33" s="153" t="str">
        <f t="shared" si="0"/>
        <v/>
      </c>
      <c r="W33" s="1038"/>
      <c r="X33" s="1038"/>
      <c r="Y33" s="1038"/>
      <c r="Z33" s="154"/>
      <c r="AA33" s="155"/>
    </row>
    <row r="34" spans="1:27" s="156" customFormat="1" x14ac:dyDescent="0.3">
      <c r="A34" s="157">
        <f t="shared" si="7"/>
        <v>31</v>
      </c>
      <c r="B34" s="311"/>
      <c r="C34" s="311"/>
      <c r="D34" s="328"/>
      <c r="E34" s="328"/>
      <c r="F34" s="328"/>
      <c r="G34" s="328"/>
      <c r="H34" s="328"/>
      <c r="I34" s="330"/>
      <c r="J34" s="158" t="str">
        <f>IFERROR(I34/(VLOOKUP(H34,' Summary Statement'!$B$53:$C$77,2,FALSE))," ")</f>
        <v xml:space="preserve"> </v>
      </c>
      <c r="K34" s="328"/>
      <c r="L34" s="328"/>
      <c r="M34" s="328"/>
      <c r="N34" s="328"/>
      <c r="O34" s="159" t="str">
        <f t="shared" si="1"/>
        <v/>
      </c>
      <c r="P34" s="143"/>
      <c r="Q34" s="139" t="str">
        <f t="shared" si="2"/>
        <v>date not completed</v>
      </c>
      <c r="R34" s="139">
        <f t="shared" si="3"/>
        <v>0</v>
      </c>
      <c r="S34" s="139">
        <f t="shared" si="4"/>
        <v>-1471</v>
      </c>
      <c r="T34" s="152">
        <f t="shared" si="5"/>
        <v>-1471</v>
      </c>
      <c r="U34" s="425" t="str">
        <f t="shared" si="6"/>
        <v/>
      </c>
      <c r="V34" s="153" t="str">
        <f t="shared" si="0"/>
        <v/>
      </c>
      <c r="W34" s="1038"/>
      <c r="X34" s="1038"/>
      <c r="Y34" s="1038"/>
      <c r="Z34" s="154"/>
      <c r="AA34" s="155"/>
    </row>
    <row r="35" spans="1:27" s="156" customFormat="1" x14ac:dyDescent="0.3">
      <c r="A35" s="157">
        <f t="shared" si="7"/>
        <v>32</v>
      </c>
      <c r="B35" s="311"/>
      <c r="C35" s="311"/>
      <c r="D35" s="328"/>
      <c r="E35" s="328"/>
      <c r="F35" s="328"/>
      <c r="G35" s="328"/>
      <c r="H35" s="328"/>
      <c r="I35" s="330"/>
      <c r="J35" s="158" t="str">
        <f>IFERROR(I35/(VLOOKUP(H35,' Summary Statement'!$B$53:$C$77,2,FALSE))," ")</f>
        <v xml:space="preserve"> </v>
      </c>
      <c r="K35" s="328"/>
      <c r="L35" s="328"/>
      <c r="M35" s="328"/>
      <c r="N35" s="328"/>
      <c r="O35" s="159" t="str">
        <f t="shared" si="1"/>
        <v/>
      </c>
      <c r="P35" s="143"/>
      <c r="Q35" s="139" t="str">
        <f t="shared" si="2"/>
        <v>date not completed</v>
      </c>
      <c r="R35" s="139">
        <f t="shared" si="3"/>
        <v>0</v>
      </c>
      <c r="S35" s="139">
        <f t="shared" si="4"/>
        <v>-1471</v>
      </c>
      <c r="T35" s="152">
        <f t="shared" si="5"/>
        <v>-1471</v>
      </c>
      <c r="U35" s="425" t="str">
        <f t="shared" si="6"/>
        <v/>
      </c>
      <c r="V35" s="153" t="str">
        <f t="shared" si="0"/>
        <v/>
      </c>
      <c r="W35" s="1038"/>
      <c r="X35" s="1038"/>
      <c r="Y35" s="1038"/>
      <c r="Z35" s="154"/>
      <c r="AA35" s="155"/>
    </row>
    <row r="36" spans="1:27" s="156" customFormat="1" x14ac:dyDescent="0.3">
      <c r="A36" s="157">
        <f t="shared" si="7"/>
        <v>33</v>
      </c>
      <c r="B36" s="311"/>
      <c r="C36" s="311"/>
      <c r="D36" s="328"/>
      <c r="E36" s="328"/>
      <c r="F36" s="328"/>
      <c r="G36" s="328"/>
      <c r="H36" s="328"/>
      <c r="I36" s="330"/>
      <c r="J36" s="158" t="str">
        <f>IFERROR(I36/(VLOOKUP(H36,' Summary Statement'!$B$53:$C$77,2,FALSE))," ")</f>
        <v xml:space="preserve"> </v>
      </c>
      <c r="K36" s="328"/>
      <c r="L36" s="328"/>
      <c r="M36" s="328"/>
      <c r="N36" s="328"/>
      <c r="O36" s="159" t="str">
        <f t="shared" si="1"/>
        <v/>
      </c>
      <c r="P36" s="143"/>
      <c r="Q36" s="139" t="str">
        <f t="shared" si="2"/>
        <v>date not completed</v>
      </c>
      <c r="R36" s="139">
        <f t="shared" si="3"/>
        <v>0</v>
      </c>
      <c r="S36" s="139">
        <f t="shared" si="4"/>
        <v>-1471</v>
      </c>
      <c r="T36" s="152">
        <f t="shared" si="5"/>
        <v>-1471</v>
      </c>
      <c r="U36" s="425" t="str">
        <f t="shared" si="6"/>
        <v/>
      </c>
      <c r="V36" s="153" t="str">
        <f t="shared" si="0"/>
        <v/>
      </c>
      <c r="W36" s="1038"/>
      <c r="X36" s="1038"/>
      <c r="Y36" s="1038"/>
      <c r="Z36" s="154"/>
      <c r="AA36" s="155"/>
    </row>
    <row r="37" spans="1:27" s="156" customFormat="1" x14ac:dyDescent="0.3">
      <c r="A37" s="157">
        <f t="shared" si="7"/>
        <v>34</v>
      </c>
      <c r="B37" s="311"/>
      <c r="C37" s="311"/>
      <c r="D37" s="328"/>
      <c r="E37" s="328"/>
      <c r="F37" s="328"/>
      <c r="G37" s="328"/>
      <c r="H37" s="328"/>
      <c r="I37" s="330"/>
      <c r="J37" s="158" t="str">
        <f>IFERROR(I37/(VLOOKUP(H37,' Summary Statement'!$B$53:$C$77,2,FALSE))," ")</f>
        <v xml:space="preserve"> </v>
      </c>
      <c r="K37" s="328"/>
      <c r="L37" s="328"/>
      <c r="M37" s="328"/>
      <c r="N37" s="328"/>
      <c r="O37" s="159" t="str">
        <f t="shared" si="1"/>
        <v/>
      </c>
      <c r="P37" s="143"/>
      <c r="Q37" s="139" t="str">
        <f t="shared" si="2"/>
        <v>date not completed</v>
      </c>
      <c r="R37" s="139">
        <f t="shared" si="3"/>
        <v>0</v>
      </c>
      <c r="S37" s="139">
        <f t="shared" si="4"/>
        <v>-1471</v>
      </c>
      <c r="T37" s="152">
        <f t="shared" si="5"/>
        <v>-1471</v>
      </c>
      <c r="U37" s="425" t="str">
        <f t="shared" si="6"/>
        <v/>
      </c>
      <c r="V37" s="153" t="str">
        <f t="shared" si="0"/>
        <v/>
      </c>
      <c r="W37" s="1038"/>
      <c r="X37" s="1038"/>
      <c r="Y37" s="1038"/>
      <c r="Z37" s="154"/>
      <c r="AA37" s="155"/>
    </row>
    <row r="38" spans="1:27" s="156" customFormat="1" x14ac:dyDescent="0.3">
      <c r="A38" s="157">
        <f t="shared" si="7"/>
        <v>35</v>
      </c>
      <c r="B38" s="311"/>
      <c r="C38" s="311"/>
      <c r="D38" s="328"/>
      <c r="E38" s="328"/>
      <c r="F38" s="328"/>
      <c r="G38" s="328"/>
      <c r="H38" s="328"/>
      <c r="I38" s="330"/>
      <c r="J38" s="158" t="str">
        <f>IFERROR(I38/(VLOOKUP(H38,' Summary Statement'!$B$53:$C$77,2,FALSE))," ")</f>
        <v xml:space="preserve"> </v>
      </c>
      <c r="K38" s="328"/>
      <c r="L38" s="328"/>
      <c r="M38" s="328"/>
      <c r="N38" s="328"/>
      <c r="O38" s="159" t="str">
        <f t="shared" si="1"/>
        <v/>
      </c>
      <c r="P38" s="143"/>
      <c r="Q38" s="139" t="str">
        <f t="shared" si="2"/>
        <v>date not completed</v>
      </c>
      <c r="R38" s="139">
        <f t="shared" si="3"/>
        <v>0</v>
      </c>
      <c r="S38" s="139">
        <f t="shared" si="4"/>
        <v>-1471</v>
      </c>
      <c r="T38" s="152">
        <f t="shared" si="5"/>
        <v>-1471</v>
      </c>
      <c r="U38" s="425" t="str">
        <f t="shared" si="6"/>
        <v/>
      </c>
      <c r="V38" s="153" t="str">
        <f t="shared" si="0"/>
        <v/>
      </c>
      <c r="W38" s="1038"/>
      <c r="X38" s="1038"/>
      <c r="Y38" s="1038"/>
      <c r="Z38" s="154"/>
      <c r="AA38" s="155"/>
    </row>
    <row r="39" spans="1:27" s="156" customFormat="1" x14ac:dyDescent="0.3">
      <c r="A39" s="157">
        <f t="shared" si="7"/>
        <v>36</v>
      </c>
      <c r="B39" s="311"/>
      <c r="C39" s="311"/>
      <c r="D39" s="328"/>
      <c r="E39" s="328"/>
      <c r="F39" s="328"/>
      <c r="G39" s="328"/>
      <c r="H39" s="328"/>
      <c r="I39" s="330"/>
      <c r="J39" s="158" t="str">
        <f>IFERROR(I39/(VLOOKUP(H39,' Summary Statement'!$B$53:$C$77,2,FALSE))," ")</f>
        <v xml:space="preserve"> </v>
      </c>
      <c r="K39" s="328"/>
      <c r="L39" s="328"/>
      <c r="M39" s="328"/>
      <c r="N39" s="328"/>
      <c r="O39" s="159" t="str">
        <f t="shared" si="1"/>
        <v/>
      </c>
      <c r="P39" s="143"/>
      <c r="Q39" s="139" t="str">
        <f t="shared" si="2"/>
        <v>date not completed</v>
      </c>
      <c r="R39" s="139">
        <f t="shared" si="3"/>
        <v>0</v>
      </c>
      <c r="S39" s="139">
        <f t="shared" si="4"/>
        <v>-1471</v>
      </c>
      <c r="T39" s="152">
        <f t="shared" si="5"/>
        <v>-1471</v>
      </c>
      <c r="U39" s="425" t="str">
        <f t="shared" si="6"/>
        <v/>
      </c>
      <c r="V39" s="153" t="str">
        <f t="shared" si="0"/>
        <v/>
      </c>
      <c r="W39" s="1038"/>
      <c r="X39" s="1038"/>
      <c r="Y39" s="1038"/>
      <c r="Z39" s="154"/>
      <c r="AA39" s="155"/>
    </row>
    <row r="40" spans="1:27" s="156" customFormat="1" x14ac:dyDescent="0.3">
      <c r="A40" s="157">
        <f t="shared" si="7"/>
        <v>37</v>
      </c>
      <c r="B40" s="311"/>
      <c r="C40" s="311"/>
      <c r="D40" s="328"/>
      <c r="E40" s="328"/>
      <c r="F40" s="328"/>
      <c r="G40" s="328"/>
      <c r="H40" s="328"/>
      <c r="I40" s="330"/>
      <c r="J40" s="158" t="str">
        <f>IFERROR(I40/(VLOOKUP(H40,' Summary Statement'!$B$53:$C$77,2,FALSE))," ")</f>
        <v xml:space="preserve"> </v>
      </c>
      <c r="K40" s="328"/>
      <c r="L40" s="328"/>
      <c r="M40" s="328"/>
      <c r="N40" s="328"/>
      <c r="O40" s="159" t="str">
        <f t="shared" si="1"/>
        <v/>
      </c>
      <c r="P40" s="143"/>
      <c r="Q40" s="139" t="str">
        <f t="shared" si="2"/>
        <v>date not completed</v>
      </c>
      <c r="R40" s="139">
        <f t="shared" si="3"/>
        <v>0</v>
      </c>
      <c r="S40" s="139">
        <f t="shared" si="4"/>
        <v>-1471</v>
      </c>
      <c r="T40" s="152">
        <f t="shared" si="5"/>
        <v>-1471</v>
      </c>
      <c r="U40" s="425" t="str">
        <f t="shared" si="6"/>
        <v/>
      </c>
      <c r="V40" s="153" t="str">
        <f t="shared" si="0"/>
        <v/>
      </c>
      <c r="W40" s="1038"/>
      <c r="X40" s="1038"/>
      <c r="Y40" s="1038"/>
      <c r="Z40" s="154"/>
      <c r="AA40" s="155"/>
    </row>
    <row r="41" spans="1:27" s="156" customFormat="1" x14ac:dyDescent="0.3">
      <c r="A41" s="157">
        <f t="shared" si="7"/>
        <v>38</v>
      </c>
      <c r="B41" s="311"/>
      <c r="C41" s="311"/>
      <c r="D41" s="328"/>
      <c r="E41" s="328"/>
      <c r="F41" s="328"/>
      <c r="G41" s="328"/>
      <c r="H41" s="328"/>
      <c r="I41" s="330"/>
      <c r="J41" s="158" t="str">
        <f>IFERROR(I41/(VLOOKUP(H41,' Summary Statement'!$B$53:$C$77,2,FALSE))," ")</f>
        <v xml:space="preserve"> </v>
      </c>
      <c r="K41" s="328"/>
      <c r="L41" s="328"/>
      <c r="M41" s="328"/>
      <c r="N41" s="328"/>
      <c r="O41" s="159" t="str">
        <f t="shared" si="1"/>
        <v/>
      </c>
      <c r="P41" s="143"/>
      <c r="Q41" s="139" t="str">
        <f t="shared" si="2"/>
        <v>date not completed</v>
      </c>
      <c r="R41" s="139">
        <f t="shared" si="3"/>
        <v>0</v>
      </c>
      <c r="S41" s="139">
        <f t="shared" si="4"/>
        <v>-1471</v>
      </c>
      <c r="T41" s="152">
        <f t="shared" si="5"/>
        <v>-1471</v>
      </c>
      <c r="U41" s="425" t="str">
        <f t="shared" si="6"/>
        <v/>
      </c>
      <c r="V41" s="153" t="str">
        <f t="shared" si="0"/>
        <v/>
      </c>
      <c r="W41" s="1038"/>
      <c r="X41" s="1038"/>
      <c r="Y41" s="1038"/>
      <c r="Z41" s="154"/>
      <c r="AA41" s="155"/>
    </row>
    <row r="42" spans="1:27" s="156" customFormat="1" x14ac:dyDescent="0.3">
      <c r="A42" s="157">
        <f t="shared" si="7"/>
        <v>39</v>
      </c>
      <c r="B42" s="311"/>
      <c r="C42" s="311"/>
      <c r="D42" s="328"/>
      <c r="E42" s="328"/>
      <c r="F42" s="328"/>
      <c r="G42" s="328"/>
      <c r="H42" s="328"/>
      <c r="I42" s="330"/>
      <c r="J42" s="158" t="str">
        <f>IFERROR(I42/(VLOOKUP(H42,' Summary Statement'!$B$53:$C$77,2,FALSE))," ")</f>
        <v xml:space="preserve"> </v>
      </c>
      <c r="K42" s="328"/>
      <c r="L42" s="328"/>
      <c r="M42" s="328"/>
      <c r="N42" s="328"/>
      <c r="O42" s="159" t="str">
        <f t="shared" si="1"/>
        <v/>
      </c>
      <c r="P42" s="143"/>
      <c r="Q42" s="139" t="str">
        <f t="shared" si="2"/>
        <v>date not completed</v>
      </c>
      <c r="R42" s="139">
        <f t="shared" si="3"/>
        <v>0</v>
      </c>
      <c r="S42" s="139">
        <f t="shared" si="4"/>
        <v>-1471</v>
      </c>
      <c r="T42" s="152">
        <f t="shared" si="5"/>
        <v>-1471</v>
      </c>
      <c r="U42" s="425" t="str">
        <f t="shared" si="6"/>
        <v/>
      </c>
      <c r="V42" s="153" t="str">
        <f t="shared" si="0"/>
        <v/>
      </c>
      <c r="W42" s="1038"/>
      <c r="X42" s="1038"/>
      <c r="Y42" s="1038"/>
      <c r="Z42" s="154"/>
      <c r="AA42" s="155"/>
    </row>
    <row r="43" spans="1:27" s="156" customFormat="1" x14ac:dyDescent="0.3">
      <c r="A43" s="157">
        <f t="shared" si="7"/>
        <v>40</v>
      </c>
      <c r="B43" s="311"/>
      <c r="C43" s="311"/>
      <c r="D43" s="328"/>
      <c r="E43" s="328"/>
      <c r="F43" s="328"/>
      <c r="G43" s="328"/>
      <c r="H43" s="328"/>
      <c r="I43" s="330"/>
      <c r="J43" s="158" t="str">
        <f>IFERROR(I43/(VLOOKUP(H43,' Summary Statement'!$B$53:$C$77,2,FALSE))," ")</f>
        <v xml:space="preserve"> </v>
      </c>
      <c r="K43" s="328"/>
      <c r="L43" s="328"/>
      <c r="M43" s="328"/>
      <c r="N43" s="328"/>
      <c r="O43" s="159" t="str">
        <f t="shared" si="1"/>
        <v/>
      </c>
      <c r="P43" s="143"/>
      <c r="Q43" s="139" t="str">
        <f t="shared" si="2"/>
        <v>date not completed</v>
      </c>
      <c r="R43" s="139">
        <f t="shared" si="3"/>
        <v>0</v>
      </c>
      <c r="S43" s="139">
        <f t="shared" si="4"/>
        <v>-1471</v>
      </c>
      <c r="T43" s="152">
        <f t="shared" si="5"/>
        <v>-1471</v>
      </c>
      <c r="U43" s="425" t="str">
        <f t="shared" si="6"/>
        <v/>
      </c>
      <c r="V43" s="153" t="str">
        <f t="shared" si="0"/>
        <v/>
      </c>
      <c r="W43" s="1038"/>
      <c r="X43" s="1038"/>
      <c r="Y43" s="1038"/>
      <c r="Z43" s="154"/>
      <c r="AA43" s="155"/>
    </row>
    <row r="44" spans="1:27" hidden="1" x14ac:dyDescent="0.3">
      <c r="E44" s="125"/>
      <c r="F44" s="125"/>
      <c r="G44" s="125"/>
      <c r="H44" s="125"/>
      <c r="I44" s="125"/>
      <c r="J44" s="125"/>
      <c r="K44" s="125"/>
      <c r="L44" s="125"/>
      <c r="M44" s="125"/>
      <c r="N44" s="125"/>
      <c r="O44" s="125"/>
      <c r="P44" s="125"/>
    </row>
    <row r="45" spans="1:27" hidden="1" x14ac:dyDescent="0.3">
      <c r="E45" s="125"/>
      <c r="F45" s="125"/>
      <c r="G45" s="125"/>
      <c r="H45" s="125"/>
      <c r="I45" s="125"/>
      <c r="J45" s="125"/>
      <c r="K45" s="125"/>
      <c r="L45" s="125"/>
      <c r="M45" s="125"/>
      <c r="N45" s="125"/>
      <c r="O45" s="125"/>
      <c r="P45" s="125"/>
    </row>
    <row r="46" spans="1:27" hidden="1" x14ac:dyDescent="0.3"/>
    <row r="47" spans="1:27" hidden="1" x14ac:dyDescent="0.3"/>
    <row r="48" spans="1:27" hidden="1" x14ac:dyDescent="0.3"/>
    <row r="49" spans="1:27" ht="6.75" customHeight="1" x14ac:dyDescent="0.3">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idden="1" x14ac:dyDescent="0.3">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hidden="1" x14ac:dyDescent="0.3">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hidden="1" x14ac:dyDescent="0.3">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hidden="1" x14ac:dyDescent="0.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hidden="1" x14ac:dyDescent="0.3">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hidden="1"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hidden="1"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hidden="1"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hidden="1"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hidden="1"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hidden="1"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hidden="1"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hidden="1"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hidden="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hidden="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hidden="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hidden="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hidden="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hidden="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hidden="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hidden="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hidden="1"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hidden="1"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hidden="1"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idden="1"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hidden="1"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hidden="1"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hidden="1"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hidden="1"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hidden="1"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hidden="1"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hidden="1"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hidden="1"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hidden="1"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idden="1"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hidden="1"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hidden="1"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hidden="1"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hidden="1"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hidden="1"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hidden="1"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hidden="1"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hidden="1"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hidden="1"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hidden="1"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hidden="1"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hidden="1"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hidden="1"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27" hidden="1"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27" hidden="1"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27" hidden="1"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27" hidden="1"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27" hidden="1"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spans="1:27" hidden="1"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spans="1:27" hidden="1"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spans="1:27" hidden="1"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spans="1:27" hidden="1"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spans="1:27" hidden="1"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spans="1:27" hidden="1"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spans="1:27" hidden="1"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spans="1:27" hidden="1"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spans="1:27" hidden="1"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spans="1:27" hidden="1"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spans="1:27" hidden="1"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spans="1:27" hidden="1"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spans="1:27" hidden="1"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hidden="1"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spans="1:27" hidden="1"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spans="1:27" hidden="1"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7" hidden="1"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hidden="1"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spans="1:27" hidden="1"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hidden="1"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spans="1:27" hidden="1"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hidden="1"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hidden="1"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7" hidden="1"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hidden="1"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hidden="1"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spans="1:27" hidden="1"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spans="1:27" hidden="1"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hidden="1"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spans="1:27" hidden="1"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spans="1:27" hidden="1"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spans="1:27" hidden="1"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hidden="1"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spans="1:27" hidden="1"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spans="1:27" hidden="1"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spans="1:27" hidden="1"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hidden="1"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spans="1:27" hidden="1"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hidden="1"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spans="1:27" hidden="1"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spans="1:27" hidden="1"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spans="1:27" hidden="1"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hidden="1"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spans="1:27" hidden="1"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spans="1:27" hidden="1"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spans="1:27" hidden="1"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spans="1:27" hidden="1"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spans="1:27" hidden="1"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spans="1:27" hidden="1"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spans="1:27" hidden="1"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7" hidden="1"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spans="1:27" hidden="1"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idden="1"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7" hidden="1"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spans="1:27" hidden="1"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7" hidden="1"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spans="1:27" hidden="1"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spans="1:27" hidden="1"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spans="1:27" hidden="1"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spans="1:27" hidden="1"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spans="1:27" hidden="1"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spans="1:27" hidden="1"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spans="1:27" hidden="1"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spans="1:27" hidden="1"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spans="1:27" hidden="1"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spans="1:27" hidden="1"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spans="1:27" hidden="1"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spans="1:27" hidden="1"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hidden="1"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spans="1:27" hidden="1"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spans="1:27" hidden="1"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spans="1:27" hidden="1"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spans="1:27" hidden="1"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spans="1:27" hidden="1"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spans="1:27" hidden="1"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spans="1:27" hidden="1"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spans="1:27" hidden="1"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spans="1:27" hidden="1"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spans="1:27" hidden="1"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spans="1:27" hidden="1"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spans="1:27" hidden="1"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spans="1:27" hidden="1"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spans="1:27" hidden="1"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spans="1:27" hidden="1"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spans="1:27" hidden="1"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spans="1:27" hidden="1"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spans="1:27" hidden="1"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spans="1:27" hidden="1"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spans="1:27" hidden="1"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spans="1:27" hidden="1"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spans="1:27" hidden="1"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spans="1:27" hidden="1"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spans="1:27" hidden="1"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spans="1:27" hidden="1"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spans="1:27" hidden="1"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spans="1:27" hidden="1"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spans="1:27" hidden="1"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spans="1:27" hidden="1"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spans="1:27" hidden="1"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spans="1:27" hidden="1"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spans="1:27" hidden="1"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spans="1:27" hidden="1"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spans="1:27" hidden="1"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sheetData>
  <sheetProtection password="DB79" sheet="1" objects="1" scenarios="1" selectLockedCells="1"/>
  <mergeCells count="57">
    <mergeCell ref="W40:Y40"/>
    <mergeCell ref="W41:Y41"/>
    <mergeCell ref="W42:Y42"/>
    <mergeCell ref="W43:Y43"/>
    <mergeCell ref="W35:Y35"/>
    <mergeCell ref="W36:Y36"/>
    <mergeCell ref="W37:Y37"/>
    <mergeCell ref="W38:Y38"/>
    <mergeCell ref="W39:Y39"/>
    <mergeCell ref="W30:Y30"/>
    <mergeCell ref="W31:Y31"/>
    <mergeCell ref="W32:Y32"/>
    <mergeCell ref="W33:Y33"/>
    <mergeCell ref="W34:Y34"/>
    <mergeCell ref="W25:Y25"/>
    <mergeCell ref="W26:Y26"/>
    <mergeCell ref="W27:Y27"/>
    <mergeCell ref="W28:Y28"/>
    <mergeCell ref="W29:Y29"/>
    <mergeCell ref="W20:Y20"/>
    <mergeCell ref="W21:Y21"/>
    <mergeCell ref="W22:Y22"/>
    <mergeCell ref="W23:Y23"/>
    <mergeCell ref="W24:Y24"/>
    <mergeCell ref="W15:Y15"/>
    <mergeCell ref="W16:Y16"/>
    <mergeCell ref="W17:Y17"/>
    <mergeCell ref="W18:Y18"/>
    <mergeCell ref="W19:Y19"/>
    <mergeCell ref="W10:Y10"/>
    <mergeCell ref="W11:Y11"/>
    <mergeCell ref="W12:Y12"/>
    <mergeCell ref="W13:Y13"/>
    <mergeCell ref="W14:Y14"/>
    <mergeCell ref="W5:Y5"/>
    <mergeCell ref="W6:Y6"/>
    <mergeCell ref="W7:Y7"/>
    <mergeCell ref="W8:Y8"/>
    <mergeCell ref="W9:Y9"/>
    <mergeCell ref="A2:A3"/>
    <mergeCell ref="D2:D3"/>
    <mergeCell ref="E2:E3"/>
    <mergeCell ref="F2:F3"/>
    <mergeCell ref="G2:G3"/>
    <mergeCell ref="W4:Y4"/>
    <mergeCell ref="B2:B3"/>
    <mergeCell ref="C2:C3"/>
    <mergeCell ref="Q1:AA1"/>
    <mergeCell ref="H2:H3"/>
    <mergeCell ref="I2:I3"/>
    <mergeCell ref="J2:J3"/>
    <mergeCell ref="K2:K3"/>
    <mergeCell ref="L2:L3"/>
    <mergeCell ref="M2:M3"/>
    <mergeCell ref="N2:N3"/>
    <mergeCell ref="T2:U2"/>
    <mergeCell ref="W3:Y3"/>
  </mergeCells>
  <phoneticPr fontId="12" type="noConversion"/>
  <conditionalFormatting sqref="O23:O42">
    <cfRule type="cellIs" dxfId="11" priority="1" stopIfTrue="1" operator="equal">
      <formula>"ERROR"</formula>
    </cfRule>
  </conditionalFormatting>
  <conditionalFormatting sqref="P4">
    <cfRule type="containsText" dxfId="10" priority="6" operator="containsText" text="Please fill all the fields in the row">
      <formula>NOT(ISERROR(SEARCH("Please fill all the fields in the row",P4)))</formula>
    </cfRule>
  </conditionalFormatting>
  <conditionalFormatting sqref="O4">
    <cfRule type="cellIs" dxfId="9" priority="5" stopIfTrue="1" operator="equal">
      <formula>"ERROR"</formula>
    </cfRule>
  </conditionalFormatting>
  <conditionalFormatting sqref="P5:P22 P43">
    <cfRule type="containsText" dxfId="8" priority="4" operator="containsText" text="Please fill all the fields in the row">
      <formula>NOT(ISERROR(SEARCH("Please fill all the fields in the row",P5)))</formula>
    </cfRule>
  </conditionalFormatting>
  <conditionalFormatting sqref="O5:O22 O43">
    <cfRule type="cellIs" dxfId="7" priority="3" stopIfTrue="1" operator="equal">
      <formula>"ERROR"</formula>
    </cfRule>
  </conditionalFormatting>
  <conditionalFormatting sqref="P23:P42">
    <cfRule type="containsText" dxfId="6" priority="2" operator="containsText" text="Please fill all the fields in the row">
      <formula>NOT(ISERROR(SEARCH("Please fill all the fields in the row",P23)))</formula>
    </cfRule>
  </conditionalFormatting>
  <dataValidations count="8">
    <dataValidation type="decimal" allowBlank="1" showInputMessage="1" showErrorMessage="1" sqref="N4:N43">
      <formula1>0</formula1>
      <formula2>1</formula2>
    </dataValidation>
    <dataValidation type="list" operator="greaterThanOrEqual" allowBlank="1" showInputMessage="1" showErrorMessage="1" errorTitle="Select from list" sqref="K4:K43">
      <formula1>"Purchase, Rent/Lease"</formula1>
    </dataValidation>
    <dataValidation type="decimal" errorStyle="warning" allowBlank="1" showInputMessage="1" showErrorMessage="1" errorTitle="Depeciation rate" error="Depreciation rate should not exceed 100%_x000a_" sqref="L4:L43">
      <formula1>0</formula1>
      <formula2>100</formula2>
    </dataValidation>
    <dataValidation errorStyle="warning" allowBlank="1" showInputMessage="1" showErrorMessage="1" errorTitle="Ineligible Date " error="Be aware that the date you have entered is not covered by the eligibility period (sheet &quot;Summary&quot;) or is anterior to the Start Date" sqref="I4:I43"/>
    <dataValidation type="date" errorStyle="warning" allowBlank="1" showErrorMessage="1" errorTitle="Warning!" error="date outside eligibility period" sqref="G4:G43">
      <formula1>$W$2</formula1>
      <formula2>$Y$2</formula2>
    </dataValidation>
    <dataValidation type="list" allowBlank="1" showInputMessage="1" errorTitle="Warning: Max Ceilings exceeded" error="Please be aware that this exceed the &quot;Ceilings&quot; for the maximum amounts for staff cost by country" sqref="H4:H43">
      <formula1>Currency</formula1>
    </dataValidation>
    <dataValidation type="list" allowBlank="1" showInputMessage="1" showErrorMessage="1" sqref="B4:B43">
      <formula1>partners</formula1>
    </dataValidation>
    <dataValidation type="list" allowBlank="1" showInputMessage="1" showErrorMessage="1" sqref="C4:C43">
      <formula1>Affiliated</formula1>
    </dataValidation>
  </dataValidations>
  <printOptions horizontalCentered="1" verticalCentered="1"/>
  <pageMargins left="0.74803149606299213" right="0.74803149606299213" top="0.98425196850393704" bottom="0.98425196850393704" header="0.51181102362204722" footer="0.51181102362204722"/>
  <pageSetup paperSize="9" scale="61" fitToHeight="0" orientation="landscape" r:id="rId1"/>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181"/>
  <sheetViews>
    <sheetView zoomScale="90" zoomScaleNormal="90" zoomScaleSheetLayoutView="100" workbookViewId="0">
      <selection activeCell="B4" sqref="B4"/>
    </sheetView>
  </sheetViews>
  <sheetFormatPr defaultColWidth="0" defaultRowHeight="13" zeroHeight="1" x14ac:dyDescent="0.3"/>
  <cols>
    <col min="1" max="1" width="5.26953125" style="125" bestFit="1" customWidth="1"/>
    <col min="2" max="2" width="5.26953125" style="125" customWidth="1"/>
    <col min="3" max="3" width="9.26953125" style="125" hidden="1" customWidth="1"/>
    <col min="4" max="4" width="9.1796875" style="125" customWidth="1"/>
    <col min="5" max="6" width="17.81640625" style="125" customWidth="1"/>
    <col min="7" max="7" width="28.81640625" style="125" customWidth="1"/>
    <col min="8" max="8" width="17.54296875" style="125" customWidth="1"/>
    <col min="9" max="9" width="35.81640625" style="125" customWidth="1"/>
    <col min="10" max="10" width="8.54296875" style="125" customWidth="1"/>
    <col min="11" max="11" width="11" style="125" customWidth="1"/>
    <col min="12" max="12" width="12" style="125" customWidth="1"/>
    <col min="13" max="13" width="8.453125" style="125" customWidth="1"/>
    <col min="14" max="14" width="17.26953125" style="125" hidden="1" customWidth="1"/>
    <col min="15" max="15" width="13.26953125" style="125" hidden="1" customWidth="1"/>
    <col min="16" max="16" width="19" style="125" hidden="1" customWidth="1"/>
    <col min="17" max="17" width="12" style="125" hidden="1" customWidth="1"/>
    <col min="18" max="24" width="9.1796875" style="125" hidden="1" customWidth="1"/>
    <col min="25" max="16384" width="9.1796875" style="125" hidden="1"/>
  </cols>
  <sheetData>
    <row r="1" spans="1:24" ht="25.5" customHeight="1" thickBot="1" x14ac:dyDescent="0.4">
      <c r="A1" s="13" t="s">
        <v>1025</v>
      </c>
      <c r="B1" s="13"/>
      <c r="C1" s="13"/>
      <c r="N1" s="906" t="s">
        <v>122</v>
      </c>
      <c r="O1" s="906"/>
      <c r="P1" s="906"/>
      <c r="Q1" s="906"/>
      <c r="R1" s="906"/>
      <c r="S1" s="906"/>
      <c r="T1" s="906"/>
      <c r="U1" s="906"/>
      <c r="V1" s="906"/>
      <c r="W1" s="906"/>
      <c r="X1" s="906"/>
    </row>
    <row r="2" spans="1:24" s="164" customFormat="1" ht="26.25" customHeight="1" thickBot="1" x14ac:dyDescent="0.35">
      <c r="A2" s="1048" t="s">
        <v>38</v>
      </c>
      <c r="B2" s="938" t="s">
        <v>118</v>
      </c>
      <c r="C2" s="938" t="s">
        <v>337</v>
      </c>
      <c r="D2" s="1058" t="s">
        <v>80</v>
      </c>
      <c r="E2" s="1060" t="s">
        <v>869</v>
      </c>
      <c r="F2" s="1062" t="s">
        <v>870</v>
      </c>
      <c r="G2" s="1064" t="s">
        <v>175</v>
      </c>
      <c r="H2" s="1064" t="s">
        <v>176</v>
      </c>
      <c r="I2" s="1048" t="s">
        <v>177</v>
      </c>
      <c r="J2" s="1067" t="s">
        <v>165</v>
      </c>
      <c r="K2" s="1041" t="s">
        <v>166</v>
      </c>
      <c r="L2" s="160" t="s">
        <v>134</v>
      </c>
      <c r="M2" s="161"/>
      <c r="N2" s="127" t="s">
        <v>35</v>
      </c>
      <c r="O2" s="128">
        <f>+L3-Q2</f>
        <v>0</v>
      </c>
      <c r="P2" s="129" t="s">
        <v>36</v>
      </c>
      <c r="Q2" s="973">
        <f>SUM(O4:O279)</f>
        <v>0</v>
      </c>
      <c r="R2" s="974"/>
      <c r="S2" s="144" t="s">
        <v>147</v>
      </c>
      <c r="T2" s="162">
        <f>+Start_Date</f>
        <v>44136</v>
      </c>
      <c r="U2" s="144" t="s">
        <v>148</v>
      </c>
      <c r="V2" s="130">
        <f>+' Summary Statement'!N13</f>
        <v>45596</v>
      </c>
      <c r="W2" s="163" t="s">
        <v>169</v>
      </c>
      <c r="X2" s="139">
        <f>+TRUNC(($V$2-$T$2)/30,0)</f>
        <v>48</v>
      </c>
    </row>
    <row r="3" spans="1:24" ht="30" customHeight="1" thickBot="1" x14ac:dyDescent="0.35">
      <c r="A3" s="1057"/>
      <c r="B3" s="939"/>
      <c r="C3" s="939"/>
      <c r="D3" s="1059"/>
      <c r="E3" s="1061"/>
      <c r="F3" s="1063"/>
      <c r="G3" s="1065"/>
      <c r="H3" s="1065"/>
      <c r="I3" s="1066"/>
      <c r="J3" s="1068"/>
      <c r="K3" s="1069"/>
      <c r="L3" s="344">
        <f>SUM(L4:L79)</f>
        <v>0</v>
      </c>
      <c r="M3" s="165"/>
      <c r="N3" s="166" t="s">
        <v>170</v>
      </c>
      <c r="O3" s="23" t="s">
        <v>138</v>
      </c>
      <c r="P3" s="1045" t="s">
        <v>163</v>
      </c>
      <c r="Q3" s="1046"/>
      <c r="R3" s="1047"/>
      <c r="W3" s="11"/>
      <c r="X3" s="11"/>
    </row>
    <row r="4" spans="1:24" ht="13.5" thickBot="1" x14ac:dyDescent="0.35">
      <c r="A4" s="167">
        <v>1</v>
      </c>
      <c r="B4" s="341"/>
      <c r="C4" s="341"/>
      <c r="D4" s="338"/>
      <c r="E4" s="383"/>
      <c r="F4" s="383"/>
      <c r="G4" s="338"/>
      <c r="H4" s="338"/>
      <c r="I4" s="338"/>
      <c r="J4" s="338"/>
      <c r="K4" s="408"/>
      <c r="L4" s="168" t="str">
        <f>IFERROR(K4/(VLOOKUP(J4,' Summary Statement'!$B$53:$C$77,2,FALSE))," ")</f>
        <v xml:space="preserve"> </v>
      </c>
      <c r="M4" s="169" t="str">
        <f>IF(K4=" ","Please fill all the fields in the row"," ")</f>
        <v xml:space="preserve"> </v>
      </c>
      <c r="N4" s="170" t="str">
        <f>+IF(E4=0,"date not completed",IF(AND($T$2&lt;=E4,$V$2&gt;=E4),"ok","to be checked"))</f>
        <v>date not completed</v>
      </c>
      <c r="O4" s="427">
        <v>0</v>
      </c>
      <c r="P4" s="1038"/>
      <c r="Q4" s="1038"/>
      <c r="R4" s="1070"/>
      <c r="W4" s="131"/>
      <c r="X4" s="131"/>
    </row>
    <row r="5" spans="1:24" ht="13.5" thickBot="1" x14ac:dyDescent="0.35">
      <c r="A5" s="167">
        <v>2</v>
      </c>
      <c r="B5" s="311"/>
      <c r="C5" s="311"/>
      <c r="D5" s="328"/>
      <c r="E5" s="329"/>
      <c r="F5" s="329"/>
      <c r="G5" s="328"/>
      <c r="H5" s="328"/>
      <c r="I5" s="328"/>
      <c r="J5" s="328"/>
      <c r="K5" s="330"/>
      <c r="L5" s="171" t="str">
        <f>IFERROR(K5/(VLOOKUP(J5,' Summary Statement'!$B$53:$C$77,2,FALSE))," ")</f>
        <v xml:space="preserve"> </v>
      </c>
      <c r="M5" s="169" t="str">
        <f t="shared" ref="M5:M79" si="0">IF(K5=" ","Please fill all the fields in the row"," ")</f>
        <v xml:space="preserve"> </v>
      </c>
      <c r="N5" s="170" t="str">
        <f t="shared" ref="N5:N79" si="1">+IF(E5=0,"date not completed",IF(AND($T$2&lt;=E5,$V$2&gt;=E5),"ok","to be checked"))</f>
        <v>date not completed</v>
      </c>
      <c r="O5" s="427"/>
      <c r="P5" s="1038"/>
      <c r="Q5" s="1038"/>
      <c r="R5" s="1070"/>
      <c r="W5" s="131"/>
      <c r="X5" s="131"/>
    </row>
    <row r="6" spans="1:24" ht="13.5" thickBot="1" x14ac:dyDescent="0.35">
      <c r="A6" s="167">
        <v>3</v>
      </c>
      <c r="B6" s="311"/>
      <c r="C6" s="311"/>
      <c r="D6" s="328"/>
      <c r="E6" s="328"/>
      <c r="F6" s="328"/>
      <c r="G6" s="328"/>
      <c r="H6" s="328"/>
      <c r="I6" s="328"/>
      <c r="J6" s="328"/>
      <c r="K6" s="330"/>
      <c r="L6" s="172" t="str">
        <f>IFERROR(K6/(VLOOKUP(J6,' Summary Statement'!$B$53:$C$77,2,FALSE))," ")</f>
        <v xml:space="preserve"> </v>
      </c>
      <c r="M6" s="169" t="str">
        <f t="shared" si="0"/>
        <v xml:space="preserve"> </v>
      </c>
      <c r="N6" s="170" t="str">
        <f t="shared" si="1"/>
        <v>date not completed</v>
      </c>
      <c r="O6" s="427"/>
      <c r="P6" s="1038"/>
      <c r="Q6" s="1038"/>
      <c r="R6" s="1070"/>
      <c r="W6" s="131"/>
      <c r="X6" s="131"/>
    </row>
    <row r="7" spans="1:24" ht="13.5" thickBot="1" x14ac:dyDescent="0.35">
      <c r="A7" s="167">
        <v>4</v>
      </c>
      <c r="B7" s="311"/>
      <c r="C7" s="311"/>
      <c r="D7" s="328"/>
      <c r="E7" s="328"/>
      <c r="F7" s="328"/>
      <c r="G7" s="328"/>
      <c r="H7" s="328"/>
      <c r="I7" s="328"/>
      <c r="J7" s="328"/>
      <c r="K7" s="330"/>
      <c r="L7" s="172" t="str">
        <f>IFERROR(K7/(VLOOKUP(J7,' Summary Statement'!$B$53:$C$77,2,FALSE))," ")</f>
        <v xml:space="preserve"> </v>
      </c>
      <c r="M7" s="169" t="str">
        <f t="shared" si="0"/>
        <v xml:space="preserve"> </v>
      </c>
      <c r="N7" s="170" t="str">
        <f t="shared" si="1"/>
        <v>date not completed</v>
      </c>
      <c r="O7" s="427"/>
      <c r="P7" s="1038"/>
      <c r="Q7" s="1038"/>
      <c r="R7" s="1070"/>
      <c r="W7" s="131"/>
      <c r="X7" s="131"/>
    </row>
    <row r="8" spans="1:24" ht="13.5" thickBot="1" x14ac:dyDescent="0.35">
      <c r="A8" s="167">
        <v>5</v>
      </c>
      <c r="B8" s="311"/>
      <c r="C8" s="311"/>
      <c r="D8" s="328"/>
      <c r="E8" s="328"/>
      <c r="F8" s="328"/>
      <c r="G8" s="328"/>
      <c r="H8" s="328"/>
      <c r="I8" s="328"/>
      <c r="J8" s="328"/>
      <c r="K8" s="330"/>
      <c r="L8" s="172" t="str">
        <f>IFERROR(K8/(VLOOKUP(J8,' Summary Statement'!$B$53:$C$77,2,FALSE))," ")</f>
        <v xml:space="preserve"> </v>
      </c>
      <c r="M8" s="169" t="str">
        <f t="shared" si="0"/>
        <v xml:space="preserve"> </v>
      </c>
      <c r="N8" s="170" t="str">
        <f t="shared" si="1"/>
        <v>date not completed</v>
      </c>
      <c r="O8" s="427"/>
      <c r="P8" s="1038"/>
      <c r="Q8" s="1038"/>
      <c r="R8" s="1070"/>
      <c r="W8" s="131"/>
      <c r="X8" s="131"/>
    </row>
    <row r="9" spans="1:24" ht="13.5" thickBot="1" x14ac:dyDescent="0.35">
      <c r="A9" s="167">
        <v>6</v>
      </c>
      <c r="B9" s="311"/>
      <c r="C9" s="311"/>
      <c r="D9" s="328"/>
      <c r="E9" s="328"/>
      <c r="F9" s="328"/>
      <c r="G9" s="328"/>
      <c r="H9" s="328"/>
      <c r="I9" s="328"/>
      <c r="J9" s="328"/>
      <c r="K9" s="330"/>
      <c r="L9" s="172" t="str">
        <f>IFERROR(K9/(VLOOKUP(J9,' Summary Statement'!$B$53:$C$77,2,FALSE))," ")</f>
        <v xml:space="preserve"> </v>
      </c>
      <c r="M9" s="169" t="str">
        <f t="shared" si="0"/>
        <v xml:space="preserve"> </v>
      </c>
      <c r="N9" s="170" t="str">
        <f t="shared" si="1"/>
        <v>date not completed</v>
      </c>
      <c r="O9" s="427"/>
      <c r="P9" s="1038"/>
      <c r="Q9" s="1038"/>
      <c r="R9" s="1070"/>
      <c r="W9" s="131"/>
      <c r="X9" s="131"/>
    </row>
    <row r="10" spans="1:24" ht="13.5" thickBot="1" x14ac:dyDescent="0.35">
      <c r="A10" s="167">
        <v>7</v>
      </c>
      <c r="B10" s="311"/>
      <c r="C10" s="311"/>
      <c r="D10" s="328"/>
      <c r="E10" s="328"/>
      <c r="F10" s="328"/>
      <c r="G10" s="328"/>
      <c r="H10" s="328"/>
      <c r="I10" s="328"/>
      <c r="J10" s="328"/>
      <c r="K10" s="330"/>
      <c r="L10" s="172" t="str">
        <f>IFERROR(K10/(VLOOKUP(J10,' Summary Statement'!$B$53:$C$77,2,FALSE))," ")</f>
        <v xml:space="preserve"> </v>
      </c>
      <c r="M10" s="169" t="str">
        <f t="shared" si="0"/>
        <v xml:space="preserve"> </v>
      </c>
      <c r="N10" s="170" t="str">
        <f t="shared" si="1"/>
        <v>date not completed</v>
      </c>
      <c r="O10" s="427"/>
      <c r="P10" s="1038"/>
      <c r="Q10" s="1038"/>
      <c r="R10" s="1070"/>
      <c r="W10" s="131"/>
      <c r="X10" s="131"/>
    </row>
    <row r="11" spans="1:24" ht="13.5" thickBot="1" x14ac:dyDescent="0.35">
      <c r="A11" s="167">
        <v>8</v>
      </c>
      <c r="B11" s="311"/>
      <c r="C11" s="311"/>
      <c r="D11" s="328"/>
      <c r="E11" s="328"/>
      <c r="F11" s="328"/>
      <c r="G11" s="328"/>
      <c r="H11" s="328"/>
      <c r="I11" s="328"/>
      <c r="J11" s="328"/>
      <c r="K11" s="330"/>
      <c r="L11" s="172" t="str">
        <f>IFERROR(K11/(VLOOKUP(J11,' Summary Statement'!$B$53:$C$77,2,FALSE))," ")</f>
        <v xml:space="preserve"> </v>
      </c>
      <c r="M11" s="169" t="str">
        <f t="shared" si="0"/>
        <v xml:space="preserve"> </v>
      </c>
      <c r="N11" s="170" t="str">
        <f t="shared" si="1"/>
        <v>date not completed</v>
      </c>
      <c r="O11" s="427"/>
      <c r="P11" s="1038"/>
      <c r="Q11" s="1038"/>
      <c r="R11" s="1070"/>
      <c r="W11" s="131"/>
      <c r="X11" s="131"/>
    </row>
    <row r="12" spans="1:24" ht="13.5" thickBot="1" x14ac:dyDescent="0.35">
      <c r="A12" s="167">
        <v>9</v>
      </c>
      <c r="B12" s="311"/>
      <c r="C12" s="311"/>
      <c r="D12" s="328"/>
      <c r="E12" s="328"/>
      <c r="F12" s="328"/>
      <c r="G12" s="328"/>
      <c r="H12" s="328"/>
      <c r="I12" s="328"/>
      <c r="J12" s="328"/>
      <c r="K12" s="330"/>
      <c r="L12" s="172" t="str">
        <f>IFERROR(K12/(VLOOKUP(J12,' Summary Statement'!$B$53:$C$77,2,FALSE))," ")</f>
        <v xml:space="preserve"> </v>
      </c>
      <c r="M12" s="169" t="str">
        <f t="shared" si="0"/>
        <v xml:space="preserve"> </v>
      </c>
      <c r="N12" s="170" t="str">
        <f t="shared" si="1"/>
        <v>date not completed</v>
      </c>
      <c r="O12" s="427"/>
      <c r="P12" s="1038"/>
      <c r="Q12" s="1038"/>
      <c r="R12" s="1070"/>
      <c r="W12" s="131"/>
      <c r="X12" s="131"/>
    </row>
    <row r="13" spans="1:24" ht="13.5" thickBot="1" x14ac:dyDescent="0.35">
      <c r="A13" s="167">
        <v>10</v>
      </c>
      <c r="B13" s="311"/>
      <c r="C13" s="311"/>
      <c r="D13" s="328"/>
      <c r="E13" s="328"/>
      <c r="F13" s="328"/>
      <c r="G13" s="328"/>
      <c r="H13" s="328"/>
      <c r="I13" s="328"/>
      <c r="J13" s="328"/>
      <c r="K13" s="330"/>
      <c r="L13" s="172" t="str">
        <f>IFERROR(K13/(VLOOKUP(J13,' Summary Statement'!$B$53:$C$77,2,FALSE))," ")</f>
        <v xml:space="preserve"> </v>
      </c>
      <c r="M13" s="169" t="str">
        <f t="shared" si="0"/>
        <v xml:space="preserve"> </v>
      </c>
      <c r="N13" s="170" t="str">
        <f t="shared" si="1"/>
        <v>date not completed</v>
      </c>
      <c r="O13" s="427"/>
      <c r="P13" s="1038"/>
      <c r="Q13" s="1038"/>
      <c r="R13" s="1070"/>
      <c r="W13" s="131"/>
      <c r="X13" s="131"/>
    </row>
    <row r="14" spans="1:24" ht="13.5" thickBot="1" x14ac:dyDescent="0.35">
      <c r="A14" s="167">
        <v>11</v>
      </c>
      <c r="B14" s="311"/>
      <c r="C14" s="311"/>
      <c r="D14" s="328"/>
      <c r="E14" s="328"/>
      <c r="F14" s="328"/>
      <c r="G14" s="328"/>
      <c r="H14" s="328"/>
      <c r="I14" s="328"/>
      <c r="J14" s="328"/>
      <c r="K14" s="330"/>
      <c r="L14" s="172" t="str">
        <f>IFERROR(K14/(VLOOKUP(J14,' Summary Statement'!$B$53:$C$77,2,FALSE))," ")</f>
        <v xml:space="preserve"> </v>
      </c>
      <c r="M14" s="169" t="str">
        <f t="shared" si="0"/>
        <v xml:space="preserve"> </v>
      </c>
      <c r="N14" s="170" t="str">
        <f t="shared" si="1"/>
        <v>date not completed</v>
      </c>
      <c r="O14" s="427"/>
      <c r="P14" s="1038"/>
      <c r="Q14" s="1038"/>
      <c r="R14" s="1070"/>
      <c r="W14" s="131"/>
      <c r="X14" s="131"/>
    </row>
    <row r="15" spans="1:24" ht="13.5" thickBot="1" x14ac:dyDescent="0.35">
      <c r="A15" s="167">
        <v>12</v>
      </c>
      <c r="B15" s="311"/>
      <c r="C15" s="311"/>
      <c r="D15" s="328"/>
      <c r="E15" s="328"/>
      <c r="F15" s="328"/>
      <c r="G15" s="328"/>
      <c r="H15" s="328"/>
      <c r="I15" s="328"/>
      <c r="J15" s="328"/>
      <c r="K15" s="330"/>
      <c r="L15" s="172" t="str">
        <f>IFERROR(K15/(VLOOKUP(J15,' Summary Statement'!$B$53:$C$77,2,FALSE))," ")</f>
        <v xml:space="preserve"> </v>
      </c>
      <c r="M15" s="169" t="str">
        <f t="shared" si="0"/>
        <v xml:space="preserve"> </v>
      </c>
      <c r="N15" s="170" t="str">
        <f t="shared" si="1"/>
        <v>date not completed</v>
      </c>
      <c r="O15" s="427"/>
      <c r="P15" s="1038"/>
      <c r="Q15" s="1038"/>
      <c r="R15" s="1070"/>
      <c r="W15" s="131"/>
      <c r="X15" s="131"/>
    </row>
    <row r="16" spans="1:24" ht="13.5" thickBot="1" x14ac:dyDescent="0.35">
      <c r="A16" s="167">
        <v>13</v>
      </c>
      <c r="B16" s="311"/>
      <c r="C16" s="311"/>
      <c r="D16" s="328"/>
      <c r="E16" s="328"/>
      <c r="F16" s="328"/>
      <c r="G16" s="328"/>
      <c r="H16" s="328"/>
      <c r="I16" s="328"/>
      <c r="J16" s="328"/>
      <c r="K16" s="330"/>
      <c r="L16" s="172" t="str">
        <f>IFERROR(K16/(VLOOKUP(J16,' Summary Statement'!$B$53:$C$77,2,FALSE))," ")</f>
        <v xml:space="preserve"> </v>
      </c>
      <c r="M16" s="169" t="str">
        <f t="shared" si="0"/>
        <v xml:space="preserve"> </v>
      </c>
      <c r="N16" s="170" t="str">
        <f t="shared" si="1"/>
        <v>date not completed</v>
      </c>
      <c r="O16" s="427"/>
      <c r="P16" s="1038"/>
      <c r="Q16" s="1038"/>
      <c r="R16" s="1070"/>
      <c r="W16" s="131"/>
      <c r="X16" s="131"/>
    </row>
    <row r="17" spans="1:24" ht="13.5" thickBot="1" x14ac:dyDescent="0.35">
      <c r="A17" s="167">
        <v>14</v>
      </c>
      <c r="B17" s="311"/>
      <c r="C17" s="311"/>
      <c r="D17" s="328"/>
      <c r="E17" s="328"/>
      <c r="F17" s="328"/>
      <c r="G17" s="328"/>
      <c r="H17" s="328"/>
      <c r="I17" s="328"/>
      <c r="J17" s="328"/>
      <c r="K17" s="330"/>
      <c r="L17" s="172" t="str">
        <f>IFERROR(K17/(VLOOKUP(J17,' Summary Statement'!$B$53:$C$77,2,FALSE))," ")</f>
        <v xml:space="preserve"> </v>
      </c>
      <c r="M17" s="169" t="str">
        <f t="shared" si="0"/>
        <v xml:space="preserve"> </v>
      </c>
      <c r="N17" s="170" t="str">
        <f t="shared" si="1"/>
        <v>date not completed</v>
      </c>
      <c r="O17" s="427"/>
      <c r="P17" s="1038"/>
      <c r="Q17" s="1038"/>
      <c r="R17" s="1070"/>
      <c r="W17" s="131"/>
      <c r="X17" s="131"/>
    </row>
    <row r="18" spans="1:24" ht="13.5" thickBot="1" x14ac:dyDescent="0.35">
      <c r="A18" s="167">
        <v>15</v>
      </c>
      <c r="B18" s="311"/>
      <c r="C18" s="311"/>
      <c r="D18" s="328"/>
      <c r="E18" s="328"/>
      <c r="F18" s="328"/>
      <c r="G18" s="328"/>
      <c r="H18" s="328"/>
      <c r="I18" s="328"/>
      <c r="J18" s="328"/>
      <c r="K18" s="330"/>
      <c r="L18" s="172" t="str">
        <f>IFERROR(K18/(VLOOKUP(J18,' Summary Statement'!$B$53:$C$77,2,FALSE))," ")</f>
        <v xml:space="preserve"> </v>
      </c>
      <c r="M18" s="169" t="str">
        <f t="shared" si="0"/>
        <v xml:space="preserve"> </v>
      </c>
      <c r="N18" s="170" t="str">
        <f t="shared" si="1"/>
        <v>date not completed</v>
      </c>
      <c r="O18" s="427"/>
      <c r="P18" s="1038"/>
      <c r="Q18" s="1038"/>
      <c r="R18" s="1070"/>
      <c r="W18" s="131"/>
      <c r="X18" s="131"/>
    </row>
    <row r="19" spans="1:24" ht="13.5" thickBot="1" x14ac:dyDescent="0.35">
      <c r="A19" s="167">
        <v>16</v>
      </c>
      <c r="B19" s="311"/>
      <c r="C19" s="311"/>
      <c r="D19" s="328"/>
      <c r="E19" s="328"/>
      <c r="F19" s="328"/>
      <c r="G19" s="328"/>
      <c r="H19" s="328"/>
      <c r="I19" s="328"/>
      <c r="J19" s="328"/>
      <c r="K19" s="330"/>
      <c r="L19" s="172" t="str">
        <f>IFERROR(K19/(VLOOKUP(J19,' Summary Statement'!$B$53:$C$77,2,FALSE))," ")</f>
        <v xml:space="preserve"> </v>
      </c>
      <c r="M19" s="169" t="str">
        <f t="shared" si="0"/>
        <v xml:space="preserve"> </v>
      </c>
      <c r="N19" s="170" t="str">
        <f t="shared" si="1"/>
        <v>date not completed</v>
      </c>
      <c r="O19" s="427"/>
      <c r="P19" s="1038"/>
      <c r="Q19" s="1038"/>
      <c r="R19" s="1070"/>
      <c r="W19" s="131"/>
      <c r="X19" s="131"/>
    </row>
    <row r="20" spans="1:24" ht="13.5" thickBot="1" x14ac:dyDescent="0.35">
      <c r="A20" s="167">
        <v>17</v>
      </c>
      <c r="B20" s="311"/>
      <c r="C20" s="311"/>
      <c r="D20" s="328"/>
      <c r="E20" s="328"/>
      <c r="F20" s="328"/>
      <c r="G20" s="328"/>
      <c r="H20" s="328"/>
      <c r="I20" s="328"/>
      <c r="J20" s="328"/>
      <c r="K20" s="330"/>
      <c r="L20" s="172" t="str">
        <f>IFERROR(K20/(VLOOKUP(J20,' Summary Statement'!$B$53:$C$77,2,FALSE))," ")</f>
        <v xml:space="preserve"> </v>
      </c>
      <c r="M20" s="169" t="str">
        <f t="shared" si="0"/>
        <v xml:space="preserve"> </v>
      </c>
      <c r="N20" s="170" t="str">
        <f t="shared" si="1"/>
        <v>date not completed</v>
      </c>
      <c r="O20" s="427"/>
      <c r="P20" s="1038"/>
      <c r="Q20" s="1038"/>
      <c r="R20" s="1070"/>
      <c r="W20" s="131"/>
      <c r="X20" s="131"/>
    </row>
    <row r="21" spans="1:24" ht="13.5" thickBot="1" x14ac:dyDescent="0.35">
      <c r="A21" s="167">
        <v>18</v>
      </c>
      <c r="B21" s="311"/>
      <c r="C21" s="311"/>
      <c r="D21" s="328"/>
      <c r="E21" s="328"/>
      <c r="F21" s="328"/>
      <c r="G21" s="328"/>
      <c r="H21" s="328"/>
      <c r="I21" s="328"/>
      <c r="J21" s="328"/>
      <c r="K21" s="330"/>
      <c r="L21" s="172" t="str">
        <f>IFERROR(K21/(VLOOKUP(J21,' Summary Statement'!$B$53:$C$77,2,FALSE))," ")</f>
        <v xml:space="preserve"> </v>
      </c>
      <c r="M21" s="169" t="str">
        <f t="shared" si="0"/>
        <v xml:space="preserve"> </v>
      </c>
      <c r="N21" s="170" t="str">
        <f t="shared" si="1"/>
        <v>date not completed</v>
      </c>
      <c r="O21" s="427"/>
      <c r="P21" s="1038"/>
      <c r="Q21" s="1038"/>
      <c r="R21" s="1070"/>
      <c r="W21" s="131"/>
      <c r="X21" s="131"/>
    </row>
    <row r="22" spans="1:24" ht="13.5" thickBot="1" x14ac:dyDescent="0.35">
      <c r="A22" s="167">
        <v>19</v>
      </c>
      <c r="B22" s="311"/>
      <c r="C22" s="311"/>
      <c r="D22" s="328"/>
      <c r="E22" s="328"/>
      <c r="F22" s="328"/>
      <c r="G22" s="328"/>
      <c r="H22" s="328"/>
      <c r="I22" s="328"/>
      <c r="J22" s="328"/>
      <c r="K22" s="330"/>
      <c r="L22" s="172" t="str">
        <f>IFERROR(K22/(VLOOKUP(J22,' Summary Statement'!$B$53:$C$77,2,FALSE))," ")</f>
        <v xml:space="preserve"> </v>
      </c>
      <c r="M22" s="169" t="str">
        <f t="shared" si="0"/>
        <v xml:space="preserve"> </v>
      </c>
      <c r="N22" s="170" t="str">
        <f t="shared" si="1"/>
        <v>date not completed</v>
      </c>
      <c r="O22" s="427"/>
      <c r="P22" s="1038"/>
      <c r="Q22" s="1038"/>
      <c r="R22" s="1070"/>
      <c r="W22" s="131"/>
      <c r="X22" s="131"/>
    </row>
    <row r="23" spans="1:24" ht="13.5" thickBot="1" x14ac:dyDescent="0.35">
      <c r="A23" s="167">
        <v>20</v>
      </c>
      <c r="B23" s="311"/>
      <c r="C23" s="311"/>
      <c r="D23" s="328"/>
      <c r="E23" s="328"/>
      <c r="F23" s="328"/>
      <c r="G23" s="328"/>
      <c r="H23" s="328"/>
      <c r="I23" s="328"/>
      <c r="J23" s="328"/>
      <c r="K23" s="330"/>
      <c r="L23" s="172" t="str">
        <f>IFERROR(K23/(VLOOKUP(J23,' Summary Statement'!$B$53:$C$77,2,FALSE))," ")</f>
        <v xml:space="preserve"> </v>
      </c>
      <c r="M23" s="169" t="str">
        <f t="shared" si="0"/>
        <v xml:space="preserve"> </v>
      </c>
      <c r="N23" s="170" t="str">
        <f t="shared" si="1"/>
        <v>date not completed</v>
      </c>
      <c r="O23" s="427"/>
      <c r="P23" s="1038"/>
      <c r="Q23" s="1038"/>
      <c r="R23" s="1070"/>
      <c r="W23" s="131"/>
      <c r="X23" s="131"/>
    </row>
    <row r="24" spans="1:24" ht="13.5" thickBot="1" x14ac:dyDescent="0.35">
      <c r="A24" s="167">
        <v>21</v>
      </c>
      <c r="B24" s="311"/>
      <c r="C24" s="311"/>
      <c r="D24" s="328"/>
      <c r="E24" s="328"/>
      <c r="F24" s="328"/>
      <c r="G24" s="328"/>
      <c r="H24" s="328"/>
      <c r="I24" s="328"/>
      <c r="J24" s="328"/>
      <c r="K24" s="330"/>
      <c r="L24" s="172" t="str">
        <f>IFERROR(K24/(VLOOKUP(J24,' Summary Statement'!$B$53:$C$77,2,FALSE))," ")</f>
        <v xml:space="preserve"> </v>
      </c>
      <c r="M24" s="169" t="str">
        <f t="shared" si="0"/>
        <v xml:space="preserve"> </v>
      </c>
      <c r="N24" s="170" t="str">
        <f t="shared" si="1"/>
        <v>date not completed</v>
      </c>
      <c r="O24" s="427"/>
      <c r="P24" s="1038"/>
      <c r="Q24" s="1038"/>
      <c r="R24" s="1070"/>
      <c r="W24" s="131"/>
      <c r="X24" s="131"/>
    </row>
    <row r="25" spans="1:24" ht="13.5" thickBot="1" x14ac:dyDescent="0.35">
      <c r="A25" s="167">
        <v>22</v>
      </c>
      <c r="B25" s="311"/>
      <c r="C25" s="311"/>
      <c r="D25" s="328"/>
      <c r="E25" s="328"/>
      <c r="F25" s="328"/>
      <c r="G25" s="328"/>
      <c r="H25" s="328"/>
      <c r="I25" s="328"/>
      <c r="J25" s="328"/>
      <c r="K25" s="330"/>
      <c r="L25" s="172" t="str">
        <f>IFERROR(K25/(VLOOKUP(J25,' Summary Statement'!$B$53:$C$77,2,FALSE))," ")</f>
        <v xml:space="preserve"> </v>
      </c>
      <c r="M25" s="169" t="str">
        <f t="shared" si="0"/>
        <v xml:space="preserve"> </v>
      </c>
      <c r="N25" s="170" t="str">
        <f t="shared" si="1"/>
        <v>date not completed</v>
      </c>
      <c r="O25" s="427"/>
      <c r="P25" s="1038"/>
      <c r="Q25" s="1038"/>
      <c r="R25" s="1070"/>
      <c r="W25" s="131"/>
      <c r="X25" s="131"/>
    </row>
    <row r="26" spans="1:24" ht="13.5" thickBot="1" x14ac:dyDescent="0.35">
      <c r="A26" s="167">
        <v>23</v>
      </c>
      <c r="B26" s="311"/>
      <c r="C26" s="311"/>
      <c r="D26" s="328"/>
      <c r="E26" s="328"/>
      <c r="F26" s="328"/>
      <c r="G26" s="328"/>
      <c r="H26" s="328"/>
      <c r="I26" s="328"/>
      <c r="J26" s="328"/>
      <c r="K26" s="330"/>
      <c r="L26" s="172" t="str">
        <f>IFERROR(K26/(VLOOKUP(J26,' Summary Statement'!$B$53:$C$77,2,FALSE))," ")</f>
        <v xml:space="preserve"> </v>
      </c>
      <c r="M26" s="169" t="str">
        <f t="shared" si="0"/>
        <v xml:space="preserve"> </v>
      </c>
      <c r="N26" s="170" t="str">
        <f t="shared" si="1"/>
        <v>date not completed</v>
      </c>
      <c r="O26" s="427"/>
      <c r="P26" s="1038"/>
      <c r="Q26" s="1038"/>
      <c r="R26" s="1070"/>
      <c r="W26" s="131"/>
      <c r="X26" s="131"/>
    </row>
    <row r="27" spans="1:24" ht="13.5" thickBot="1" x14ac:dyDescent="0.35">
      <c r="A27" s="167">
        <v>24</v>
      </c>
      <c r="B27" s="311"/>
      <c r="C27" s="311"/>
      <c r="D27" s="328"/>
      <c r="E27" s="328"/>
      <c r="F27" s="328"/>
      <c r="G27" s="328"/>
      <c r="H27" s="328"/>
      <c r="I27" s="328"/>
      <c r="J27" s="328"/>
      <c r="K27" s="330"/>
      <c r="L27" s="172" t="str">
        <f>IFERROR(K27/(VLOOKUP(J27,' Summary Statement'!$B$53:$C$77,2,FALSE))," ")</f>
        <v xml:space="preserve"> </v>
      </c>
      <c r="M27" s="169" t="str">
        <f t="shared" si="0"/>
        <v xml:space="preserve"> </v>
      </c>
      <c r="N27" s="170" t="str">
        <f t="shared" si="1"/>
        <v>date not completed</v>
      </c>
      <c r="O27" s="427"/>
      <c r="P27" s="1038"/>
      <c r="Q27" s="1038"/>
      <c r="R27" s="1070"/>
      <c r="W27" s="131"/>
      <c r="X27" s="131"/>
    </row>
    <row r="28" spans="1:24" ht="13.5" thickBot="1" x14ac:dyDescent="0.35">
      <c r="A28" s="167">
        <v>25</v>
      </c>
      <c r="B28" s="311"/>
      <c r="C28" s="311"/>
      <c r="D28" s="328"/>
      <c r="E28" s="328"/>
      <c r="F28" s="328"/>
      <c r="G28" s="328"/>
      <c r="H28" s="328"/>
      <c r="I28" s="328"/>
      <c r="J28" s="328"/>
      <c r="K28" s="330"/>
      <c r="L28" s="172" t="str">
        <f>IFERROR(K28/(VLOOKUP(J28,' Summary Statement'!$B$53:$C$77,2,FALSE))," ")</f>
        <v xml:space="preserve"> </v>
      </c>
      <c r="M28" s="169"/>
      <c r="N28" s="170"/>
      <c r="O28" s="427"/>
      <c r="P28" s="483"/>
      <c r="Q28" s="483"/>
      <c r="R28" s="484"/>
      <c r="W28" s="131"/>
      <c r="X28" s="131"/>
    </row>
    <row r="29" spans="1:24" ht="13.5" thickBot="1" x14ac:dyDescent="0.35">
      <c r="A29" s="167">
        <v>26</v>
      </c>
      <c r="B29" s="311"/>
      <c r="C29" s="311"/>
      <c r="D29" s="328"/>
      <c r="E29" s="328"/>
      <c r="F29" s="328"/>
      <c r="G29" s="328"/>
      <c r="H29" s="328"/>
      <c r="I29" s="328"/>
      <c r="J29" s="328"/>
      <c r="K29" s="330"/>
      <c r="L29" s="172" t="str">
        <f>IFERROR(K29/(VLOOKUP(J29,' Summary Statement'!$B$53:$C$77,2,FALSE))," ")</f>
        <v xml:space="preserve"> </v>
      </c>
      <c r="M29" s="169"/>
      <c r="N29" s="170"/>
      <c r="O29" s="427"/>
      <c r="P29" s="483"/>
      <c r="Q29" s="483"/>
      <c r="R29" s="484"/>
      <c r="W29" s="131"/>
      <c r="X29" s="131"/>
    </row>
    <row r="30" spans="1:24" ht="13.5" thickBot="1" x14ac:dyDescent="0.35">
      <c r="A30" s="167">
        <v>27</v>
      </c>
      <c r="B30" s="311"/>
      <c r="C30" s="311"/>
      <c r="D30" s="328"/>
      <c r="E30" s="328"/>
      <c r="F30" s="328"/>
      <c r="G30" s="328"/>
      <c r="H30" s="328"/>
      <c r="I30" s="328"/>
      <c r="J30" s="328"/>
      <c r="K30" s="330"/>
      <c r="L30" s="172" t="str">
        <f>IFERROR(K30/(VLOOKUP(J30,' Summary Statement'!$B$53:$C$77,2,FALSE))," ")</f>
        <v xml:space="preserve"> </v>
      </c>
      <c r="M30" s="169"/>
      <c r="N30" s="170"/>
      <c r="O30" s="427"/>
      <c r="P30" s="483"/>
      <c r="Q30" s="483"/>
      <c r="R30" s="484"/>
      <c r="W30" s="131"/>
      <c r="X30" s="131"/>
    </row>
    <row r="31" spans="1:24" ht="13.5" thickBot="1" x14ac:dyDescent="0.35">
      <c r="A31" s="167">
        <v>28</v>
      </c>
      <c r="B31" s="311"/>
      <c r="C31" s="311"/>
      <c r="D31" s="328"/>
      <c r="E31" s="328"/>
      <c r="F31" s="328"/>
      <c r="G31" s="328"/>
      <c r="H31" s="328"/>
      <c r="I31" s="328"/>
      <c r="J31" s="328"/>
      <c r="K31" s="330"/>
      <c r="L31" s="172" t="str">
        <f>IFERROR(K31/(VLOOKUP(J31,' Summary Statement'!$B$53:$C$77,2,FALSE))," ")</f>
        <v xml:space="preserve"> </v>
      </c>
      <c r="M31" s="169"/>
      <c r="N31" s="170"/>
      <c r="O31" s="427"/>
      <c r="P31" s="483"/>
      <c r="Q31" s="483"/>
      <c r="R31" s="484"/>
      <c r="W31" s="131"/>
      <c r="X31" s="131"/>
    </row>
    <row r="32" spans="1:24" ht="13.5" thickBot="1" x14ac:dyDescent="0.35">
      <c r="A32" s="167">
        <v>29</v>
      </c>
      <c r="B32" s="311"/>
      <c r="C32" s="311"/>
      <c r="D32" s="328"/>
      <c r="E32" s="328"/>
      <c r="F32" s="328"/>
      <c r="G32" s="328"/>
      <c r="H32" s="328"/>
      <c r="I32" s="328"/>
      <c r="J32" s="328"/>
      <c r="K32" s="330"/>
      <c r="L32" s="172" t="str">
        <f>IFERROR(K32/(VLOOKUP(J32,' Summary Statement'!$B$53:$C$77,2,FALSE))," ")</f>
        <v xml:space="preserve"> </v>
      </c>
      <c r="M32" s="169"/>
      <c r="N32" s="170"/>
      <c r="O32" s="427"/>
      <c r="P32" s="483"/>
      <c r="Q32" s="483"/>
      <c r="R32" s="484"/>
      <c r="W32" s="131"/>
      <c r="X32" s="131"/>
    </row>
    <row r="33" spans="1:24" ht="13.5" thickBot="1" x14ac:dyDescent="0.35">
      <c r="A33" s="167">
        <v>30</v>
      </c>
      <c r="B33" s="311"/>
      <c r="C33" s="311"/>
      <c r="D33" s="328"/>
      <c r="E33" s="328"/>
      <c r="F33" s="328"/>
      <c r="G33" s="328"/>
      <c r="H33" s="328"/>
      <c r="I33" s="328"/>
      <c r="J33" s="328"/>
      <c r="K33" s="330"/>
      <c r="L33" s="172" t="str">
        <f>IFERROR(K33/(VLOOKUP(J33,' Summary Statement'!$B$53:$C$77,2,FALSE))," ")</f>
        <v xml:space="preserve"> </v>
      </c>
      <c r="M33" s="169"/>
      <c r="N33" s="170"/>
      <c r="O33" s="427"/>
      <c r="P33" s="483"/>
      <c r="Q33" s="483"/>
      <c r="R33" s="484"/>
      <c r="W33" s="131"/>
      <c r="X33" s="131"/>
    </row>
    <row r="34" spans="1:24" ht="13.5" thickBot="1" x14ac:dyDescent="0.35">
      <c r="A34" s="167">
        <v>31</v>
      </c>
      <c r="B34" s="311"/>
      <c r="C34" s="311"/>
      <c r="D34" s="328"/>
      <c r="E34" s="328"/>
      <c r="F34" s="328"/>
      <c r="G34" s="328"/>
      <c r="H34" s="328"/>
      <c r="I34" s="328"/>
      <c r="J34" s="328"/>
      <c r="K34" s="330"/>
      <c r="L34" s="172" t="str">
        <f>IFERROR(K34/(VLOOKUP(J34,' Summary Statement'!$B$53:$C$77,2,FALSE))," ")</f>
        <v xml:space="preserve"> </v>
      </c>
      <c r="M34" s="169"/>
      <c r="N34" s="170"/>
      <c r="O34" s="427"/>
      <c r="P34" s="483"/>
      <c r="Q34" s="483"/>
      <c r="R34" s="484"/>
      <c r="W34" s="131"/>
      <c r="X34" s="131"/>
    </row>
    <row r="35" spans="1:24" ht="13.5" thickBot="1" x14ac:dyDescent="0.35">
      <c r="A35" s="167">
        <v>32</v>
      </c>
      <c r="B35" s="311"/>
      <c r="C35" s="311"/>
      <c r="D35" s="328"/>
      <c r="E35" s="328"/>
      <c r="F35" s="328"/>
      <c r="G35" s="328"/>
      <c r="H35" s="328"/>
      <c r="I35" s="328"/>
      <c r="J35" s="328"/>
      <c r="K35" s="330"/>
      <c r="L35" s="172" t="str">
        <f>IFERROR(K35/(VLOOKUP(J35,' Summary Statement'!$B$53:$C$77,2,FALSE))," ")</f>
        <v xml:space="preserve"> </v>
      </c>
      <c r="M35" s="169"/>
      <c r="N35" s="170"/>
      <c r="O35" s="427"/>
      <c r="P35" s="483"/>
      <c r="Q35" s="483"/>
      <c r="R35" s="484"/>
      <c r="W35" s="131"/>
      <c r="X35" s="131"/>
    </row>
    <row r="36" spans="1:24" ht="13.5" thickBot="1" x14ac:dyDescent="0.35">
      <c r="A36" s="167">
        <v>33</v>
      </c>
      <c r="B36" s="311"/>
      <c r="C36" s="311"/>
      <c r="D36" s="328"/>
      <c r="E36" s="328"/>
      <c r="F36" s="328"/>
      <c r="G36" s="328"/>
      <c r="H36" s="328"/>
      <c r="I36" s="328"/>
      <c r="J36" s="328"/>
      <c r="K36" s="330"/>
      <c r="L36" s="172" t="str">
        <f>IFERROR(K36/(VLOOKUP(J36,' Summary Statement'!$B$53:$C$77,2,FALSE))," ")</f>
        <v xml:space="preserve"> </v>
      </c>
      <c r="M36" s="169"/>
      <c r="N36" s="170"/>
      <c r="O36" s="427"/>
      <c r="P36" s="483"/>
      <c r="Q36" s="483"/>
      <c r="R36" s="484"/>
      <c r="W36" s="131"/>
      <c r="X36" s="131"/>
    </row>
    <row r="37" spans="1:24" ht="13.5" thickBot="1" x14ac:dyDescent="0.35">
      <c r="A37" s="167">
        <v>34</v>
      </c>
      <c r="B37" s="311"/>
      <c r="C37" s="311"/>
      <c r="D37" s="328"/>
      <c r="E37" s="328"/>
      <c r="F37" s="328"/>
      <c r="G37" s="328"/>
      <c r="H37" s="328"/>
      <c r="I37" s="328"/>
      <c r="J37" s="328"/>
      <c r="K37" s="330"/>
      <c r="L37" s="172" t="str">
        <f>IFERROR(K37/(VLOOKUP(J37,' Summary Statement'!$B$53:$C$77,2,FALSE))," ")</f>
        <v xml:space="preserve"> </v>
      </c>
      <c r="M37" s="169"/>
      <c r="N37" s="170"/>
      <c r="O37" s="427"/>
      <c r="P37" s="483"/>
      <c r="Q37" s="483"/>
      <c r="R37" s="484"/>
      <c r="W37" s="131"/>
      <c r="X37" s="131"/>
    </row>
    <row r="38" spans="1:24" ht="13.5" thickBot="1" x14ac:dyDescent="0.35">
      <c r="A38" s="167">
        <v>35</v>
      </c>
      <c r="B38" s="311"/>
      <c r="C38" s="311"/>
      <c r="D38" s="328"/>
      <c r="E38" s="328"/>
      <c r="F38" s="328"/>
      <c r="G38" s="328"/>
      <c r="H38" s="328"/>
      <c r="I38" s="328"/>
      <c r="J38" s="328"/>
      <c r="K38" s="330"/>
      <c r="L38" s="172" t="str">
        <f>IFERROR(K38/(VLOOKUP(J38,' Summary Statement'!$B$53:$C$77,2,FALSE))," ")</f>
        <v xml:space="preserve"> </v>
      </c>
      <c r="M38" s="169"/>
      <c r="N38" s="170"/>
      <c r="O38" s="427"/>
      <c r="P38" s="483"/>
      <c r="Q38" s="483"/>
      <c r="R38" s="484"/>
      <c r="W38" s="131"/>
      <c r="X38" s="131"/>
    </row>
    <row r="39" spans="1:24" ht="13.5" thickBot="1" x14ac:dyDescent="0.35">
      <c r="A39" s="167">
        <v>36</v>
      </c>
      <c r="B39" s="311"/>
      <c r="C39" s="311"/>
      <c r="D39" s="328"/>
      <c r="E39" s="328"/>
      <c r="F39" s="328"/>
      <c r="G39" s="328"/>
      <c r="H39" s="328"/>
      <c r="I39" s="328"/>
      <c r="J39" s="328"/>
      <c r="K39" s="330"/>
      <c r="L39" s="172" t="str">
        <f>IFERROR(K39/(VLOOKUP(J39,' Summary Statement'!$B$53:$C$77,2,FALSE))," ")</f>
        <v xml:space="preserve"> </v>
      </c>
      <c r="M39" s="169"/>
      <c r="N39" s="170"/>
      <c r="O39" s="427"/>
      <c r="P39" s="483"/>
      <c r="Q39" s="483"/>
      <c r="R39" s="484"/>
      <c r="W39" s="131"/>
      <c r="X39" s="131"/>
    </row>
    <row r="40" spans="1:24" ht="13.5" thickBot="1" x14ac:dyDescent="0.35">
      <c r="A40" s="167">
        <v>37</v>
      </c>
      <c r="B40" s="311"/>
      <c r="C40" s="311"/>
      <c r="D40" s="328"/>
      <c r="E40" s="328"/>
      <c r="F40" s="328"/>
      <c r="G40" s="328"/>
      <c r="H40" s="328"/>
      <c r="I40" s="328"/>
      <c r="J40" s="328"/>
      <c r="K40" s="330"/>
      <c r="L40" s="172" t="str">
        <f>IFERROR(K40/(VLOOKUP(J40,' Summary Statement'!$B$53:$C$77,2,FALSE))," ")</f>
        <v xml:space="preserve"> </v>
      </c>
      <c r="M40" s="169"/>
      <c r="N40" s="170"/>
      <c r="O40" s="427"/>
      <c r="P40" s="483"/>
      <c r="Q40" s="483"/>
      <c r="R40" s="484"/>
      <c r="W40" s="131"/>
      <c r="X40" s="131"/>
    </row>
    <row r="41" spans="1:24" ht="13.5" thickBot="1" x14ac:dyDescent="0.35">
      <c r="A41" s="167">
        <v>38</v>
      </c>
      <c r="B41" s="311"/>
      <c r="C41" s="311"/>
      <c r="D41" s="328"/>
      <c r="E41" s="328"/>
      <c r="F41" s="328"/>
      <c r="G41" s="328"/>
      <c r="H41" s="328"/>
      <c r="I41" s="328"/>
      <c r="J41" s="328"/>
      <c r="K41" s="330"/>
      <c r="L41" s="172" t="str">
        <f>IFERROR(K41/(VLOOKUP(J41,' Summary Statement'!$B$53:$C$77,2,FALSE))," ")</f>
        <v xml:space="preserve"> </v>
      </c>
      <c r="M41" s="169"/>
      <c r="N41" s="170"/>
      <c r="O41" s="427"/>
      <c r="P41" s="483"/>
      <c r="Q41" s="483"/>
      <c r="R41" s="484"/>
      <c r="W41" s="131"/>
      <c r="X41" s="131"/>
    </row>
    <row r="42" spans="1:24" ht="13.5" thickBot="1" x14ac:dyDescent="0.35">
      <c r="A42" s="167">
        <v>39</v>
      </c>
      <c r="B42" s="311"/>
      <c r="C42" s="311"/>
      <c r="D42" s="328"/>
      <c r="E42" s="328"/>
      <c r="F42" s="328"/>
      <c r="G42" s="328"/>
      <c r="H42" s="328"/>
      <c r="I42" s="328"/>
      <c r="J42" s="328"/>
      <c r="K42" s="330"/>
      <c r="L42" s="172" t="str">
        <f>IFERROR(K42/(VLOOKUP(J42,' Summary Statement'!$B$53:$C$77,2,FALSE))," ")</f>
        <v xml:space="preserve"> </v>
      </c>
      <c r="M42" s="169"/>
      <c r="N42" s="170"/>
      <c r="O42" s="427"/>
      <c r="P42" s="483"/>
      <c r="Q42" s="483"/>
      <c r="R42" s="484"/>
      <c r="W42" s="131"/>
      <c r="X42" s="131"/>
    </row>
    <row r="43" spans="1:24" ht="13.5" thickBot="1" x14ac:dyDescent="0.35">
      <c r="A43" s="167">
        <v>40</v>
      </c>
      <c r="B43" s="311"/>
      <c r="C43" s="311"/>
      <c r="D43" s="328"/>
      <c r="E43" s="328"/>
      <c r="F43" s="328"/>
      <c r="G43" s="328"/>
      <c r="H43" s="328"/>
      <c r="I43" s="328"/>
      <c r="J43" s="328"/>
      <c r="K43" s="330"/>
      <c r="L43" s="172" t="str">
        <f>IFERROR(K43/(VLOOKUP(J43,' Summary Statement'!$B$53:$C$77,2,FALSE))," ")</f>
        <v xml:space="preserve"> </v>
      </c>
      <c r="M43" s="169"/>
      <c r="N43" s="170"/>
      <c r="O43" s="427"/>
      <c r="P43" s="483"/>
      <c r="Q43" s="483"/>
      <c r="R43" s="484"/>
      <c r="W43" s="131"/>
      <c r="X43" s="131"/>
    </row>
    <row r="44" spans="1:24" ht="13.5" thickBot="1" x14ac:dyDescent="0.35">
      <c r="A44" s="167">
        <v>41</v>
      </c>
      <c r="B44" s="311"/>
      <c r="C44" s="311"/>
      <c r="D44" s="328"/>
      <c r="E44" s="328"/>
      <c r="F44" s="328"/>
      <c r="G44" s="328"/>
      <c r="H44" s="328"/>
      <c r="I44" s="328"/>
      <c r="J44" s="328"/>
      <c r="K44" s="330"/>
      <c r="L44" s="172" t="str">
        <f>IFERROR(K44/(VLOOKUP(J44,' Summary Statement'!$B$53:$C$77,2,FALSE))," ")</f>
        <v xml:space="preserve"> </v>
      </c>
      <c r="M44" s="169"/>
      <c r="N44" s="170"/>
      <c r="O44" s="427"/>
      <c r="P44" s="483"/>
      <c r="Q44" s="483"/>
      <c r="R44" s="484"/>
      <c r="W44" s="131"/>
      <c r="X44" s="131"/>
    </row>
    <row r="45" spans="1:24" ht="13.5" thickBot="1" x14ac:dyDescent="0.35">
      <c r="A45" s="167">
        <v>42</v>
      </c>
      <c r="B45" s="311"/>
      <c r="C45" s="311"/>
      <c r="D45" s="328"/>
      <c r="E45" s="328"/>
      <c r="F45" s="328"/>
      <c r="G45" s="328"/>
      <c r="H45" s="328"/>
      <c r="I45" s="328"/>
      <c r="J45" s="328"/>
      <c r="K45" s="330"/>
      <c r="L45" s="172" t="str">
        <f>IFERROR(K45/(VLOOKUP(J45,' Summary Statement'!$B$53:$C$77,2,FALSE))," ")</f>
        <v xml:space="preserve"> </v>
      </c>
      <c r="M45" s="169"/>
      <c r="N45" s="170"/>
      <c r="O45" s="427"/>
      <c r="P45" s="483"/>
      <c r="Q45" s="483"/>
      <c r="R45" s="484"/>
      <c r="W45" s="131"/>
      <c r="X45" s="131"/>
    </row>
    <row r="46" spans="1:24" ht="13.5" thickBot="1" x14ac:dyDescent="0.35">
      <c r="A46" s="167">
        <v>43</v>
      </c>
      <c r="B46" s="311"/>
      <c r="C46" s="311"/>
      <c r="D46" s="328"/>
      <c r="E46" s="328"/>
      <c r="F46" s="328"/>
      <c r="G46" s="328"/>
      <c r="H46" s="328"/>
      <c r="I46" s="328"/>
      <c r="J46" s="328"/>
      <c r="K46" s="330"/>
      <c r="L46" s="172" t="str">
        <f>IFERROR(K46/(VLOOKUP(J46,' Summary Statement'!$B$53:$C$77,2,FALSE))," ")</f>
        <v xml:space="preserve"> </v>
      </c>
      <c r="M46" s="169"/>
      <c r="N46" s="170"/>
      <c r="O46" s="427"/>
      <c r="P46" s="483"/>
      <c r="Q46" s="483"/>
      <c r="R46" s="484"/>
      <c r="W46" s="131"/>
      <c r="X46" s="131"/>
    </row>
    <row r="47" spans="1:24" ht="13.5" thickBot="1" x14ac:dyDescent="0.35">
      <c r="A47" s="167">
        <v>44</v>
      </c>
      <c r="B47" s="311"/>
      <c r="C47" s="311"/>
      <c r="D47" s="328"/>
      <c r="E47" s="328"/>
      <c r="F47" s="328"/>
      <c r="G47" s="328"/>
      <c r="H47" s="328"/>
      <c r="I47" s="328"/>
      <c r="J47" s="328"/>
      <c r="K47" s="330"/>
      <c r="L47" s="172" t="str">
        <f>IFERROR(K47/(VLOOKUP(J47,' Summary Statement'!$B$53:$C$77,2,FALSE))," ")</f>
        <v xml:space="preserve"> </v>
      </c>
      <c r="M47" s="169"/>
      <c r="N47" s="170"/>
      <c r="O47" s="427"/>
      <c r="P47" s="483"/>
      <c r="Q47" s="483"/>
      <c r="R47" s="484"/>
      <c r="W47" s="131"/>
      <c r="X47" s="131"/>
    </row>
    <row r="48" spans="1:24" ht="13.5" thickBot="1" x14ac:dyDescent="0.35">
      <c r="A48" s="167">
        <v>45</v>
      </c>
      <c r="B48" s="311"/>
      <c r="C48" s="311"/>
      <c r="D48" s="328"/>
      <c r="E48" s="328"/>
      <c r="F48" s="328"/>
      <c r="G48" s="328"/>
      <c r="H48" s="328"/>
      <c r="I48" s="328"/>
      <c r="J48" s="328"/>
      <c r="K48" s="330"/>
      <c r="L48" s="172" t="str">
        <f>IFERROR(K48/(VLOOKUP(J48,' Summary Statement'!$B$53:$C$77,2,FALSE))," ")</f>
        <v xml:space="preserve"> </v>
      </c>
      <c r="M48" s="169"/>
      <c r="N48" s="170"/>
      <c r="O48" s="427"/>
      <c r="P48" s="483"/>
      <c r="Q48" s="483"/>
      <c r="R48" s="484"/>
      <c r="W48" s="131"/>
      <c r="X48" s="131"/>
    </row>
    <row r="49" spans="1:24" ht="13.5" thickBot="1" x14ac:dyDescent="0.35">
      <c r="A49" s="167">
        <v>46</v>
      </c>
      <c r="B49" s="311"/>
      <c r="C49" s="311"/>
      <c r="D49" s="328"/>
      <c r="E49" s="328"/>
      <c r="F49" s="328"/>
      <c r="G49" s="328"/>
      <c r="H49" s="328"/>
      <c r="I49" s="328"/>
      <c r="J49" s="328"/>
      <c r="K49" s="330"/>
      <c r="L49" s="172" t="str">
        <f>IFERROR(K49/(VLOOKUP(J49,' Summary Statement'!$B$53:$C$77,2,FALSE))," ")</f>
        <v xml:space="preserve"> </v>
      </c>
      <c r="M49" s="169"/>
      <c r="N49" s="170"/>
      <c r="O49" s="427"/>
      <c r="P49" s="483"/>
      <c r="Q49" s="483"/>
      <c r="R49" s="484"/>
      <c r="W49" s="131"/>
      <c r="X49" s="131"/>
    </row>
    <row r="50" spans="1:24" ht="13.5" thickBot="1" x14ac:dyDescent="0.35">
      <c r="A50" s="167">
        <v>47</v>
      </c>
      <c r="B50" s="311"/>
      <c r="C50" s="311"/>
      <c r="D50" s="328"/>
      <c r="E50" s="328"/>
      <c r="F50" s="328"/>
      <c r="G50" s="328"/>
      <c r="H50" s="328"/>
      <c r="I50" s="328"/>
      <c r="J50" s="328"/>
      <c r="K50" s="330"/>
      <c r="L50" s="172" t="str">
        <f>IFERROR(K50/(VLOOKUP(J50,' Summary Statement'!$B$53:$C$77,2,FALSE))," ")</f>
        <v xml:space="preserve"> </v>
      </c>
      <c r="M50" s="169"/>
      <c r="N50" s="170"/>
      <c r="O50" s="427"/>
      <c r="P50" s="483"/>
      <c r="Q50" s="483"/>
      <c r="R50" s="484"/>
      <c r="W50" s="131"/>
      <c r="X50" s="131"/>
    </row>
    <row r="51" spans="1:24" ht="13.5" thickBot="1" x14ac:dyDescent="0.35">
      <c r="A51" s="167">
        <v>48</v>
      </c>
      <c r="B51" s="311"/>
      <c r="C51" s="311"/>
      <c r="D51" s="328"/>
      <c r="E51" s="328"/>
      <c r="F51" s="328"/>
      <c r="G51" s="328"/>
      <c r="H51" s="328"/>
      <c r="I51" s="328"/>
      <c r="J51" s="328"/>
      <c r="K51" s="330"/>
      <c r="L51" s="172" t="str">
        <f>IFERROR(K51/(VLOOKUP(J51,' Summary Statement'!$B$53:$C$77,2,FALSE))," ")</f>
        <v xml:space="preserve"> </v>
      </c>
      <c r="M51" s="169"/>
      <c r="N51" s="170"/>
      <c r="O51" s="427"/>
      <c r="P51" s="483"/>
      <c r="Q51" s="483"/>
      <c r="R51" s="484"/>
      <c r="W51" s="131"/>
      <c r="X51" s="131"/>
    </row>
    <row r="52" spans="1:24" ht="13.5" thickBot="1" x14ac:dyDescent="0.35">
      <c r="A52" s="167">
        <v>49</v>
      </c>
      <c r="B52" s="311"/>
      <c r="C52" s="311"/>
      <c r="D52" s="328"/>
      <c r="E52" s="328"/>
      <c r="F52" s="328"/>
      <c r="G52" s="328"/>
      <c r="H52" s="328"/>
      <c r="I52" s="328"/>
      <c r="J52" s="328"/>
      <c r="K52" s="330"/>
      <c r="L52" s="172" t="str">
        <f>IFERROR(K52/(VLOOKUP(J52,' Summary Statement'!$B$53:$C$77,2,FALSE))," ")</f>
        <v xml:space="preserve"> </v>
      </c>
      <c r="M52" s="169"/>
      <c r="N52" s="170"/>
      <c r="O52" s="427"/>
      <c r="P52" s="483"/>
      <c r="Q52" s="483"/>
      <c r="R52" s="484"/>
      <c r="W52" s="131"/>
      <c r="X52" s="131"/>
    </row>
    <row r="53" spans="1:24" ht="13.5" thickBot="1" x14ac:dyDescent="0.35">
      <c r="A53" s="167">
        <v>50</v>
      </c>
      <c r="B53" s="311"/>
      <c r="C53" s="311"/>
      <c r="D53" s="328"/>
      <c r="E53" s="328"/>
      <c r="F53" s="328"/>
      <c r="G53" s="328"/>
      <c r="H53" s="328"/>
      <c r="I53" s="328"/>
      <c r="J53" s="328"/>
      <c r="K53" s="330"/>
      <c r="L53" s="172" t="str">
        <f>IFERROR(K53/(VLOOKUP(J53,' Summary Statement'!$B$53:$C$77,2,FALSE))," ")</f>
        <v xml:space="preserve"> </v>
      </c>
      <c r="M53" s="169"/>
      <c r="N53" s="170"/>
      <c r="O53" s="427"/>
      <c r="P53" s="483"/>
      <c r="Q53" s="483"/>
      <c r="R53" s="484"/>
      <c r="W53" s="131"/>
      <c r="X53" s="131"/>
    </row>
    <row r="54" spans="1:24" ht="13.5" thickBot="1" x14ac:dyDescent="0.35">
      <c r="A54" s="167">
        <v>51</v>
      </c>
      <c r="B54" s="311"/>
      <c r="C54" s="311"/>
      <c r="D54" s="328"/>
      <c r="E54" s="328"/>
      <c r="F54" s="328"/>
      <c r="G54" s="328"/>
      <c r="H54" s="328"/>
      <c r="I54" s="328"/>
      <c r="J54" s="328"/>
      <c r="K54" s="330"/>
      <c r="L54" s="172" t="str">
        <f>IFERROR(K54/(VLOOKUP(J54,' Summary Statement'!$B$53:$C$77,2,FALSE))," ")</f>
        <v xml:space="preserve"> </v>
      </c>
      <c r="M54" s="169" t="str">
        <f t="shared" si="0"/>
        <v xml:space="preserve"> </v>
      </c>
      <c r="N54" s="170" t="str">
        <f t="shared" si="1"/>
        <v>date not completed</v>
      </c>
      <c r="O54" s="427"/>
      <c r="P54" s="1038"/>
      <c r="Q54" s="1038"/>
      <c r="R54" s="1070"/>
      <c r="W54" s="131"/>
      <c r="X54" s="131"/>
    </row>
    <row r="55" spans="1:24" ht="13.5" thickBot="1" x14ac:dyDescent="0.35">
      <c r="A55" s="167">
        <v>52</v>
      </c>
      <c r="B55" s="311"/>
      <c r="C55" s="311"/>
      <c r="D55" s="328"/>
      <c r="E55" s="328"/>
      <c r="F55" s="328"/>
      <c r="G55" s="328"/>
      <c r="H55" s="328"/>
      <c r="I55" s="328"/>
      <c r="J55" s="328"/>
      <c r="K55" s="330"/>
      <c r="L55" s="172" t="str">
        <f>IFERROR(K55/(VLOOKUP(J55,' Summary Statement'!$B$53:$C$77,2,FALSE))," ")</f>
        <v xml:space="preserve"> </v>
      </c>
      <c r="M55" s="169" t="str">
        <f t="shared" si="0"/>
        <v xml:space="preserve"> </v>
      </c>
      <c r="N55" s="170" t="str">
        <f t="shared" si="1"/>
        <v>date not completed</v>
      </c>
      <c r="O55" s="427"/>
      <c r="P55" s="1038"/>
      <c r="Q55" s="1038"/>
      <c r="R55" s="1070"/>
      <c r="W55" s="131"/>
      <c r="X55" s="131"/>
    </row>
    <row r="56" spans="1:24" ht="13.5" thickBot="1" x14ac:dyDescent="0.35">
      <c r="A56" s="167">
        <v>53</v>
      </c>
      <c r="B56" s="311"/>
      <c r="C56" s="311"/>
      <c r="D56" s="328"/>
      <c r="E56" s="328"/>
      <c r="F56" s="328"/>
      <c r="G56" s="328"/>
      <c r="H56" s="328"/>
      <c r="I56" s="328"/>
      <c r="J56" s="328"/>
      <c r="K56" s="330"/>
      <c r="L56" s="172" t="str">
        <f>IFERROR(K56/(VLOOKUP(J56,' Summary Statement'!$B$53:$C$77,2,FALSE))," ")</f>
        <v xml:space="preserve"> </v>
      </c>
      <c r="M56" s="169" t="str">
        <f t="shared" si="0"/>
        <v xml:space="preserve"> </v>
      </c>
      <c r="N56" s="170" t="str">
        <f t="shared" si="1"/>
        <v>date not completed</v>
      </c>
      <c r="O56" s="427"/>
      <c r="P56" s="1038"/>
      <c r="Q56" s="1038"/>
      <c r="R56" s="1070"/>
      <c r="W56" s="131"/>
      <c r="X56" s="131"/>
    </row>
    <row r="57" spans="1:24" ht="13.5" thickBot="1" x14ac:dyDescent="0.35">
      <c r="A57" s="167">
        <v>54</v>
      </c>
      <c r="B57" s="311"/>
      <c r="C57" s="311"/>
      <c r="D57" s="328"/>
      <c r="E57" s="328"/>
      <c r="F57" s="328"/>
      <c r="G57" s="328"/>
      <c r="H57" s="328"/>
      <c r="I57" s="328"/>
      <c r="J57" s="328"/>
      <c r="K57" s="330"/>
      <c r="L57" s="172" t="str">
        <f>IFERROR(K57/(VLOOKUP(J57,' Summary Statement'!$B$53:$C$77,2,FALSE))," ")</f>
        <v xml:space="preserve"> </v>
      </c>
      <c r="M57" s="169" t="str">
        <f t="shared" si="0"/>
        <v xml:space="preserve"> </v>
      </c>
      <c r="N57" s="170" t="str">
        <f t="shared" si="1"/>
        <v>date not completed</v>
      </c>
      <c r="O57" s="427"/>
      <c r="P57" s="1038"/>
      <c r="Q57" s="1038"/>
      <c r="R57" s="1070"/>
      <c r="W57" s="131"/>
      <c r="X57" s="131"/>
    </row>
    <row r="58" spans="1:24" ht="13.5" thickBot="1" x14ac:dyDescent="0.35">
      <c r="A58" s="167">
        <v>55</v>
      </c>
      <c r="B58" s="311"/>
      <c r="C58" s="311"/>
      <c r="D58" s="328"/>
      <c r="E58" s="328"/>
      <c r="F58" s="328"/>
      <c r="G58" s="328"/>
      <c r="H58" s="328"/>
      <c r="I58" s="328"/>
      <c r="J58" s="328"/>
      <c r="K58" s="330"/>
      <c r="L58" s="172" t="str">
        <f>IFERROR(K58/(VLOOKUP(J58,' Summary Statement'!$B$53:$C$77,2,FALSE))," ")</f>
        <v xml:space="preserve"> </v>
      </c>
      <c r="M58" s="169" t="str">
        <f t="shared" si="0"/>
        <v xml:space="preserve"> </v>
      </c>
      <c r="N58" s="170" t="str">
        <f t="shared" si="1"/>
        <v>date not completed</v>
      </c>
      <c r="O58" s="427"/>
      <c r="P58" s="1038"/>
      <c r="Q58" s="1038"/>
      <c r="R58" s="1070"/>
      <c r="W58" s="131"/>
      <c r="X58" s="131"/>
    </row>
    <row r="59" spans="1:24" ht="13.5" thickBot="1" x14ac:dyDescent="0.35">
      <c r="A59" s="167">
        <v>56</v>
      </c>
      <c r="B59" s="311"/>
      <c r="C59" s="311"/>
      <c r="D59" s="328"/>
      <c r="E59" s="328"/>
      <c r="F59" s="328"/>
      <c r="G59" s="328"/>
      <c r="H59" s="328"/>
      <c r="I59" s="328"/>
      <c r="J59" s="328"/>
      <c r="K59" s="330"/>
      <c r="L59" s="172" t="str">
        <f>IFERROR(K59/(VLOOKUP(J59,' Summary Statement'!$B$53:$C$77,2,FALSE))," ")</f>
        <v xml:space="preserve"> </v>
      </c>
      <c r="M59" s="169" t="str">
        <f t="shared" si="0"/>
        <v xml:space="preserve"> </v>
      </c>
      <c r="N59" s="170" t="str">
        <f t="shared" si="1"/>
        <v>date not completed</v>
      </c>
      <c r="O59" s="427"/>
      <c r="P59" s="1038"/>
      <c r="Q59" s="1038"/>
      <c r="R59" s="1070"/>
      <c r="W59" s="131"/>
      <c r="X59" s="131"/>
    </row>
    <row r="60" spans="1:24" ht="13.5" thickBot="1" x14ac:dyDescent="0.35">
      <c r="A60" s="167">
        <v>57</v>
      </c>
      <c r="B60" s="311"/>
      <c r="C60" s="311"/>
      <c r="D60" s="328"/>
      <c r="E60" s="328"/>
      <c r="F60" s="328"/>
      <c r="G60" s="328"/>
      <c r="H60" s="328"/>
      <c r="I60" s="328"/>
      <c r="J60" s="328"/>
      <c r="K60" s="330"/>
      <c r="L60" s="172" t="str">
        <f>IFERROR(K60/(VLOOKUP(J60,' Summary Statement'!$B$53:$C$77,2,FALSE))," ")</f>
        <v xml:space="preserve"> </v>
      </c>
      <c r="M60" s="169" t="str">
        <f t="shared" si="0"/>
        <v xml:space="preserve"> </v>
      </c>
      <c r="N60" s="170" t="str">
        <f t="shared" si="1"/>
        <v>date not completed</v>
      </c>
      <c r="O60" s="427"/>
      <c r="P60" s="1038"/>
      <c r="Q60" s="1038"/>
      <c r="R60" s="1070"/>
      <c r="W60" s="131"/>
      <c r="X60" s="131"/>
    </row>
    <row r="61" spans="1:24" ht="13.5" thickBot="1" x14ac:dyDescent="0.35">
      <c r="A61" s="167">
        <v>58</v>
      </c>
      <c r="B61" s="311"/>
      <c r="C61" s="311"/>
      <c r="D61" s="328"/>
      <c r="E61" s="328"/>
      <c r="F61" s="328"/>
      <c r="G61" s="328"/>
      <c r="H61" s="328"/>
      <c r="I61" s="328"/>
      <c r="J61" s="328"/>
      <c r="K61" s="330"/>
      <c r="L61" s="172" t="str">
        <f>IFERROR(K61/(VLOOKUP(J61,' Summary Statement'!$B$53:$C$77,2,FALSE))," ")</f>
        <v xml:space="preserve"> </v>
      </c>
      <c r="M61" s="169" t="str">
        <f t="shared" si="0"/>
        <v xml:space="preserve"> </v>
      </c>
      <c r="N61" s="170" t="str">
        <f t="shared" si="1"/>
        <v>date not completed</v>
      </c>
      <c r="O61" s="427"/>
      <c r="P61" s="1038"/>
      <c r="Q61" s="1038"/>
      <c r="R61" s="1070"/>
      <c r="W61" s="131"/>
      <c r="X61" s="131"/>
    </row>
    <row r="62" spans="1:24" ht="13.5" thickBot="1" x14ac:dyDescent="0.35">
      <c r="A62" s="167">
        <v>59</v>
      </c>
      <c r="B62" s="311"/>
      <c r="C62" s="311"/>
      <c r="D62" s="328"/>
      <c r="E62" s="328"/>
      <c r="F62" s="328"/>
      <c r="G62" s="328"/>
      <c r="H62" s="328"/>
      <c r="I62" s="328"/>
      <c r="J62" s="328"/>
      <c r="K62" s="330"/>
      <c r="L62" s="172" t="str">
        <f>IFERROR(K62/(VLOOKUP(J62,' Summary Statement'!$B$53:$C$77,2,FALSE))," ")</f>
        <v xml:space="preserve"> </v>
      </c>
      <c r="M62" s="169" t="str">
        <f t="shared" si="0"/>
        <v xml:space="preserve"> </v>
      </c>
      <c r="N62" s="170" t="str">
        <f t="shared" si="1"/>
        <v>date not completed</v>
      </c>
      <c r="O62" s="427"/>
      <c r="P62" s="1038"/>
      <c r="Q62" s="1038"/>
      <c r="R62" s="1070"/>
      <c r="W62" s="131"/>
      <c r="X62" s="131"/>
    </row>
    <row r="63" spans="1:24" ht="13.5" thickBot="1" x14ac:dyDescent="0.35">
      <c r="A63" s="167">
        <v>60</v>
      </c>
      <c r="B63" s="311"/>
      <c r="C63" s="311"/>
      <c r="D63" s="328"/>
      <c r="E63" s="328"/>
      <c r="F63" s="328"/>
      <c r="G63" s="328"/>
      <c r="H63" s="328"/>
      <c r="I63" s="328"/>
      <c r="J63" s="328"/>
      <c r="K63" s="330"/>
      <c r="L63" s="172" t="str">
        <f>IFERROR(K63/(VLOOKUP(J63,' Summary Statement'!$B$53:$C$77,2,FALSE))," ")</f>
        <v xml:space="preserve"> </v>
      </c>
      <c r="M63" s="169" t="str">
        <f t="shared" si="0"/>
        <v xml:space="preserve"> </v>
      </c>
      <c r="N63" s="170" t="str">
        <f t="shared" si="1"/>
        <v>date not completed</v>
      </c>
      <c r="O63" s="427"/>
      <c r="P63" s="1038"/>
      <c r="Q63" s="1038"/>
      <c r="R63" s="1070"/>
      <c r="W63" s="131"/>
      <c r="X63" s="131"/>
    </row>
    <row r="64" spans="1:24" ht="13.5" thickBot="1" x14ac:dyDescent="0.35">
      <c r="A64" s="167">
        <v>61</v>
      </c>
      <c r="B64" s="311"/>
      <c r="C64" s="311"/>
      <c r="D64" s="328"/>
      <c r="E64" s="328"/>
      <c r="F64" s="328"/>
      <c r="G64" s="328"/>
      <c r="H64" s="328"/>
      <c r="I64" s="328"/>
      <c r="J64" s="328"/>
      <c r="K64" s="330"/>
      <c r="L64" s="172" t="str">
        <f>IFERROR(K64/(VLOOKUP(J64,' Summary Statement'!$B$53:$C$77,2,FALSE))," ")</f>
        <v xml:space="preserve"> </v>
      </c>
      <c r="M64" s="169" t="str">
        <f t="shared" si="0"/>
        <v xml:space="preserve"> </v>
      </c>
      <c r="N64" s="170" t="str">
        <f t="shared" si="1"/>
        <v>date not completed</v>
      </c>
      <c r="O64" s="427"/>
      <c r="P64" s="1038"/>
      <c r="Q64" s="1038"/>
      <c r="R64" s="1070"/>
      <c r="W64" s="131"/>
      <c r="X64" s="131"/>
    </row>
    <row r="65" spans="1:24" ht="13.5" thickBot="1" x14ac:dyDescent="0.35">
      <c r="A65" s="167">
        <v>62</v>
      </c>
      <c r="B65" s="311"/>
      <c r="C65" s="311"/>
      <c r="D65" s="328"/>
      <c r="E65" s="328"/>
      <c r="F65" s="328"/>
      <c r="G65" s="328"/>
      <c r="H65" s="328"/>
      <c r="I65" s="328"/>
      <c r="J65" s="328"/>
      <c r="K65" s="330"/>
      <c r="L65" s="172" t="str">
        <f>IFERROR(K65/(VLOOKUP(J65,' Summary Statement'!$B$53:$C$77,2,FALSE))," ")</f>
        <v xml:space="preserve"> </v>
      </c>
      <c r="M65" s="169" t="str">
        <f t="shared" si="0"/>
        <v xml:space="preserve"> </v>
      </c>
      <c r="N65" s="170" t="str">
        <f t="shared" si="1"/>
        <v>date not completed</v>
      </c>
      <c r="O65" s="427"/>
      <c r="P65" s="1038"/>
      <c r="Q65" s="1038"/>
      <c r="R65" s="1070"/>
      <c r="W65" s="131"/>
      <c r="X65" s="131"/>
    </row>
    <row r="66" spans="1:24" ht="13.5" thickBot="1" x14ac:dyDescent="0.35">
      <c r="A66" s="167">
        <v>63</v>
      </c>
      <c r="B66" s="311"/>
      <c r="C66" s="311"/>
      <c r="D66" s="328"/>
      <c r="E66" s="328"/>
      <c r="F66" s="328"/>
      <c r="G66" s="328"/>
      <c r="H66" s="328"/>
      <c r="I66" s="328"/>
      <c r="J66" s="328"/>
      <c r="K66" s="330"/>
      <c r="L66" s="172" t="str">
        <f>IFERROR(K66/(VLOOKUP(J66,' Summary Statement'!$B$53:$C$77,2,FALSE))," ")</f>
        <v xml:space="preserve"> </v>
      </c>
      <c r="M66" s="169" t="str">
        <f t="shared" si="0"/>
        <v xml:space="preserve"> </v>
      </c>
      <c r="N66" s="170" t="str">
        <f t="shared" si="1"/>
        <v>date not completed</v>
      </c>
      <c r="O66" s="427"/>
      <c r="P66" s="1038"/>
      <c r="Q66" s="1038"/>
      <c r="R66" s="1070"/>
      <c r="W66" s="131"/>
      <c r="X66" s="131"/>
    </row>
    <row r="67" spans="1:24" ht="13.5" thickBot="1" x14ac:dyDescent="0.35">
      <c r="A67" s="167">
        <v>64</v>
      </c>
      <c r="B67" s="311"/>
      <c r="C67" s="311"/>
      <c r="D67" s="328"/>
      <c r="E67" s="328"/>
      <c r="F67" s="328"/>
      <c r="G67" s="328"/>
      <c r="H67" s="328"/>
      <c r="I67" s="328"/>
      <c r="J67" s="328"/>
      <c r="K67" s="330"/>
      <c r="L67" s="172" t="str">
        <f>IFERROR(K67/(VLOOKUP(J67,' Summary Statement'!$B$53:$C$77,2,FALSE))," ")</f>
        <v xml:space="preserve"> </v>
      </c>
      <c r="M67" s="169" t="str">
        <f t="shared" si="0"/>
        <v xml:space="preserve"> </v>
      </c>
      <c r="N67" s="170" t="str">
        <f t="shared" si="1"/>
        <v>date not completed</v>
      </c>
      <c r="O67" s="427"/>
      <c r="P67" s="1038"/>
      <c r="Q67" s="1038"/>
      <c r="R67" s="1070"/>
      <c r="W67" s="131"/>
      <c r="X67" s="131"/>
    </row>
    <row r="68" spans="1:24" ht="13.5" thickBot="1" x14ac:dyDescent="0.35">
      <c r="A68" s="167">
        <v>65</v>
      </c>
      <c r="B68" s="311"/>
      <c r="C68" s="311"/>
      <c r="D68" s="328"/>
      <c r="E68" s="328"/>
      <c r="F68" s="328"/>
      <c r="G68" s="328"/>
      <c r="H68" s="328"/>
      <c r="I68" s="328"/>
      <c r="J68" s="328"/>
      <c r="K68" s="330"/>
      <c r="L68" s="172" t="str">
        <f>IFERROR(K68/(VLOOKUP(J68,' Summary Statement'!$B$53:$C$77,2,FALSE))," ")</f>
        <v xml:space="preserve"> </v>
      </c>
      <c r="M68" s="169" t="str">
        <f t="shared" si="0"/>
        <v xml:space="preserve"> </v>
      </c>
      <c r="N68" s="170" t="str">
        <f t="shared" si="1"/>
        <v>date not completed</v>
      </c>
      <c r="O68" s="427"/>
      <c r="P68" s="1038"/>
      <c r="Q68" s="1038"/>
      <c r="R68" s="1070"/>
      <c r="W68" s="131"/>
      <c r="X68" s="131"/>
    </row>
    <row r="69" spans="1:24" ht="13.5" thickBot="1" x14ac:dyDescent="0.35">
      <c r="A69" s="167">
        <v>66</v>
      </c>
      <c r="B69" s="311"/>
      <c r="C69" s="311"/>
      <c r="D69" s="328"/>
      <c r="E69" s="328"/>
      <c r="F69" s="328"/>
      <c r="G69" s="328"/>
      <c r="H69" s="328"/>
      <c r="I69" s="328"/>
      <c r="J69" s="328"/>
      <c r="K69" s="330"/>
      <c r="L69" s="172" t="str">
        <f>IFERROR(K69/(VLOOKUP(J69,' Summary Statement'!$B$53:$C$77,2,FALSE))," ")</f>
        <v xml:space="preserve"> </v>
      </c>
      <c r="M69" s="169" t="str">
        <f t="shared" si="0"/>
        <v xml:space="preserve"> </v>
      </c>
      <c r="N69" s="170" t="str">
        <f t="shared" si="1"/>
        <v>date not completed</v>
      </c>
      <c r="O69" s="427"/>
      <c r="P69" s="1038"/>
      <c r="Q69" s="1038"/>
      <c r="R69" s="1070"/>
      <c r="W69" s="131"/>
      <c r="X69" s="131"/>
    </row>
    <row r="70" spans="1:24" ht="13.5" thickBot="1" x14ac:dyDescent="0.35">
      <c r="A70" s="167">
        <v>67</v>
      </c>
      <c r="B70" s="311"/>
      <c r="C70" s="311"/>
      <c r="D70" s="328"/>
      <c r="E70" s="328"/>
      <c r="F70" s="328"/>
      <c r="G70" s="328"/>
      <c r="H70" s="328"/>
      <c r="I70" s="328"/>
      <c r="J70" s="328"/>
      <c r="K70" s="330"/>
      <c r="L70" s="172" t="str">
        <f>IFERROR(K70/(VLOOKUP(J70,' Summary Statement'!$B$53:$C$77,2,FALSE))," ")</f>
        <v xml:space="preserve"> </v>
      </c>
      <c r="M70" s="169" t="str">
        <f t="shared" si="0"/>
        <v xml:space="preserve"> </v>
      </c>
      <c r="N70" s="170" t="str">
        <f t="shared" si="1"/>
        <v>date not completed</v>
      </c>
      <c r="O70" s="427"/>
      <c r="P70" s="1038"/>
      <c r="Q70" s="1038"/>
      <c r="R70" s="1070"/>
      <c r="W70" s="131"/>
      <c r="X70" s="131"/>
    </row>
    <row r="71" spans="1:24" ht="13.5" thickBot="1" x14ac:dyDescent="0.35">
      <c r="A71" s="167">
        <v>68</v>
      </c>
      <c r="B71" s="311"/>
      <c r="C71" s="311"/>
      <c r="D71" s="328"/>
      <c r="E71" s="328"/>
      <c r="F71" s="328"/>
      <c r="G71" s="328"/>
      <c r="H71" s="328"/>
      <c r="I71" s="328"/>
      <c r="J71" s="328"/>
      <c r="K71" s="330"/>
      <c r="L71" s="172" t="str">
        <f>IFERROR(K71/(VLOOKUP(J71,' Summary Statement'!$B$53:$C$77,2,FALSE))," ")</f>
        <v xml:space="preserve"> </v>
      </c>
      <c r="M71" s="169" t="str">
        <f t="shared" si="0"/>
        <v xml:space="preserve"> </v>
      </c>
      <c r="N71" s="170" t="str">
        <f t="shared" si="1"/>
        <v>date not completed</v>
      </c>
      <c r="O71" s="427"/>
      <c r="P71" s="1038"/>
      <c r="Q71" s="1038"/>
      <c r="R71" s="1070"/>
      <c r="W71" s="131"/>
      <c r="X71" s="131"/>
    </row>
    <row r="72" spans="1:24" ht="13.5" thickBot="1" x14ac:dyDescent="0.35">
      <c r="A72" s="167">
        <v>69</v>
      </c>
      <c r="B72" s="311"/>
      <c r="C72" s="311"/>
      <c r="D72" s="328"/>
      <c r="E72" s="328"/>
      <c r="F72" s="328"/>
      <c r="G72" s="328"/>
      <c r="H72" s="328"/>
      <c r="I72" s="328"/>
      <c r="J72" s="328"/>
      <c r="K72" s="330"/>
      <c r="L72" s="172" t="str">
        <f>IFERROR(K72/(VLOOKUP(J72,' Summary Statement'!$B$53:$C$77,2,FALSE))," ")</f>
        <v xml:space="preserve"> </v>
      </c>
      <c r="M72" s="169" t="str">
        <f t="shared" si="0"/>
        <v xml:space="preserve"> </v>
      </c>
      <c r="N72" s="170" t="str">
        <f t="shared" si="1"/>
        <v>date not completed</v>
      </c>
      <c r="O72" s="427"/>
      <c r="P72" s="1038"/>
      <c r="Q72" s="1038"/>
      <c r="R72" s="1070"/>
      <c r="W72" s="131"/>
      <c r="X72" s="131"/>
    </row>
    <row r="73" spans="1:24" ht="13.5" thickBot="1" x14ac:dyDescent="0.35">
      <c r="A73" s="167">
        <v>70</v>
      </c>
      <c r="B73" s="311"/>
      <c r="C73" s="311"/>
      <c r="D73" s="328"/>
      <c r="E73" s="328"/>
      <c r="F73" s="328"/>
      <c r="G73" s="328"/>
      <c r="H73" s="328"/>
      <c r="I73" s="328"/>
      <c r="J73" s="328"/>
      <c r="K73" s="330"/>
      <c r="L73" s="172" t="str">
        <f>IFERROR(K73/(VLOOKUP(J73,' Summary Statement'!$B$53:$C$77,2,FALSE))," ")</f>
        <v xml:space="preserve"> </v>
      </c>
      <c r="M73" s="169" t="str">
        <f t="shared" si="0"/>
        <v xml:space="preserve"> </v>
      </c>
      <c r="N73" s="170" t="str">
        <f t="shared" si="1"/>
        <v>date not completed</v>
      </c>
      <c r="O73" s="427"/>
      <c r="P73" s="1038"/>
      <c r="Q73" s="1038"/>
      <c r="R73" s="1070"/>
      <c r="W73" s="131"/>
      <c r="X73" s="131"/>
    </row>
    <row r="74" spans="1:24" ht="13.5" thickBot="1" x14ac:dyDescent="0.35">
      <c r="A74" s="167">
        <v>71</v>
      </c>
      <c r="B74" s="311"/>
      <c r="C74" s="311"/>
      <c r="D74" s="328"/>
      <c r="E74" s="328"/>
      <c r="F74" s="328"/>
      <c r="G74" s="328"/>
      <c r="H74" s="328"/>
      <c r="I74" s="328"/>
      <c r="J74" s="328"/>
      <c r="K74" s="330"/>
      <c r="L74" s="172" t="str">
        <f>IFERROR(K74/(VLOOKUP(J74,' Summary Statement'!$B$53:$C$77,2,FALSE))," ")</f>
        <v xml:space="preserve"> </v>
      </c>
      <c r="M74" s="169" t="str">
        <f t="shared" si="0"/>
        <v xml:space="preserve"> </v>
      </c>
      <c r="N74" s="170" t="str">
        <f t="shared" si="1"/>
        <v>date not completed</v>
      </c>
      <c r="O74" s="427"/>
      <c r="P74" s="1038"/>
      <c r="Q74" s="1038"/>
      <c r="R74" s="1070"/>
      <c r="W74" s="131"/>
      <c r="X74" s="131"/>
    </row>
    <row r="75" spans="1:24" ht="13.5" thickBot="1" x14ac:dyDescent="0.35">
      <c r="A75" s="167">
        <v>72</v>
      </c>
      <c r="B75" s="311"/>
      <c r="C75" s="311"/>
      <c r="D75" s="328"/>
      <c r="E75" s="328"/>
      <c r="F75" s="328"/>
      <c r="G75" s="328"/>
      <c r="H75" s="328"/>
      <c r="I75" s="328"/>
      <c r="J75" s="328"/>
      <c r="K75" s="330"/>
      <c r="L75" s="172" t="str">
        <f>IFERROR(K75/(VLOOKUP(J75,' Summary Statement'!$B$53:$C$77,2,FALSE))," ")</f>
        <v xml:space="preserve"> </v>
      </c>
      <c r="M75" s="169" t="str">
        <f t="shared" si="0"/>
        <v xml:space="preserve"> </v>
      </c>
      <c r="N75" s="170" t="str">
        <f t="shared" si="1"/>
        <v>date not completed</v>
      </c>
      <c r="O75" s="427"/>
      <c r="P75" s="1038"/>
      <c r="Q75" s="1038"/>
      <c r="R75" s="1070"/>
      <c r="W75" s="131"/>
      <c r="X75" s="131"/>
    </row>
    <row r="76" spans="1:24" ht="13.5" thickBot="1" x14ac:dyDescent="0.35">
      <c r="A76" s="167">
        <v>73</v>
      </c>
      <c r="B76" s="311"/>
      <c r="C76" s="311"/>
      <c r="D76" s="328"/>
      <c r="E76" s="328"/>
      <c r="F76" s="328"/>
      <c r="G76" s="328"/>
      <c r="H76" s="328"/>
      <c r="I76" s="328"/>
      <c r="J76" s="328"/>
      <c r="K76" s="330"/>
      <c r="L76" s="172" t="str">
        <f>IFERROR(K76/(VLOOKUP(J76,' Summary Statement'!$B$53:$C$77,2,FALSE))," ")</f>
        <v xml:space="preserve"> </v>
      </c>
      <c r="M76" s="169" t="str">
        <f t="shared" si="0"/>
        <v xml:space="preserve"> </v>
      </c>
      <c r="N76" s="170" t="str">
        <f t="shared" si="1"/>
        <v>date not completed</v>
      </c>
      <c r="O76" s="427"/>
      <c r="P76" s="1038"/>
      <c r="Q76" s="1038"/>
      <c r="R76" s="1070"/>
      <c r="W76" s="131"/>
      <c r="X76" s="131"/>
    </row>
    <row r="77" spans="1:24" ht="13.5" thickBot="1" x14ac:dyDescent="0.35">
      <c r="A77" s="167">
        <v>74</v>
      </c>
      <c r="B77" s="311"/>
      <c r="C77" s="311"/>
      <c r="D77" s="328"/>
      <c r="E77" s="328"/>
      <c r="F77" s="328"/>
      <c r="G77" s="328"/>
      <c r="H77" s="328"/>
      <c r="I77" s="328"/>
      <c r="J77" s="328"/>
      <c r="K77" s="330"/>
      <c r="L77" s="172" t="str">
        <f>IFERROR(K77/(VLOOKUP(J77,' Summary Statement'!$B$53:$C$77,2,FALSE))," ")</f>
        <v xml:space="preserve"> </v>
      </c>
      <c r="M77" s="169" t="str">
        <f t="shared" si="0"/>
        <v xml:space="preserve"> </v>
      </c>
      <c r="N77" s="170" t="str">
        <f t="shared" si="1"/>
        <v>date not completed</v>
      </c>
      <c r="O77" s="427"/>
      <c r="P77" s="1038"/>
      <c r="Q77" s="1038"/>
      <c r="R77" s="1070"/>
      <c r="W77" s="131"/>
      <c r="X77" s="131"/>
    </row>
    <row r="78" spans="1:24" ht="13.5" thickBot="1" x14ac:dyDescent="0.35">
      <c r="A78" s="167">
        <v>75</v>
      </c>
      <c r="B78" s="311"/>
      <c r="C78" s="311"/>
      <c r="D78" s="328"/>
      <c r="E78" s="328"/>
      <c r="F78" s="328"/>
      <c r="G78" s="328"/>
      <c r="H78" s="328"/>
      <c r="I78" s="328"/>
      <c r="J78" s="328"/>
      <c r="K78" s="330"/>
      <c r="L78" s="172" t="str">
        <f>IFERROR(K78/(VLOOKUP(J78,' Summary Statement'!$B$53:$C$77,2,FALSE))," ")</f>
        <v xml:space="preserve"> </v>
      </c>
      <c r="M78" s="169" t="str">
        <f t="shared" si="0"/>
        <v xml:space="preserve"> </v>
      </c>
      <c r="N78" s="170" t="str">
        <f t="shared" si="1"/>
        <v>date not completed</v>
      </c>
      <c r="O78" s="427"/>
      <c r="P78" s="1038"/>
      <c r="Q78" s="1038"/>
      <c r="R78" s="1070"/>
      <c r="W78" s="131"/>
      <c r="X78" s="131"/>
    </row>
    <row r="79" spans="1:24" ht="13.5" thickBot="1" x14ac:dyDescent="0.35">
      <c r="A79" s="167">
        <v>76</v>
      </c>
      <c r="B79" s="343"/>
      <c r="C79" s="343"/>
      <c r="D79" s="339"/>
      <c r="E79" s="339"/>
      <c r="F79" s="339"/>
      <c r="G79" s="339"/>
      <c r="H79" s="339"/>
      <c r="I79" s="339"/>
      <c r="J79" s="339"/>
      <c r="K79" s="410"/>
      <c r="L79" s="172" t="str">
        <f>IFERROR(K79/(VLOOKUP(J79,' Summary Statement'!$B$53:$C$77,2,FALSE))," ")</f>
        <v xml:space="preserve"> </v>
      </c>
      <c r="M79" s="169" t="str">
        <f t="shared" si="0"/>
        <v xml:space="preserve"> </v>
      </c>
      <c r="N79" s="173" t="str">
        <f t="shared" si="1"/>
        <v>date not completed</v>
      </c>
      <c r="O79" s="428"/>
      <c r="P79" s="1071"/>
      <c r="Q79" s="1071"/>
      <c r="R79" s="1072"/>
      <c r="W79" s="131"/>
      <c r="X79" s="131"/>
    </row>
    <row r="80" spans="1:24" ht="4.5" customHeight="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sheetData>
  <sheetProtection algorithmName="SHA-512" hashValue="eT9rBwQWkoKouiW0Phku5NCZr75tyBoRNCC/+o2JeFTiJns97a+WSDEpylWuZEmdTDVN2w+4juTQcJkpoKMzWA==" saltValue="QkqEynJlcgqfMVViw6qO4Q==" spinCount="100000" sheet="1" selectLockedCells="1"/>
  <mergeCells count="64">
    <mergeCell ref="P75:R75"/>
    <mergeCell ref="P76:R76"/>
    <mergeCell ref="P77:R77"/>
    <mergeCell ref="P78:R78"/>
    <mergeCell ref="P79:R79"/>
    <mergeCell ref="P70:R70"/>
    <mergeCell ref="P71:R71"/>
    <mergeCell ref="P72:R72"/>
    <mergeCell ref="P73:R73"/>
    <mergeCell ref="P74:R74"/>
    <mergeCell ref="P65:R65"/>
    <mergeCell ref="P66:R66"/>
    <mergeCell ref="P67:R67"/>
    <mergeCell ref="P68:R68"/>
    <mergeCell ref="P69:R69"/>
    <mergeCell ref="P60:R60"/>
    <mergeCell ref="P61:R61"/>
    <mergeCell ref="P62:R62"/>
    <mergeCell ref="P63:R63"/>
    <mergeCell ref="P64:R64"/>
    <mergeCell ref="P55:R55"/>
    <mergeCell ref="P56:R56"/>
    <mergeCell ref="P57:R57"/>
    <mergeCell ref="P58:R58"/>
    <mergeCell ref="P59:R59"/>
    <mergeCell ref="P24:R24"/>
    <mergeCell ref="P25:R25"/>
    <mergeCell ref="P26:R26"/>
    <mergeCell ref="P27:R27"/>
    <mergeCell ref="P54:R54"/>
    <mergeCell ref="P19:R19"/>
    <mergeCell ref="P20:R20"/>
    <mergeCell ref="P21:R21"/>
    <mergeCell ref="P22:R22"/>
    <mergeCell ref="P23:R23"/>
    <mergeCell ref="P14:R14"/>
    <mergeCell ref="P15:R15"/>
    <mergeCell ref="P16:R16"/>
    <mergeCell ref="P17:R17"/>
    <mergeCell ref="P18:R18"/>
    <mergeCell ref="P9:R9"/>
    <mergeCell ref="P10:R10"/>
    <mergeCell ref="P11:R11"/>
    <mergeCell ref="P12:R12"/>
    <mergeCell ref="P13:R13"/>
    <mergeCell ref="P4:R4"/>
    <mergeCell ref="P5:R5"/>
    <mergeCell ref="P6:R6"/>
    <mergeCell ref="P7:R7"/>
    <mergeCell ref="P8:R8"/>
    <mergeCell ref="N1:X1"/>
    <mergeCell ref="A2:A3"/>
    <mergeCell ref="D2:D3"/>
    <mergeCell ref="E2:E3"/>
    <mergeCell ref="F2:F3"/>
    <mergeCell ref="G2:G3"/>
    <mergeCell ref="H2:H3"/>
    <mergeCell ref="B2:B3"/>
    <mergeCell ref="C2:C3"/>
    <mergeCell ref="I2:I3"/>
    <mergeCell ref="J2:J3"/>
    <mergeCell ref="K2:K3"/>
    <mergeCell ref="Q2:R2"/>
    <mergeCell ref="P3:R3"/>
  </mergeCells>
  <phoneticPr fontId="12" type="noConversion"/>
  <conditionalFormatting sqref="M3:M4">
    <cfRule type="containsText" dxfId="5" priority="3" operator="containsText" text="Please define a description">
      <formula>NOT(ISERROR(SEARCH("Please define a description",M3)))</formula>
    </cfRule>
  </conditionalFormatting>
  <conditionalFormatting sqref="M5:M12 M79">
    <cfRule type="containsText" dxfId="4" priority="2" operator="containsText" text="Please define a description">
      <formula>NOT(ISERROR(SEARCH("Please define a description",M5)))</formula>
    </cfRule>
  </conditionalFormatting>
  <conditionalFormatting sqref="M13:M78">
    <cfRule type="containsText" dxfId="3" priority="1" operator="containsText" text="Please define a description">
      <formula>NOT(ISERROR(SEARCH("Please define a description",M13)))</formula>
    </cfRule>
  </conditionalFormatting>
  <dataValidations count="4">
    <dataValidation type="date" errorStyle="warning" allowBlank="1" showErrorMessage="1" errorTitle="Warning!" error="date outside eligibility period" sqref="E4:F79">
      <formula1>$T$2</formula1>
      <formula2>$V$2</formula2>
    </dataValidation>
    <dataValidation type="list" allowBlank="1" showInputMessage="1" errorTitle="Warning: Max Ceilings exceeded" error="Please be aware that this exceed the &quot;Ceilings&quot; for the maximum amounts for staff cost by country" sqref="J4:J79">
      <formula1>Currency</formula1>
    </dataValidation>
    <dataValidation type="list" allowBlank="1" showInputMessage="1" showErrorMessage="1" sqref="C4:C79">
      <formula1>Affiliated</formula1>
    </dataValidation>
    <dataValidation type="list" allowBlank="1" showInputMessage="1" showErrorMessage="1" sqref="B4:B79">
      <formula1>partners</formula1>
    </dataValidation>
  </dataValidations>
  <printOptions horizontalCentered="1" verticalCentered="1"/>
  <pageMargins left="0.74803149606299213" right="0.74803149606299213" top="0.98425196850393704" bottom="0.78740157480314965" header="0.51181102362204722" footer="0.51181102362204722"/>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 Summary Statement</vt:lpstr>
      <vt:lpstr>Progress</vt:lpstr>
      <vt:lpstr>Partners</vt:lpstr>
      <vt:lpstr>Distribution of funds</vt:lpstr>
      <vt:lpstr>Affiliated entities</vt:lpstr>
      <vt:lpstr>1.Staff</vt:lpstr>
      <vt:lpstr>2.Travel and subsistence</vt:lpstr>
      <vt:lpstr>3.Equipment</vt:lpstr>
      <vt:lpstr>3.Subcontracting</vt:lpstr>
      <vt:lpstr>4.Other</vt:lpstr>
      <vt:lpstr>Revenues</vt:lpstr>
      <vt:lpstr>Comments</vt:lpstr>
      <vt:lpstr>Countries list</vt:lpstr>
      <vt:lpstr>Exchange rate to be update-2019</vt:lpstr>
      <vt:lpstr>Affiliated</vt:lpstr>
      <vt:lpstr>Currency</vt:lpstr>
      <vt:lpstr>End_date</vt:lpstr>
      <vt:lpstr>'Distribution of funds'!partners</vt:lpstr>
      <vt:lpstr>partners</vt:lpstr>
      <vt:lpstr>' Summary Statement'!Print_Area</vt:lpstr>
      <vt:lpstr>'1.Staff'!Print_Area</vt:lpstr>
      <vt:lpstr>'2.Travel and subsistence'!Print_Area</vt:lpstr>
      <vt:lpstr>'3.Equipment'!Print_Area</vt:lpstr>
      <vt:lpstr>'3.Subcontracting'!Print_Area</vt:lpstr>
      <vt:lpstr>'4.Other'!Print_Area</vt:lpstr>
      <vt:lpstr>Comments!Print_Area</vt:lpstr>
      <vt:lpstr>'Distribution of funds'!Print_Area</vt:lpstr>
      <vt:lpstr>Partners!Print_Area</vt:lpstr>
      <vt:lpstr>Revenues!Print_Area</vt:lpstr>
      <vt:lpstr>'1.Staff'!Print_Titles</vt:lpstr>
      <vt:lpstr>'2.Travel and subsistence'!Print_Titles</vt:lpstr>
      <vt:lpstr>'3.Equipment'!Print_Titles</vt:lpstr>
      <vt:lpstr>'3.Subcontracting'!Print_Titles</vt:lpstr>
      <vt:lpstr>'4.Other'!Print_Titles</vt:lpstr>
      <vt:lpstr>'Distribution of funds'!Print_Titles</vt:lpstr>
      <vt:lpstr>Partners!Print_Titles</vt:lpstr>
      <vt:lpstr>Revenues!Print_Titles</vt:lpstr>
      <vt:lpstr>Start_Date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stryjmn</dc:creator>
  <cp:lastModifiedBy>BARRY Helene (EACEA)</cp:lastModifiedBy>
  <cp:lastPrinted>2019-10-11T15:01:47Z</cp:lastPrinted>
  <dcterms:created xsi:type="dcterms:W3CDTF">2006-12-14T08:14:57Z</dcterms:created>
  <dcterms:modified xsi:type="dcterms:W3CDTF">2021-12-09T09:00:28Z</dcterms:modified>
</cp:coreProperties>
</file>