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_PUBLIC\A5-CBY Youth\CBY 2018 PUBLICATION\Beneficiaries space 2018\Reporting\"/>
    </mc:Choice>
  </mc:AlternateContent>
  <bookViews>
    <workbookView xWindow="270" yWindow="0" windowWidth="19950" windowHeight="12300" tabRatio="719"/>
  </bookViews>
  <sheets>
    <sheet name="BUDGET SUMMARY" sheetId="7" r:id="rId1"/>
    <sheet name="1. ICT" sheetId="8" r:id="rId2"/>
    <sheet name="2.1 Board and Lodging" sheetId="11" r:id="rId3"/>
    <sheet name="2.2 Visa and Insurance" sheetId="12" r:id="rId4"/>
    <sheet name="2.3 Rental for rooms etc." sheetId="13" r:id="rId5"/>
    <sheet name="2.4 Interpretation costs" sheetId="14" r:id="rId6"/>
    <sheet name="2.5 External speakers" sheetId="15" r:id="rId7"/>
    <sheet name="3.1 Production" sheetId="16" r:id="rId8"/>
    <sheet name="3.2 Translation" sheetId="17" r:id="rId9"/>
    <sheet name="3.3 Dissemination" sheetId="18" r:id="rId10"/>
    <sheet name="4. Preparation for mobility" sheetId="19" r:id="rId11"/>
    <sheet name="5. Financial audit" sheetId="22" r:id="rId12"/>
    <sheet name="Indirect costs" sheetId="23" r:id="rId13"/>
    <sheet name="Travel for Capacity Building" sheetId="24" r:id="rId14"/>
    <sheet name="MOBILITY ACTIVITIES - UNIT COST" sheetId="1" r:id="rId15"/>
    <sheet name="Financial analysis" sheetId="20" r:id="rId16"/>
    <sheet name="B4 RATES" sheetId="6" state="hidden" r:id="rId17"/>
    <sheet name="Sheet1" sheetId="25" r:id="rId18"/>
    <sheet name="Sheet2" sheetId="26" r:id="rId19"/>
  </sheets>
  <definedNames>
    <definedName name="_xlnm.Print_Area" localSheetId="0">'BUDGET SUMMARY'!$A$1:$E$60</definedName>
    <definedName name="_xlnm.Print_Area" localSheetId="15">'Financial analysis'!$B$1:$J$76</definedName>
    <definedName name="_xlnm.Print_Area" localSheetId="14">'MOBILITY ACTIVITIES - UNIT COST'!$A$1:$L$665</definedName>
    <definedName name="_xlnm.Print_Area" localSheetId="13">'Travel for Capacity Building'!$A$1:$J$111</definedName>
    <definedName name="_xlnm.Print_Titles" localSheetId="1">'1. ICT'!$1:$1</definedName>
    <definedName name="_xlnm.Print_Titles" localSheetId="2">'2.1 Board and Lodging'!$1:$1</definedName>
    <definedName name="_xlnm.Print_Titles" localSheetId="3">'2.2 Visa and Insurance'!$1:$1</definedName>
    <definedName name="_xlnm.Print_Titles" localSheetId="4">'2.3 Rental for rooms etc.'!$1:$1</definedName>
    <definedName name="_xlnm.Print_Titles" localSheetId="5">'2.4 Interpretation costs'!$1:$1</definedName>
    <definedName name="_xlnm.Print_Titles" localSheetId="6">'2.5 External speakers'!$1:$1</definedName>
    <definedName name="_xlnm.Print_Titles" localSheetId="7">'3.1 Production'!$1:$1</definedName>
    <definedName name="_xlnm.Print_Titles" localSheetId="8">'3.2 Translation'!$1:$1</definedName>
    <definedName name="_xlnm.Print_Titles" localSheetId="9">'3.3 Dissemination'!$1:$1</definedName>
  </definedNames>
  <calcPr calcId="162913"/>
</workbook>
</file>

<file path=xl/calcChain.xml><?xml version="1.0" encoding="utf-8"?>
<calcChain xmlns="http://schemas.openxmlformats.org/spreadsheetml/2006/main">
  <c r="D20" i="7" l="1"/>
  <c r="G263" i="1" l="1"/>
  <c r="G264" i="1"/>
  <c r="G265" i="1"/>
  <c r="G266" i="1"/>
  <c r="G267" i="1"/>
  <c r="G268" i="1"/>
  <c r="G269" i="1"/>
  <c r="G270" i="1"/>
  <c r="E31" i="20"/>
  <c r="G563" i="1" l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562" i="1"/>
  <c r="G127" i="1" l="1"/>
  <c r="E27" i="20" l="1"/>
  <c r="E26" i="20"/>
  <c r="E22" i="20"/>
  <c r="E20" i="20"/>
  <c r="E19" i="20"/>
  <c r="E17" i="20"/>
  <c r="E18" i="20"/>
  <c r="E16" i="20"/>
  <c r="E14" i="20"/>
  <c r="E11" i="20"/>
  <c r="E12" i="20"/>
  <c r="E13" i="20"/>
  <c r="E10" i="20"/>
  <c r="E8" i="20"/>
  <c r="H21" i="20"/>
  <c r="F5" i="23"/>
  <c r="I5" i="22"/>
  <c r="L5" i="22" s="1"/>
  <c r="N5" i="22" s="1"/>
  <c r="I4" i="22"/>
  <c r="L4" i="22" s="1"/>
  <c r="N4" i="22" s="1"/>
  <c r="E15" i="20" l="1"/>
  <c r="E9" i="20"/>
  <c r="I22" i="20"/>
  <c r="J22" i="20"/>
  <c r="E21" i="20" l="1"/>
  <c r="E23" i="20" s="1"/>
  <c r="D31" i="7"/>
  <c r="D14" i="7" l="1"/>
  <c r="D8" i="7"/>
  <c r="E32" i="20"/>
  <c r="F110" i="24" l="1"/>
  <c r="G110" i="24" s="1"/>
  <c r="F109" i="24"/>
  <c r="G109" i="24" s="1"/>
  <c r="J109" i="24" s="1"/>
  <c r="F108" i="24"/>
  <c r="F107" i="24"/>
  <c r="G107" i="24" s="1"/>
  <c r="J107" i="24" s="1"/>
  <c r="F106" i="24"/>
  <c r="F105" i="24"/>
  <c r="G105" i="24" s="1"/>
  <c r="J105" i="24" s="1"/>
  <c r="F104" i="24"/>
  <c r="J103" i="24"/>
  <c r="F103" i="24"/>
  <c r="G103" i="24" s="1"/>
  <c r="F102" i="24"/>
  <c r="J101" i="24"/>
  <c r="F101" i="24"/>
  <c r="G101" i="24" s="1"/>
  <c r="F100" i="24"/>
  <c r="J99" i="24"/>
  <c r="F99" i="24"/>
  <c r="G99" i="24" s="1"/>
  <c r="F98" i="24"/>
  <c r="F97" i="24"/>
  <c r="G97" i="24" s="1"/>
  <c r="J97" i="24" s="1"/>
  <c r="F96" i="24"/>
  <c r="F95" i="24"/>
  <c r="G95" i="24" s="1"/>
  <c r="J95" i="24" s="1"/>
  <c r="F94" i="24"/>
  <c r="F93" i="24"/>
  <c r="G93" i="24" s="1"/>
  <c r="J93" i="24" s="1"/>
  <c r="F92" i="24"/>
  <c r="F91" i="24"/>
  <c r="G91" i="24" s="1"/>
  <c r="J91" i="24" s="1"/>
  <c r="F90" i="24"/>
  <c r="F89" i="24"/>
  <c r="G89" i="24" s="1"/>
  <c r="J89" i="24" s="1"/>
  <c r="F88" i="24"/>
  <c r="J87" i="24"/>
  <c r="F87" i="24"/>
  <c r="G87" i="24" s="1"/>
  <c r="F86" i="24"/>
  <c r="J85" i="24"/>
  <c r="F85" i="24"/>
  <c r="G85" i="24" s="1"/>
  <c r="F84" i="24"/>
  <c r="J83" i="24"/>
  <c r="F83" i="24"/>
  <c r="G83" i="24" s="1"/>
  <c r="F82" i="24"/>
  <c r="F81" i="24"/>
  <c r="G81" i="24" s="1"/>
  <c r="J81" i="24" s="1"/>
  <c r="F80" i="24"/>
  <c r="F79" i="24"/>
  <c r="G79" i="24" s="1"/>
  <c r="J79" i="24" s="1"/>
  <c r="F78" i="24"/>
  <c r="F77" i="24"/>
  <c r="G77" i="24" s="1"/>
  <c r="J77" i="24" s="1"/>
  <c r="F76" i="24"/>
  <c r="F75" i="24"/>
  <c r="G75" i="24" s="1"/>
  <c r="J75" i="24" s="1"/>
  <c r="F74" i="24"/>
  <c r="F73" i="24"/>
  <c r="G73" i="24" s="1"/>
  <c r="J73" i="24" s="1"/>
  <c r="F72" i="24"/>
  <c r="J71" i="24"/>
  <c r="F71" i="24"/>
  <c r="G71" i="24" s="1"/>
  <c r="F70" i="24"/>
  <c r="J69" i="24"/>
  <c r="F69" i="24"/>
  <c r="G69" i="24" s="1"/>
  <c r="F68" i="24"/>
  <c r="J67" i="24"/>
  <c r="F67" i="24"/>
  <c r="G67" i="24" s="1"/>
  <c r="F66" i="24"/>
  <c r="F65" i="24"/>
  <c r="G65" i="24" s="1"/>
  <c r="J65" i="24" s="1"/>
  <c r="F64" i="24"/>
  <c r="F63" i="24"/>
  <c r="G63" i="24" s="1"/>
  <c r="J63" i="24" s="1"/>
  <c r="F62" i="24"/>
  <c r="F61" i="24"/>
  <c r="G61" i="24" s="1"/>
  <c r="J61" i="24" s="1"/>
  <c r="F60" i="24"/>
  <c r="F59" i="24"/>
  <c r="G59" i="24" s="1"/>
  <c r="J59" i="24" s="1"/>
  <c r="F58" i="24"/>
  <c r="F57" i="24"/>
  <c r="G57" i="24" s="1"/>
  <c r="J57" i="24" s="1"/>
  <c r="F56" i="24"/>
  <c r="J55" i="24"/>
  <c r="F55" i="24"/>
  <c r="G55" i="24" s="1"/>
  <c r="F54" i="24"/>
  <c r="J53" i="24"/>
  <c r="F53" i="24"/>
  <c r="G53" i="24" s="1"/>
  <c r="F52" i="24"/>
  <c r="J51" i="24"/>
  <c r="F51" i="24"/>
  <c r="G51" i="24" s="1"/>
  <c r="F50" i="24"/>
  <c r="F49" i="24"/>
  <c r="G49" i="24" s="1"/>
  <c r="J49" i="24" s="1"/>
  <c r="F48" i="24"/>
  <c r="F47" i="24"/>
  <c r="G47" i="24" s="1"/>
  <c r="J47" i="24" s="1"/>
  <c r="F46" i="24"/>
  <c r="G46" i="24" s="1"/>
  <c r="F45" i="24"/>
  <c r="G45" i="24" s="1"/>
  <c r="J45" i="24" s="1"/>
  <c r="F44" i="24"/>
  <c r="F43" i="24"/>
  <c r="G43" i="24" s="1"/>
  <c r="J43" i="24" s="1"/>
  <c r="F42" i="24"/>
  <c r="F41" i="24"/>
  <c r="G41" i="24" s="1"/>
  <c r="J41" i="24" s="1"/>
  <c r="F40" i="24"/>
  <c r="J39" i="24"/>
  <c r="F39" i="24"/>
  <c r="G39" i="24" s="1"/>
  <c r="F38" i="24"/>
  <c r="J37" i="24"/>
  <c r="F37" i="24"/>
  <c r="G37" i="24" s="1"/>
  <c r="F36" i="24"/>
  <c r="J35" i="24"/>
  <c r="F35" i="24"/>
  <c r="G35" i="24" s="1"/>
  <c r="F34" i="24"/>
  <c r="F33" i="24"/>
  <c r="G33" i="24" s="1"/>
  <c r="J33" i="24" s="1"/>
  <c r="F32" i="24"/>
  <c r="F31" i="24"/>
  <c r="G31" i="24" s="1"/>
  <c r="J31" i="24" s="1"/>
  <c r="F30" i="24"/>
  <c r="F29" i="24"/>
  <c r="G29" i="24" s="1"/>
  <c r="J29" i="24" s="1"/>
  <c r="F28" i="24"/>
  <c r="F27" i="24"/>
  <c r="J26" i="24"/>
  <c r="F26" i="24"/>
  <c r="G26" i="24" s="1"/>
  <c r="F25" i="24"/>
  <c r="J24" i="24"/>
  <c r="F24" i="24"/>
  <c r="G24" i="24" s="1"/>
  <c r="F23" i="24"/>
  <c r="F22" i="24"/>
  <c r="G22" i="24" s="1"/>
  <c r="J22" i="24" s="1"/>
  <c r="F21" i="24"/>
  <c r="F20" i="24"/>
  <c r="G20" i="24" s="1"/>
  <c r="J20" i="24" s="1"/>
  <c r="F19" i="24"/>
  <c r="F18" i="24"/>
  <c r="G18" i="24" s="1"/>
  <c r="J18" i="24" s="1"/>
  <c r="F17" i="24"/>
  <c r="F16" i="24"/>
  <c r="G16" i="24" s="1"/>
  <c r="J16" i="24" s="1"/>
  <c r="F15" i="24"/>
  <c r="F14" i="24"/>
  <c r="G14" i="24" s="1"/>
  <c r="J14" i="24" s="1"/>
  <c r="F13" i="24"/>
  <c r="J12" i="24"/>
  <c r="F12" i="24"/>
  <c r="G12" i="24" s="1"/>
  <c r="F11" i="24"/>
  <c r="J10" i="24"/>
  <c r="F10" i="24"/>
  <c r="G10" i="24" s="1"/>
  <c r="F9" i="24"/>
  <c r="F8" i="24"/>
  <c r="G8" i="24" s="1"/>
  <c r="J8" i="24" s="1"/>
  <c r="F7" i="24"/>
  <c r="F6" i="24"/>
  <c r="G6" i="24" s="1"/>
  <c r="J6" i="24" s="1"/>
  <c r="F5" i="24"/>
  <c r="G5" i="24" s="1"/>
  <c r="I6" i="22"/>
  <c r="G15" i="24" l="1"/>
  <c r="J15" i="24" s="1"/>
  <c r="G42" i="24"/>
  <c r="J42" i="24" s="1"/>
  <c r="G58" i="24"/>
  <c r="J58" i="24" s="1"/>
  <c r="G74" i="24"/>
  <c r="J74" i="24" s="1"/>
  <c r="G90" i="24"/>
  <c r="J90" i="24" s="1"/>
  <c r="G106" i="24"/>
  <c r="J106" i="24" s="1"/>
  <c r="G48" i="24"/>
  <c r="J48" i="24" s="1"/>
  <c r="G27" i="24"/>
  <c r="J27" i="24" s="1"/>
  <c r="G38" i="24"/>
  <c r="J38" i="24" s="1"/>
  <c r="G54" i="24"/>
  <c r="J54" i="24" s="1"/>
  <c r="G70" i="24"/>
  <c r="J70" i="24" s="1"/>
  <c r="G86" i="24"/>
  <c r="J86" i="24" s="1"/>
  <c r="G102" i="24"/>
  <c r="J102" i="24" s="1"/>
  <c r="G80" i="24"/>
  <c r="J80" i="24" s="1"/>
  <c r="G96" i="24"/>
  <c r="J96" i="24" s="1"/>
  <c r="G11" i="24"/>
  <c r="J11" i="24" s="1"/>
  <c r="G17" i="24"/>
  <c r="J17" i="24" s="1"/>
  <c r="G28" i="24"/>
  <c r="J28" i="24" s="1"/>
  <c r="G44" i="24"/>
  <c r="J44" i="24" s="1"/>
  <c r="G60" i="24"/>
  <c r="J60" i="24" s="1"/>
  <c r="G76" i="24"/>
  <c r="J76" i="24" s="1"/>
  <c r="G92" i="24"/>
  <c r="J92" i="24" s="1"/>
  <c r="G108" i="24"/>
  <c r="J108" i="24" s="1"/>
  <c r="G34" i="24"/>
  <c r="J34" i="24" s="1"/>
  <c r="G50" i="24"/>
  <c r="J50" i="24" s="1"/>
  <c r="G66" i="24"/>
  <c r="J66" i="24" s="1"/>
  <c r="G82" i="24"/>
  <c r="J82" i="24" s="1"/>
  <c r="G98" i="24"/>
  <c r="J98" i="24" s="1"/>
  <c r="G7" i="24"/>
  <c r="J7" i="24" s="1"/>
  <c r="G23" i="24"/>
  <c r="J23" i="24" s="1"/>
  <c r="G13" i="24"/>
  <c r="J13" i="24" s="1"/>
  <c r="G40" i="24"/>
  <c r="J40" i="24" s="1"/>
  <c r="G56" i="24"/>
  <c r="J56" i="24" s="1"/>
  <c r="G72" i="24"/>
  <c r="J72" i="24" s="1"/>
  <c r="G88" i="24"/>
  <c r="J88" i="24" s="1"/>
  <c r="G104" i="24"/>
  <c r="J104" i="24" s="1"/>
  <c r="G32" i="24"/>
  <c r="J32" i="24" s="1"/>
  <c r="G64" i="24"/>
  <c r="J64" i="24" s="1"/>
  <c r="L6" i="22"/>
  <c r="I7" i="22"/>
  <c r="G19" i="24"/>
  <c r="J19" i="24" s="1"/>
  <c r="G30" i="24"/>
  <c r="J30" i="24" s="1"/>
  <c r="G62" i="24"/>
  <c r="J62" i="24" s="1"/>
  <c r="G78" i="24"/>
  <c r="J78" i="24" s="1"/>
  <c r="G94" i="24"/>
  <c r="J94" i="24" s="1"/>
  <c r="G21" i="24"/>
  <c r="J21" i="24" s="1"/>
  <c r="G9" i="24"/>
  <c r="J9" i="24" s="1"/>
  <c r="G25" i="24"/>
  <c r="J25" i="24" s="1"/>
  <c r="G36" i="24"/>
  <c r="J36" i="24" s="1"/>
  <c r="G52" i="24"/>
  <c r="J52" i="24" s="1"/>
  <c r="G68" i="24"/>
  <c r="J68" i="24" s="1"/>
  <c r="G84" i="24"/>
  <c r="J84" i="24" s="1"/>
  <c r="G100" i="24"/>
  <c r="J100" i="24" s="1"/>
  <c r="J110" i="24"/>
  <c r="J46" i="24"/>
  <c r="J5" i="24"/>
  <c r="E21" i="7"/>
  <c r="F22" i="20" s="1"/>
  <c r="N6" i="22" l="1"/>
  <c r="N7" i="22" s="1"/>
  <c r="I20" i="20" s="1"/>
  <c r="J20" i="20" s="1"/>
  <c r="E19" i="7"/>
  <c r="F20" i="20"/>
  <c r="G111" i="24"/>
  <c r="E30" i="7" s="1"/>
  <c r="E31" i="7" s="1"/>
  <c r="J111" i="24"/>
  <c r="H31" i="20" s="1"/>
  <c r="I31" i="20" s="1"/>
  <c r="G22" i="20"/>
  <c r="G20" i="20" l="1"/>
  <c r="F31" i="20"/>
  <c r="G31" i="20" s="1"/>
  <c r="F237" i="1"/>
  <c r="G237" i="1" s="1"/>
  <c r="F17" i="1"/>
  <c r="G17" i="1" s="1"/>
  <c r="F563" i="1" l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562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41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293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27" i="1"/>
  <c r="F112" i="1" l="1"/>
  <c r="G112" i="1" s="1"/>
  <c r="J112" i="1" s="1"/>
  <c r="F111" i="1"/>
  <c r="F110" i="1"/>
  <c r="G110" i="1" s="1"/>
  <c r="J110" i="1" s="1"/>
  <c r="F109" i="1"/>
  <c r="J108" i="1"/>
  <c r="F108" i="1"/>
  <c r="G108" i="1" s="1"/>
  <c r="F107" i="1"/>
  <c r="F106" i="1"/>
  <c r="G106" i="1" s="1"/>
  <c r="J106" i="1" s="1"/>
  <c r="F105" i="1"/>
  <c r="F104" i="1"/>
  <c r="G104" i="1" s="1"/>
  <c r="J104" i="1" s="1"/>
  <c r="F103" i="1"/>
  <c r="J102" i="1"/>
  <c r="F102" i="1"/>
  <c r="G102" i="1" s="1"/>
  <c r="F101" i="1"/>
  <c r="G184" i="1"/>
  <c r="J184" i="1" s="1"/>
  <c r="L184" i="1" s="1"/>
  <c r="G183" i="1"/>
  <c r="J183" i="1" s="1"/>
  <c r="L183" i="1" s="1"/>
  <c r="G182" i="1"/>
  <c r="J182" i="1" s="1"/>
  <c r="L182" i="1" s="1"/>
  <c r="J181" i="1"/>
  <c r="L181" i="1" s="1"/>
  <c r="G181" i="1"/>
  <c r="G180" i="1"/>
  <c r="J180" i="1" s="1"/>
  <c r="L180" i="1" s="1"/>
  <c r="F114" i="1"/>
  <c r="F113" i="1"/>
  <c r="G113" i="1" s="1"/>
  <c r="J113" i="1" s="1"/>
  <c r="F100" i="1"/>
  <c r="F99" i="1"/>
  <c r="G99" i="1" s="1"/>
  <c r="J99" i="1" s="1"/>
  <c r="F98" i="1"/>
  <c r="F97" i="1"/>
  <c r="G97" i="1" s="1"/>
  <c r="J97" i="1" s="1"/>
  <c r="F96" i="1"/>
  <c r="J95" i="1"/>
  <c r="F95" i="1"/>
  <c r="G95" i="1" s="1"/>
  <c r="F94" i="1"/>
  <c r="J93" i="1"/>
  <c r="F93" i="1"/>
  <c r="G93" i="1" s="1"/>
  <c r="F92" i="1"/>
  <c r="F91" i="1"/>
  <c r="G91" i="1" s="1"/>
  <c r="J91" i="1" s="1"/>
  <c r="F90" i="1"/>
  <c r="L115" i="11"/>
  <c r="O115" i="11" s="1"/>
  <c r="Q115" i="11" s="1"/>
  <c r="L114" i="11"/>
  <c r="O114" i="11" s="1"/>
  <c r="Q114" i="11" s="1"/>
  <c r="L113" i="11"/>
  <c r="O113" i="11" s="1"/>
  <c r="Q113" i="11" s="1"/>
  <c r="L112" i="11"/>
  <c r="O112" i="11" s="1"/>
  <c r="Q112" i="11" s="1"/>
  <c r="L111" i="11"/>
  <c r="O111" i="11" s="1"/>
  <c r="Q111" i="11" s="1"/>
  <c r="O110" i="11"/>
  <c r="Q110" i="11" s="1"/>
  <c r="L110" i="11"/>
  <c r="L109" i="11"/>
  <c r="O109" i="11" s="1"/>
  <c r="Q109" i="11" s="1"/>
  <c r="O108" i="11"/>
  <c r="Q108" i="11" s="1"/>
  <c r="L108" i="11"/>
  <c r="L107" i="11"/>
  <c r="O107" i="11" s="1"/>
  <c r="Q107" i="11" s="1"/>
  <c r="L106" i="11"/>
  <c r="O106" i="11" s="1"/>
  <c r="Q106" i="11" s="1"/>
  <c r="L105" i="11"/>
  <c r="O105" i="11" s="1"/>
  <c r="Q105" i="11" s="1"/>
  <c r="L126" i="11"/>
  <c r="O126" i="11" s="1"/>
  <c r="Q126" i="11" s="1"/>
  <c r="L125" i="11"/>
  <c r="O125" i="11" s="1"/>
  <c r="Q125" i="11" s="1"/>
  <c r="L124" i="11"/>
  <c r="O124" i="11" s="1"/>
  <c r="Q124" i="11" s="1"/>
  <c r="O123" i="11"/>
  <c r="Q123" i="11" s="1"/>
  <c r="L123" i="11"/>
  <c r="L122" i="11"/>
  <c r="O122" i="11" s="1"/>
  <c r="Q122" i="11" s="1"/>
  <c r="O121" i="11"/>
  <c r="Q121" i="11" s="1"/>
  <c r="L121" i="11"/>
  <c r="L120" i="11"/>
  <c r="O120" i="11" s="1"/>
  <c r="Q120" i="11" s="1"/>
  <c r="O119" i="11"/>
  <c r="Q119" i="11" s="1"/>
  <c r="L119" i="11"/>
  <c r="L118" i="11"/>
  <c r="O118" i="11" s="1"/>
  <c r="Q118" i="11" s="1"/>
  <c r="L117" i="11"/>
  <c r="O117" i="11" s="1"/>
  <c r="Q117" i="11" s="1"/>
  <c r="L116" i="11"/>
  <c r="O116" i="11" s="1"/>
  <c r="Q116" i="11" s="1"/>
  <c r="I15" i="8"/>
  <c r="L15" i="8" s="1"/>
  <c r="N15" i="8" s="1"/>
  <c r="I14" i="8"/>
  <c r="L14" i="8" s="1"/>
  <c r="N14" i="8" s="1"/>
  <c r="I13" i="8"/>
  <c r="L13" i="8" s="1"/>
  <c r="N13" i="8" s="1"/>
  <c r="L12" i="8"/>
  <c r="N12" i="8" s="1"/>
  <c r="I12" i="8"/>
  <c r="G103" i="1" l="1"/>
  <c r="J103" i="1" s="1"/>
  <c r="G98" i="1"/>
  <c r="J98" i="1" s="1"/>
  <c r="G109" i="1"/>
  <c r="J109" i="1" s="1"/>
  <c r="J100" i="1"/>
  <c r="G100" i="1"/>
  <c r="G94" i="1"/>
  <c r="J94" i="1" s="1"/>
  <c r="G90" i="1"/>
  <c r="J90" i="1" s="1"/>
  <c r="G105" i="1"/>
  <c r="J105" i="1" s="1"/>
  <c r="J96" i="1"/>
  <c r="G96" i="1"/>
  <c r="G111" i="1"/>
  <c r="J111" i="1" s="1"/>
  <c r="G114" i="1"/>
  <c r="J114" i="1" s="1"/>
  <c r="G101" i="1"/>
  <c r="J101" i="1" s="1"/>
  <c r="J92" i="1"/>
  <c r="G92" i="1"/>
  <c r="G107" i="1"/>
  <c r="J107" i="1" s="1"/>
  <c r="G413" i="1"/>
  <c r="J263" i="1"/>
  <c r="J264" i="1"/>
  <c r="J265" i="1"/>
  <c r="J266" i="1"/>
  <c r="J267" i="1"/>
  <c r="J268" i="1"/>
  <c r="J269" i="1"/>
  <c r="J270" i="1"/>
  <c r="G168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50" i="1"/>
  <c r="G151" i="1"/>
  <c r="G152" i="1"/>
  <c r="G153" i="1"/>
  <c r="G154" i="1"/>
  <c r="G155" i="1"/>
  <c r="G142" i="1"/>
  <c r="G143" i="1"/>
  <c r="G144" i="1"/>
  <c r="G145" i="1"/>
  <c r="G146" i="1"/>
  <c r="J146" i="1" s="1"/>
  <c r="G147" i="1"/>
  <c r="J147" i="1" s="1"/>
  <c r="G148" i="1"/>
  <c r="J148" i="1" s="1"/>
  <c r="G149" i="1"/>
  <c r="J149" i="1" s="1"/>
  <c r="G128" i="1"/>
  <c r="G129" i="1"/>
  <c r="G130" i="1"/>
  <c r="G131" i="1"/>
  <c r="G132" i="1"/>
  <c r="G133" i="1"/>
  <c r="G134" i="1"/>
  <c r="G135" i="1"/>
  <c r="G136" i="1"/>
  <c r="J136" i="1" s="1"/>
  <c r="G137" i="1"/>
  <c r="J137" i="1" s="1"/>
  <c r="G138" i="1"/>
  <c r="J138" i="1" s="1"/>
  <c r="G139" i="1"/>
  <c r="J139" i="1" s="1"/>
  <c r="G140" i="1"/>
  <c r="G141" i="1"/>
  <c r="G360" i="1" l="1"/>
  <c r="J360" i="1" s="1"/>
  <c r="G359" i="1"/>
  <c r="J359" i="1" s="1"/>
  <c r="G358" i="1"/>
  <c r="J358" i="1" s="1"/>
  <c r="G357" i="1"/>
  <c r="J357" i="1" s="1"/>
  <c r="G315" i="1"/>
  <c r="J315" i="1" s="1"/>
  <c r="G314" i="1"/>
  <c r="J314" i="1" s="1"/>
  <c r="G313" i="1"/>
  <c r="J313" i="1" s="1"/>
  <c r="G312" i="1"/>
  <c r="J312" i="1" s="1"/>
  <c r="G311" i="1"/>
  <c r="J311" i="1" s="1"/>
  <c r="G310" i="1"/>
  <c r="J310" i="1" s="1"/>
  <c r="J150" i="1"/>
  <c r="J145" i="1"/>
  <c r="J144" i="1"/>
  <c r="J143" i="1"/>
  <c r="J142" i="1"/>
  <c r="G618" i="1"/>
  <c r="J618" i="1" s="1"/>
  <c r="L618" i="1" s="1"/>
  <c r="G617" i="1"/>
  <c r="J617" i="1" s="1"/>
  <c r="L617" i="1" s="1"/>
  <c r="J582" i="1"/>
  <c r="J581" i="1"/>
  <c r="J580" i="1"/>
  <c r="J579" i="1"/>
  <c r="J578" i="1"/>
  <c r="J577" i="1"/>
  <c r="G431" i="1"/>
  <c r="J431" i="1" s="1"/>
  <c r="L431" i="1" s="1"/>
  <c r="G430" i="1"/>
  <c r="J430" i="1" s="1"/>
  <c r="L430" i="1" s="1"/>
  <c r="G429" i="1"/>
  <c r="J429" i="1" s="1"/>
  <c r="L429" i="1" s="1"/>
  <c r="G400" i="1"/>
  <c r="J400" i="1" s="1"/>
  <c r="L400" i="1" s="1"/>
  <c r="G399" i="1"/>
  <c r="J399" i="1" s="1"/>
  <c r="L399" i="1" s="1"/>
  <c r="G355" i="1"/>
  <c r="J355" i="1" s="1"/>
  <c r="G354" i="1"/>
  <c r="J354" i="1" s="1"/>
  <c r="G353" i="1"/>
  <c r="J353" i="1" s="1"/>
  <c r="G352" i="1"/>
  <c r="J352" i="1" s="1"/>
  <c r="G351" i="1"/>
  <c r="J351" i="1" s="1"/>
  <c r="G350" i="1"/>
  <c r="J350" i="1" s="1"/>
  <c r="G363" i="1"/>
  <c r="J363" i="1" s="1"/>
  <c r="G362" i="1"/>
  <c r="J362" i="1" s="1"/>
  <c r="G361" i="1"/>
  <c r="J361" i="1" s="1"/>
  <c r="G356" i="1"/>
  <c r="J356" i="1" s="1"/>
  <c r="G349" i="1"/>
  <c r="J349" i="1" s="1"/>
  <c r="G348" i="1"/>
  <c r="J348" i="1" s="1"/>
  <c r="G347" i="1"/>
  <c r="J347" i="1" s="1"/>
  <c r="G346" i="1"/>
  <c r="J346" i="1" s="1"/>
  <c r="G345" i="1"/>
  <c r="J345" i="1" s="1"/>
  <c r="G344" i="1"/>
  <c r="J344" i="1" s="1"/>
  <c r="G306" i="1"/>
  <c r="J306" i="1" s="1"/>
  <c r="G305" i="1"/>
  <c r="J305" i="1" s="1"/>
  <c r="G304" i="1"/>
  <c r="J304" i="1" s="1"/>
  <c r="G303" i="1"/>
  <c r="J303" i="1" s="1"/>
  <c r="G302" i="1"/>
  <c r="J302" i="1" s="1"/>
  <c r="G301" i="1"/>
  <c r="J301" i="1" s="1"/>
  <c r="G300" i="1"/>
  <c r="J300" i="1" s="1"/>
  <c r="G299" i="1"/>
  <c r="J299" i="1" s="1"/>
  <c r="G298" i="1"/>
  <c r="J298" i="1" s="1"/>
  <c r="G297" i="1"/>
  <c r="J297" i="1" s="1"/>
  <c r="G296" i="1"/>
  <c r="J296" i="1" s="1"/>
  <c r="F258" i="1"/>
  <c r="G258" i="1" s="1"/>
  <c r="F257" i="1"/>
  <c r="G257" i="1" s="1"/>
  <c r="F256" i="1"/>
  <c r="G256" i="1" s="1"/>
  <c r="F255" i="1"/>
  <c r="G255" i="1" s="1"/>
  <c r="F254" i="1"/>
  <c r="G254" i="1" s="1"/>
  <c r="F253" i="1"/>
  <c r="G253" i="1" s="1"/>
  <c r="F252" i="1"/>
  <c r="G252" i="1" s="1"/>
  <c r="F251" i="1"/>
  <c r="G251" i="1" s="1"/>
  <c r="F250" i="1"/>
  <c r="G250" i="1" s="1"/>
  <c r="F85" i="1"/>
  <c r="F84" i="1"/>
  <c r="F83" i="1"/>
  <c r="F82" i="1"/>
  <c r="F81" i="1"/>
  <c r="F80" i="1"/>
  <c r="F79" i="1"/>
  <c r="F78" i="1"/>
  <c r="F77" i="1"/>
  <c r="F76" i="1"/>
  <c r="F75" i="1"/>
  <c r="F74" i="1"/>
  <c r="J583" i="1"/>
  <c r="J576" i="1"/>
  <c r="J575" i="1"/>
  <c r="J574" i="1"/>
  <c r="J573" i="1"/>
  <c r="J572" i="1"/>
  <c r="J571" i="1"/>
  <c r="J570" i="1"/>
  <c r="J569" i="1"/>
  <c r="J568" i="1"/>
  <c r="J567" i="1"/>
  <c r="J584" i="1"/>
  <c r="J585" i="1"/>
  <c r="J586" i="1"/>
  <c r="J587" i="1"/>
  <c r="J588" i="1"/>
  <c r="J589" i="1"/>
  <c r="J590" i="1"/>
  <c r="J591" i="1"/>
  <c r="J592" i="1"/>
  <c r="J593" i="1"/>
  <c r="J594" i="1"/>
  <c r="G421" i="1"/>
  <c r="J421" i="1" s="1"/>
  <c r="L421" i="1" s="1"/>
  <c r="G422" i="1"/>
  <c r="J422" i="1" s="1"/>
  <c r="L422" i="1" s="1"/>
  <c r="G423" i="1"/>
  <c r="J423" i="1" s="1"/>
  <c r="L423" i="1" s="1"/>
  <c r="G424" i="1"/>
  <c r="J424" i="1" s="1"/>
  <c r="L424" i="1" s="1"/>
  <c r="G425" i="1"/>
  <c r="J425" i="1" s="1"/>
  <c r="L425" i="1" s="1"/>
  <c r="G426" i="1"/>
  <c r="J426" i="1" s="1"/>
  <c r="L426" i="1" s="1"/>
  <c r="G427" i="1"/>
  <c r="J427" i="1" s="1"/>
  <c r="L427" i="1" s="1"/>
  <c r="G428" i="1"/>
  <c r="J428" i="1" s="1"/>
  <c r="L428" i="1" s="1"/>
  <c r="G432" i="1"/>
  <c r="J432" i="1" s="1"/>
  <c r="L432" i="1" s="1"/>
  <c r="G433" i="1"/>
  <c r="J433" i="1" s="1"/>
  <c r="L433" i="1" s="1"/>
  <c r="G78" i="1" l="1"/>
  <c r="J78" i="1" s="1"/>
  <c r="G80" i="1"/>
  <c r="J80" i="1" s="1"/>
  <c r="G79" i="1"/>
  <c r="J79" i="1" s="1"/>
  <c r="J81" i="1"/>
  <c r="G81" i="1"/>
  <c r="G74" i="1"/>
  <c r="J74" i="1" s="1"/>
  <c r="G82" i="1"/>
  <c r="J82" i="1" s="1"/>
  <c r="G83" i="1"/>
  <c r="J83" i="1" s="1"/>
  <c r="J76" i="1"/>
  <c r="G76" i="1"/>
  <c r="G84" i="1"/>
  <c r="J84" i="1" s="1"/>
  <c r="G75" i="1"/>
  <c r="J75" i="1" s="1"/>
  <c r="G77" i="1"/>
  <c r="J77" i="1" s="1"/>
  <c r="J85" i="1"/>
  <c r="G85" i="1"/>
  <c r="J251" i="1"/>
  <c r="J253" i="1"/>
  <c r="J255" i="1"/>
  <c r="J257" i="1"/>
  <c r="J250" i="1"/>
  <c r="J252" i="1"/>
  <c r="J254" i="1"/>
  <c r="J256" i="1"/>
  <c r="J258" i="1"/>
  <c r="G643" i="1"/>
  <c r="J643" i="1" s="1"/>
  <c r="L643" i="1" s="1"/>
  <c r="G642" i="1"/>
  <c r="J642" i="1" s="1"/>
  <c r="L642" i="1" s="1"/>
  <c r="G641" i="1"/>
  <c r="J641" i="1" s="1"/>
  <c r="L641" i="1" s="1"/>
  <c r="G640" i="1"/>
  <c r="J640" i="1" s="1"/>
  <c r="L640" i="1" s="1"/>
  <c r="G639" i="1"/>
  <c r="J639" i="1" s="1"/>
  <c r="L639" i="1" s="1"/>
  <c r="G638" i="1"/>
  <c r="J638" i="1" s="1"/>
  <c r="L638" i="1" s="1"/>
  <c r="G637" i="1"/>
  <c r="J637" i="1" s="1"/>
  <c r="L637" i="1" s="1"/>
  <c r="G644" i="1"/>
  <c r="F558" i="1"/>
  <c r="G558" i="1" s="1"/>
  <c r="F557" i="1"/>
  <c r="G557" i="1" s="1"/>
  <c r="F556" i="1"/>
  <c r="G556" i="1" s="1"/>
  <c r="F555" i="1"/>
  <c r="G555" i="1" s="1"/>
  <c r="F554" i="1"/>
  <c r="G554" i="1" s="1"/>
  <c r="F553" i="1"/>
  <c r="G553" i="1" s="1"/>
  <c r="F552" i="1"/>
  <c r="G552" i="1" s="1"/>
  <c r="F551" i="1"/>
  <c r="G551" i="1" s="1"/>
  <c r="F550" i="1"/>
  <c r="G550" i="1" s="1"/>
  <c r="F549" i="1"/>
  <c r="G549" i="1" s="1"/>
  <c r="F548" i="1"/>
  <c r="G548" i="1" s="1"/>
  <c r="F547" i="1"/>
  <c r="G547" i="1" s="1"/>
  <c r="F546" i="1"/>
  <c r="G546" i="1" s="1"/>
  <c r="F545" i="1"/>
  <c r="G545" i="1" s="1"/>
  <c r="F544" i="1"/>
  <c r="G544" i="1" s="1"/>
  <c r="F543" i="1"/>
  <c r="G543" i="1" s="1"/>
  <c r="F542" i="1"/>
  <c r="G542" i="1" s="1"/>
  <c r="F541" i="1"/>
  <c r="G541" i="1" s="1"/>
  <c r="F540" i="1"/>
  <c r="G540" i="1" s="1"/>
  <c r="F539" i="1"/>
  <c r="G539" i="1" s="1"/>
  <c r="F538" i="1"/>
  <c r="G538" i="1" s="1"/>
  <c r="F537" i="1"/>
  <c r="G537" i="1" s="1"/>
  <c r="F536" i="1"/>
  <c r="G536" i="1" s="1"/>
  <c r="F535" i="1"/>
  <c r="G535" i="1" s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G420" i="1"/>
  <c r="J420" i="1" s="1"/>
  <c r="L420" i="1" s="1"/>
  <c r="G419" i="1"/>
  <c r="J419" i="1" s="1"/>
  <c r="L419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89" i="1"/>
  <c r="G89" i="1" s="1"/>
  <c r="F88" i="1"/>
  <c r="G88" i="1" s="1"/>
  <c r="F87" i="1"/>
  <c r="G87" i="1" s="1"/>
  <c r="F86" i="1"/>
  <c r="G86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J17" i="1"/>
  <c r="F16" i="1"/>
  <c r="F15" i="1"/>
  <c r="F14" i="1"/>
  <c r="F13" i="1"/>
  <c r="F12" i="1"/>
  <c r="F11" i="1"/>
  <c r="F10" i="1"/>
  <c r="F9" i="1"/>
  <c r="F8" i="1"/>
  <c r="F7" i="1"/>
  <c r="F6" i="1"/>
  <c r="G13" i="1" l="1"/>
  <c r="J13" i="1" s="1"/>
  <c r="G37" i="1"/>
  <c r="J37" i="1" s="1"/>
  <c r="G490" i="1"/>
  <c r="J490" i="1" s="1"/>
  <c r="G514" i="1"/>
  <c r="J514" i="1" s="1"/>
  <c r="G11" i="1"/>
  <c r="J11" i="1" s="1"/>
  <c r="G19" i="1"/>
  <c r="J19" i="1" s="1"/>
  <c r="G27" i="1"/>
  <c r="J27" i="1" s="1"/>
  <c r="G35" i="1"/>
  <c r="J35" i="1" s="1"/>
  <c r="G43" i="1"/>
  <c r="J43" i="1" s="1"/>
  <c r="G51" i="1"/>
  <c r="J51" i="1" s="1"/>
  <c r="G456" i="1"/>
  <c r="J456" i="1" s="1"/>
  <c r="G464" i="1"/>
  <c r="J464" i="1" s="1"/>
  <c r="G472" i="1"/>
  <c r="J472" i="1" s="1"/>
  <c r="G480" i="1"/>
  <c r="J480" i="1" s="1"/>
  <c r="G488" i="1"/>
  <c r="J488" i="1" s="1"/>
  <c r="G496" i="1"/>
  <c r="J496" i="1" s="1"/>
  <c r="G504" i="1"/>
  <c r="J504" i="1" s="1"/>
  <c r="G512" i="1"/>
  <c r="J512" i="1" s="1"/>
  <c r="G520" i="1"/>
  <c r="J520" i="1" s="1"/>
  <c r="G528" i="1"/>
  <c r="J528" i="1" s="1"/>
  <c r="G12" i="1"/>
  <c r="J12" i="1" s="1"/>
  <c r="G52" i="1"/>
  <c r="J52" i="1" s="1"/>
  <c r="G465" i="1"/>
  <c r="J465" i="1" s="1"/>
  <c r="G489" i="1"/>
  <c r="J489" i="1" s="1"/>
  <c r="G513" i="1"/>
  <c r="J513" i="1" s="1"/>
  <c r="G21" i="1"/>
  <c r="J21" i="1" s="1"/>
  <c r="G482" i="1"/>
  <c r="J482" i="1" s="1"/>
  <c r="G6" i="1"/>
  <c r="J6" i="1" s="1"/>
  <c r="G14" i="1"/>
  <c r="J14" i="1" s="1"/>
  <c r="G22" i="1"/>
  <c r="J22" i="1" s="1"/>
  <c r="G30" i="1"/>
  <c r="J30" i="1" s="1"/>
  <c r="G38" i="1"/>
  <c r="J38" i="1" s="1"/>
  <c r="G46" i="1"/>
  <c r="J46" i="1" s="1"/>
  <c r="G54" i="1"/>
  <c r="J54" i="1" s="1"/>
  <c r="G459" i="1"/>
  <c r="J459" i="1" s="1"/>
  <c r="G467" i="1"/>
  <c r="J467" i="1" s="1"/>
  <c r="G475" i="1"/>
  <c r="J475" i="1" s="1"/>
  <c r="G483" i="1"/>
  <c r="J483" i="1" s="1"/>
  <c r="G491" i="1"/>
  <c r="J491" i="1" s="1"/>
  <c r="G499" i="1"/>
  <c r="J499" i="1" s="1"/>
  <c r="G507" i="1"/>
  <c r="J507" i="1" s="1"/>
  <c r="G515" i="1"/>
  <c r="J515" i="1" s="1"/>
  <c r="G523" i="1"/>
  <c r="J523" i="1" s="1"/>
  <c r="G531" i="1"/>
  <c r="J531" i="1" s="1"/>
  <c r="G20" i="1"/>
  <c r="J20" i="1" s="1"/>
  <c r="G522" i="1"/>
  <c r="J522" i="1" s="1"/>
  <c r="G15" i="1"/>
  <c r="J15" i="1" s="1"/>
  <c r="G39" i="1"/>
  <c r="J39" i="1" s="1"/>
  <c r="G47" i="1"/>
  <c r="J47" i="1" s="1"/>
  <c r="G55" i="1"/>
  <c r="J55" i="1" s="1"/>
  <c r="G460" i="1"/>
  <c r="J460" i="1" s="1"/>
  <c r="G468" i="1"/>
  <c r="J468" i="1" s="1"/>
  <c r="G476" i="1"/>
  <c r="J476" i="1" s="1"/>
  <c r="G484" i="1"/>
  <c r="J484" i="1" s="1"/>
  <c r="G492" i="1"/>
  <c r="J492" i="1" s="1"/>
  <c r="G500" i="1"/>
  <c r="J500" i="1" s="1"/>
  <c r="G508" i="1"/>
  <c r="J508" i="1" s="1"/>
  <c r="G516" i="1"/>
  <c r="J516" i="1" s="1"/>
  <c r="G524" i="1"/>
  <c r="J524" i="1" s="1"/>
  <c r="G532" i="1"/>
  <c r="J532" i="1" s="1"/>
  <c r="G44" i="1"/>
  <c r="J44" i="1" s="1"/>
  <c r="G481" i="1"/>
  <c r="J481" i="1" s="1"/>
  <c r="G29" i="1"/>
  <c r="J29" i="1" s="1"/>
  <c r="G45" i="1"/>
  <c r="J45" i="1" s="1"/>
  <c r="G53" i="1"/>
  <c r="J53" i="1" s="1"/>
  <c r="G458" i="1"/>
  <c r="J458" i="1" s="1"/>
  <c r="G498" i="1"/>
  <c r="J498" i="1" s="1"/>
  <c r="G23" i="1"/>
  <c r="J23" i="1" s="1"/>
  <c r="G24" i="1"/>
  <c r="J24" i="1" s="1"/>
  <c r="G40" i="1"/>
  <c r="J40" i="1" s="1"/>
  <c r="G56" i="1"/>
  <c r="J56" i="1" s="1"/>
  <c r="G461" i="1"/>
  <c r="J461" i="1" s="1"/>
  <c r="G469" i="1"/>
  <c r="J469" i="1" s="1"/>
  <c r="G477" i="1"/>
  <c r="J477" i="1" s="1"/>
  <c r="G485" i="1"/>
  <c r="J485" i="1" s="1"/>
  <c r="G493" i="1"/>
  <c r="J493" i="1" s="1"/>
  <c r="G501" i="1"/>
  <c r="J501" i="1" s="1"/>
  <c r="G509" i="1"/>
  <c r="J509" i="1" s="1"/>
  <c r="G517" i="1"/>
  <c r="J517" i="1" s="1"/>
  <c r="G525" i="1"/>
  <c r="J525" i="1" s="1"/>
  <c r="G533" i="1"/>
  <c r="J533" i="1" s="1"/>
  <c r="G28" i="1"/>
  <c r="J28" i="1" s="1"/>
  <c r="G457" i="1"/>
  <c r="J457" i="1" s="1"/>
  <c r="G474" i="1"/>
  <c r="J474" i="1" s="1"/>
  <c r="G506" i="1"/>
  <c r="J506" i="1" s="1"/>
  <c r="G530" i="1"/>
  <c r="J530" i="1" s="1"/>
  <c r="G31" i="1"/>
  <c r="J31" i="1" s="1"/>
  <c r="G16" i="1"/>
  <c r="J16" i="1" s="1"/>
  <c r="G48" i="1"/>
  <c r="J48" i="1" s="1"/>
  <c r="G33" i="1"/>
  <c r="J33" i="1" s="1"/>
  <c r="G49" i="1"/>
  <c r="J49" i="1" s="1"/>
  <c r="G454" i="1"/>
  <c r="J454" i="1" s="1"/>
  <c r="G462" i="1"/>
  <c r="J462" i="1" s="1"/>
  <c r="G470" i="1"/>
  <c r="J470" i="1" s="1"/>
  <c r="G478" i="1"/>
  <c r="J478" i="1" s="1"/>
  <c r="G486" i="1"/>
  <c r="J486" i="1" s="1"/>
  <c r="G494" i="1"/>
  <c r="J494" i="1" s="1"/>
  <c r="G502" i="1"/>
  <c r="J502" i="1" s="1"/>
  <c r="G510" i="1"/>
  <c r="J510" i="1" s="1"/>
  <c r="G518" i="1"/>
  <c r="J518" i="1" s="1"/>
  <c r="G526" i="1"/>
  <c r="J526" i="1" s="1"/>
  <c r="G534" i="1"/>
  <c r="J534" i="1" s="1"/>
  <c r="G36" i="1"/>
  <c r="J36" i="1" s="1"/>
  <c r="G473" i="1"/>
  <c r="J473" i="1" s="1"/>
  <c r="G497" i="1"/>
  <c r="J497" i="1" s="1"/>
  <c r="G505" i="1"/>
  <c r="J505" i="1" s="1"/>
  <c r="G521" i="1"/>
  <c r="J521" i="1" s="1"/>
  <c r="G529" i="1"/>
  <c r="J529" i="1" s="1"/>
  <c r="G466" i="1"/>
  <c r="J466" i="1" s="1"/>
  <c r="G7" i="1"/>
  <c r="J7" i="1" s="1"/>
  <c r="G8" i="1"/>
  <c r="J8" i="1" s="1"/>
  <c r="G32" i="1"/>
  <c r="J32" i="1" s="1"/>
  <c r="G9" i="1"/>
  <c r="J9" i="1" s="1"/>
  <c r="G25" i="1"/>
  <c r="J25" i="1" s="1"/>
  <c r="G41" i="1"/>
  <c r="J41" i="1" s="1"/>
  <c r="G57" i="1"/>
  <c r="J57" i="1" s="1"/>
  <c r="G10" i="1"/>
  <c r="J10" i="1" s="1"/>
  <c r="G18" i="1"/>
  <c r="J18" i="1" s="1"/>
  <c r="G26" i="1"/>
  <c r="J26" i="1" s="1"/>
  <c r="G34" i="1"/>
  <c r="J34" i="1" s="1"/>
  <c r="G42" i="1"/>
  <c r="J42" i="1" s="1"/>
  <c r="G50" i="1"/>
  <c r="J50" i="1" s="1"/>
  <c r="G455" i="1"/>
  <c r="J455" i="1" s="1"/>
  <c r="G463" i="1"/>
  <c r="J463" i="1" s="1"/>
  <c r="G471" i="1"/>
  <c r="J471" i="1" s="1"/>
  <c r="G479" i="1"/>
  <c r="J479" i="1" s="1"/>
  <c r="G487" i="1"/>
  <c r="J487" i="1" s="1"/>
  <c r="G495" i="1"/>
  <c r="J495" i="1" s="1"/>
  <c r="G503" i="1"/>
  <c r="J503" i="1" s="1"/>
  <c r="G511" i="1"/>
  <c r="J511" i="1" s="1"/>
  <c r="G519" i="1"/>
  <c r="J519" i="1" s="1"/>
  <c r="G527" i="1"/>
  <c r="J527" i="1" s="1"/>
  <c r="I28" i="19"/>
  <c r="L28" i="19" s="1"/>
  <c r="N28" i="19" s="1"/>
  <c r="I27" i="19"/>
  <c r="L27" i="19" s="1"/>
  <c r="N27" i="19" s="1"/>
  <c r="I26" i="19"/>
  <c r="L26" i="19" s="1"/>
  <c r="N26" i="19" s="1"/>
  <c r="I25" i="19"/>
  <c r="L25" i="19" s="1"/>
  <c r="N25" i="19" s="1"/>
  <c r="I24" i="19"/>
  <c r="L24" i="19" s="1"/>
  <c r="N24" i="19" s="1"/>
  <c r="I23" i="19"/>
  <c r="L23" i="19" s="1"/>
  <c r="N23" i="19" s="1"/>
  <c r="I22" i="19"/>
  <c r="L22" i="19" s="1"/>
  <c r="N22" i="19" s="1"/>
  <c r="I21" i="19"/>
  <c r="L21" i="19" s="1"/>
  <c r="N21" i="19" s="1"/>
  <c r="I20" i="19"/>
  <c r="L20" i="19" s="1"/>
  <c r="N20" i="19" s="1"/>
  <c r="I19" i="19"/>
  <c r="L19" i="19" s="1"/>
  <c r="N19" i="19" s="1"/>
  <c r="I18" i="19"/>
  <c r="L18" i="19" s="1"/>
  <c r="N18" i="19" s="1"/>
  <c r="I17" i="19"/>
  <c r="L17" i="19" s="1"/>
  <c r="N17" i="19" s="1"/>
  <c r="I16" i="19"/>
  <c r="L16" i="19" s="1"/>
  <c r="N16" i="19" s="1"/>
  <c r="I15" i="19"/>
  <c r="L15" i="19" s="1"/>
  <c r="N15" i="19" s="1"/>
  <c r="I14" i="19"/>
  <c r="L14" i="19" s="1"/>
  <c r="N14" i="19" s="1"/>
  <c r="I13" i="19"/>
  <c r="L13" i="19" s="1"/>
  <c r="N13" i="19" s="1"/>
  <c r="I12" i="19"/>
  <c r="L12" i="19" s="1"/>
  <c r="N12" i="19" s="1"/>
  <c r="I11" i="19"/>
  <c r="L11" i="19" s="1"/>
  <c r="N11" i="19" s="1"/>
  <c r="I10" i="19"/>
  <c r="L10" i="19" s="1"/>
  <c r="N10" i="19" s="1"/>
  <c r="I9" i="19"/>
  <c r="L9" i="19" s="1"/>
  <c r="N9" i="19" s="1"/>
  <c r="I8" i="19"/>
  <c r="L8" i="19" s="1"/>
  <c r="N8" i="19" s="1"/>
  <c r="I31" i="18"/>
  <c r="L31" i="18" s="1"/>
  <c r="N31" i="18" s="1"/>
  <c r="I30" i="18"/>
  <c r="L30" i="18" s="1"/>
  <c r="N30" i="18" s="1"/>
  <c r="I29" i="18"/>
  <c r="L29" i="18" s="1"/>
  <c r="N29" i="18" s="1"/>
  <c r="I28" i="18"/>
  <c r="L28" i="18" s="1"/>
  <c r="N28" i="18" s="1"/>
  <c r="I27" i="18"/>
  <c r="L27" i="18" s="1"/>
  <c r="N27" i="18" s="1"/>
  <c r="I26" i="18"/>
  <c r="L26" i="18" s="1"/>
  <c r="N26" i="18" s="1"/>
  <c r="I25" i="18"/>
  <c r="L25" i="18" s="1"/>
  <c r="N25" i="18" s="1"/>
  <c r="I24" i="18"/>
  <c r="L24" i="18" s="1"/>
  <c r="N24" i="18" s="1"/>
  <c r="I23" i="18"/>
  <c r="L23" i="18" s="1"/>
  <c r="N23" i="18" s="1"/>
  <c r="I22" i="18"/>
  <c r="L22" i="18" s="1"/>
  <c r="N22" i="18" s="1"/>
  <c r="I21" i="18"/>
  <c r="L21" i="18" s="1"/>
  <c r="N21" i="18" s="1"/>
  <c r="I20" i="18"/>
  <c r="L20" i="18" s="1"/>
  <c r="N20" i="18" s="1"/>
  <c r="I19" i="18"/>
  <c r="L19" i="18" s="1"/>
  <c r="N19" i="18" s="1"/>
  <c r="I18" i="18"/>
  <c r="L18" i="18" s="1"/>
  <c r="N18" i="18" s="1"/>
  <c r="I17" i="18"/>
  <c r="L17" i="18" s="1"/>
  <c r="N17" i="18" s="1"/>
  <c r="I16" i="18"/>
  <c r="L16" i="18" s="1"/>
  <c r="N16" i="18" s="1"/>
  <c r="I15" i="18"/>
  <c r="L15" i="18" s="1"/>
  <c r="N15" i="18" s="1"/>
  <c r="I14" i="18"/>
  <c r="L14" i="18" s="1"/>
  <c r="N14" i="18" s="1"/>
  <c r="I13" i="18"/>
  <c r="L13" i="18" s="1"/>
  <c r="N13" i="18" s="1"/>
  <c r="I12" i="18"/>
  <c r="I11" i="18"/>
  <c r="L11" i="18" s="1"/>
  <c r="N11" i="18" s="1"/>
  <c r="I10" i="18"/>
  <c r="L10" i="18" s="1"/>
  <c r="N10" i="18" s="1"/>
  <c r="I9" i="18"/>
  <c r="L9" i="18" s="1"/>
  <c r="N9" i="18" s="1"/>
  <c r="I8" i="18"/>
  <c r="L8" i="18" s="1"/>
  <c r="N8" i="18" s="1"/>
  <c r="I30" i="17"/>
  <c r="L30" i="17" s="1"/>
  <c r="N30" i="17" s="1"/>
  <c r="I29" i="17"/>
  <c r="L29" i="17" s="1"/>
  <c r="N29" i="17" s="1"/>
  <c r="I28" i="17"/>
  <c r="L28" i="17" s="1"/>
  <c r="N28" i="17" s="1"/>
  <c r="I27" i="17"/>
  <c r="L27" i="17" s="1"/>
  <c r="N27" i="17" s="1"/>
  <c r="I26" i="17"/>
  <c r="L26" i="17" s="1"/>
  <c r="N26" i="17" s="1"/>
  <c r="I25" i="17"/>
  <c r="L25" i="17" s="1"/>
  <c r="N25" i="17" s="1"/>
  <c r="I24" i="17"/>
  <c r="L24" i="17" s="1"/>
  <c r="N24" i="17" s="1"/>
  <c r="I23" i="17"/>
  <c r="L23" i="17" s="1"/>
  <c r="N23" i="17" s="1"/>
  <c r="I22" i="17"/>
  <c r="L22" i="17" s="1"/>
  <c r="N22" i="17" s="1"/>
  <c r="I21" i="17"/>
  <c r="L21" i="17" s="1"/>
  <c r="N21" i="17" s="1"/>
  <c r="I20" i="17"/>
  <c r="L20" i="17" s="1"/>
  <c r="N20" i="17" s="1"/>
  <c r="I19" i="17"/>
  <c r="L19" i="17" s="1"/>
  <c r="N19" i="17" s="1"/>
  <c r="I18" i="17"/>
  <c r="L18" i="17" s="1"/>
  <c r="N18" i="17" s="1"/>
  <c r="I17" i="17"/>
  <c r="L17" i="17" s="1"/>
  <c r="N17" i="17" s="1"/>
  <c r="I16" i="17"/>
  <c r="L16" i="17" s="1"/>
  <c r="N16" i="17" s="1"/>
  <c r="I15" i="17"/>
  <c r="L15" i="17" s="1"/>
  <c r="N15" i="17" s="1"/>
  <c r="I14" i="17"/>
  <c r="L14" i="17" s="1"/>
  <c r="N14" i="17" s="1"/>
  <c r="I13" i="17"/>
  <c r="L13" i="17" s="1"/>
  <c r="N13" i="17" s="1"/>
  <c r="I12" i="17"/>
  <c r="L12" i="17" s="1"/>
  <c r="N12" i="17" s="1"/>
  <c r="I11" i="17"/>
  <c r="L11" i="17" s="1"/>
  <c r="N11" i="17" s="1"/>
  <c r="I10" i="17"/>
  <c r="I9" i="17"/>
  <c r="L9" i="17" s="1"/>
  <c r="N9" i="17" s="1"/>
  <c r="I31" i="16"/>
  <c r="L31" i="16" s="1"/>
  <c r="N31" i="16" s="1"/>
  <c r="I30" i="16"/>
  <c r="L30" i="16" s="1"/>
  <c r="N30" i="16" s="1"/>
  <c r="I29" i="16"/>
  <c r="L29" i="16" s="1"/>
  <c r="N29" i="16" s="1"/>
  <c r="I28" i="16"/>
  <c r="L28" i="16" s="1"/>
  <c r="N28" i="16" s="1"/>
  <c r="I27" i="16"/>
  <c r="L27" i="16" s="1"/>
  <c r="N27" i="16" s="1"/>
  <c r="I26" i="16"/>
  <c r="L26" i="16" s="1"/>
  <c r="N26" i="16" s="1"/>
  <c r="I25" i="16"/>
  <c r="L25" i="16" s="1"/>
  <c r="N25" i="16" s="1"/>
  <c r="I24" i="16"/>
  <c r="L24" i="16" s="1"/>
  <c r="N24" i="16" s="1"/>
  <c r="I23" i="16"/>
  <c r="L23" i="16" s="1"/>
  <c r="N23" i="16" s="1"/>
  <c r="I22" i="16"/>
  <c r="L22" i="16" s="1"/>
  <c r="N22" i="16" s="1"/>
  <c r="I21" i="16"/>
  <c r="L21" i="16" s="1"/>
  <c r="N21" i="16" s="1"/>
  <c r="I20" i="16"/>
  <c r="L20" i="16" s="1"/>
  <c r="N20" i="16" s="1"/>
  <c r="I19" i="16"/>
  <c r="L19" i="16" s="1"/>
  <c r="N19" i="16" s="1"/>
  <c r="I18" i="16"/>
  <c r="I17" i="16"/>
  <c r="L17" i="16" s="1"/>
  <c r="N17" i="16" s="1"/>
  <c r="I16" i="16"/>
  <c r="L16" i="16" s="1"/>
  <c r="N16" i="16" s="1"/>
  <c r="I15" i="16"/>
  <c r="L15" i="16" s="1"/>
  <c r="N15" i="16" s="1"/>
  <c r="I14" i="16"/>
  <c r="L14" i="16" s="1"/>
  <c r="N14" i="16" s="1"/>
  <c r="I13" i="16"/>
  <c r="L13" i="16" s="1"/>
  <c r="N13" i="16" s="1"/>
  <c r="I12" i="16"/>
  <c r="L12" i="16" s="1"/>
  <c r="N12" i="16" s="1"/>
  <c r="I11" i="16"/>
  <c r="L11" i="16" s="1"/>
  <c r="N11" i="16" s="1"/>
  <c r="I10" i="16"/>
  <c r="L10" i="16" s="1"/>
  <c r="N10" i="16" s="1"/>
  <c r="I9" i="16"/>
  <c r="L9" i="16" s="1"/>
  <c r="N9" i="16" s="1"/>
  <c r="I8" i="16"/>
  <c r="L8" i="16" s="1"/>
  <c r="N8" i="16" s="1"/>
  <c r="J27" i="14"/>
  <c r="M27" i="14" s="1"/>
  <c r="O27" i="14" s="1"/>
  <c r="J26" i="14"/>
  <c r="M26" i="14" s="1"/>
  <c r="O26" i="14" s="1"/>
  <c r="J25" i="14"/>
  <c r="M25" i="14" s="1"/>
  <c r="O25" i="14" s="1"/>
  <c r="J24" i="14"/>
  <c r="M24" i="14" s="1"/>
  <c r="O24" i="14" s="1"/>
  <c r="J23" i="14"/>
  <c r="M23" i="14" s="1"/>
  <c r="O23" i="14" s="1"/>
  <c r="J22" i="14"/>
  <c r="M22" i="14" s="1"/>
  <c r="O22" i="14" s="1"/>
  <c r="J21" i="14"/>
  <c r="M21" i="14" s="1"/>
  <c r="O21" i="14" s="1"/>
  <c r="J20" i="14"/>
  <c r="M20" i="14" s="1"/>
  <c r="O20" i="14" s="1"/>
  <c r="J19" i="14"/>
  <c r="M19" i="14" s="1"/>
  <c r="O19" i="14" s="1"/>
  <c r="J18" i="14"/>
  <c r="M18" i="14" s="1"/>
  <c r="O18" i="14" s="1"/>
  <c r="J17" i="14"/>
  <c r="M17" i="14" s="1"/>
  <c r="O17" i="14" s="1"/>
  <c r="J16" i="14"/>
  <c r="M16" i="14" s="1"/>
  <c r="O16" i="14" s="1"/>
  <c r="J15" i="14"/>
  <c r="M15" i="14" s="1"/>
  <c r="O15" i="14" s="1"/>
  <c r="J14" i="14"/>
  <c r="M14" i="14" s="1"/>
  <c r="O14" i="14" s="1"/>
  <c r="J13" i="14"/>
  <c r="M13" i="14" s="1"/>
  <c r="O13" i="14" s="1"/>
  <c r="J12" i="14"/>
  <c r="M12" i="14" s="1"/>
  <c r="O12" i="14" s="1"/>
  <c r="J11" i="14"/>
  <c r="M11" i="14" s="1"/>
  <c r="O11" i="14" s="1"/>
  <c r="J10" i="14"/>
  <c r="M10" i="14" s="1"/>
  <c r="O10" i="14" s="1"/>
  <c r="J9" i="14"/>
  <c r="M9" i="14" s="1"/>
  <c r="O9" i="14" s="1"/>
  <c r="J8" i="14"/>
  <c r="M8" i="14" s="1"/>
  <c r="O8" i="14" s="1"/>
  <c r="K54" i="13"/>
  <c r="N54" i="13" s="1"/>
  <c r="P54" i="13" s="1"/>
  <c r="K53" i="13"/>
  <c r="N53" i="13" s="1"/>
  <c r="P53" i="13" s="1"/>
  <c r="K52" i="13"/>
  <c r="N52" i="13" s="1"/>
  <c r="P52" i="13" s="1"/>
  <c r="K51" i="13"/>
  <c r="N51" i="13" s="1"/>
  <c r="P51" i="13" s="1"/>
  <c r="K50" i="13"/>
  <c r="N50" i="13" s="1"/>
  <c r="P50" i="13" s="1"/>
  <c r="K49" i="13"/>
  <c r="N49" i="13" s="1"/>
  <c r="P49" i="13" s="1"/>
  <c r="K48" i="13"/>
  <c r="N48" i="13" s="1"/>
  <c r="P48" i="13" s="1"/>
  <c r="K47" i="13"/>
  <c r="N47" i="13" s="1"/>
  <c r="P47" i="13" s="1"/>
  <c r="K46" i="13"/>
  <c r="N46" i="13" s="1"/>
  <c r="P46" i="13" s="1"/>
  <c r="K45" i="13"/>
  <c r="N45" i="13" s="1"/>
  <c r="P45" i="13" s="1"/>
  <c r="K44" i="13"/>
  <c r="N44" i="13" s="1"/>
  <c r="P44" i="13" s="1"/>
  <c r="K43" i="13"/>
  <c r="N43" i="13" s="1"/>
  <c r="P43" i="13" s="1"/>
  <c r="K42" i="13"/>
  <c r="N42" i="13" s="1"/>
  <c r="P42" i="13" s="1"/>
  <c r="K41" i="13"/>
  <c r="N41" i="13" s="1"/>
  <c r="P41" i="13" s="1"/>
  <c r="K40" i="13"/>
  <c r="N40" i="13" s="1"/>
  <c r="P40" i="13" s="1"/>
  <c r="K39" i="13"/>
  <c r="N39" i="13" s="1"/>
  <c r="P39" i="13" s="1"/>
  <c r="K38" i="13"/>
  <c r="N38" i="13" s="1"/>
  <c r="P38" i="13" s="1"/>
  <c r="K37" i="13"/>
  <c r="N37" i="13" s="1"/>
  <c r="P37" i="13" s="1"/>
  <c r="K36" i="13"/>
  <c r="N36" i="13" s="1"/>
  <c r="P36" i="13" s="1"/>
  <c r="K35" i="13"/>
  <c r="N35" i="13" s="1"/>
  <c r="P35" i="13" s="1"/>
  <c r="K34" i="13"/>
  <c r="N34" i="13" s="1"/>
  <c r="P34" i="13" s="1"/>
  <c r="K33" i="13"/>
  <c r="N33" i="13" s="1"/>
  <c r="P33" i="13" s="1"/>
  <c r="K32" i="13"/>
  <c r="N32" i="13" s="1"/>
  <c r="P32" i="13" s="1"/>
  <c r="K31" i="13"/>
  <c r="N31" i="13" s="1"/>
  <c r="P31" i="13" s="1"/>
  <c r="K30" i="13"/>
  <c r="N30" i="13" s="1"/>
  <c r="P30" i="13" s="1"/>
  <c r="K29" i="13"/>
  <c r="N29" i="13" s="1"/>
  <c r="P29" i="13" s="1"/>
  <c r="K28" i="13"/>
  <c r="N28" i="13" s="1"/>
  <c r="P28" i="13" s="1"/>
  <c r="K27" i="13"/>
  <c r="N27" i="13" s="1"/>
  <c r="P27" i="13" s="1"/>
  <c r="K26" i="13"/>
  <c r="N26" i="13" s="1"/>
  <c r="P26" i="13" s="1"/>
  <c r="K25" i="13"/>
  <c r="N25" i="13" s="1"/>
  <c r="P25" i="13" s="1"/>
  <c r="K24" i="13"/>
  <c r="N24" i="13" s="1"/>
  <c r="P24" i="13" s="1"/>
  <c r="K23" i="13"/>
  <c r="N23" i="13" s="1"/>
  <c r="P23" i="13" s="1"/>
  <c r="K22" i="13"/>
  <c r="N22" i="13" s="1"/>
  <c r="P22" i="13" s="1"/>
  <c r="K21" i="13"/>
  <c r="N21" i="13" s="1"/>
  <c r="P21" i="13" s="1"/>
  <c r="K20" i="13"/>
  <c r="N20" i="13" s="1"/>
  <c r="P20" i="13" s="1"/>
  <c r="K19" i="13"/>
  <c r="N19" i="13" s="1"/>
  <c r="P19" i="13" s="1"/>
  <c r="K18" i="13"/>
  <c r="N18" i="13" s="1"/>
  <c r="P18" i="13" s="1"/>
  <c r="K17" i="13"/>
  <c r="N17" i="13" s="1"/>
  <c r="P17" i="13" s="1"/>
  <c r="K16" i="13"/>
  <c r="N16" i="13" s="1"/>
  <c r="P16" i="13" s="1"/>
  <c r="K15" i="13"/>
  <c r="N15" i="13" s="1"/>
  <c r="P15" i="13" s="1"/>
  <c r="K14" i="13"/>
  <c r="N14" i="13" s="1"/>
  <c r="P14" i="13" s="1"/>
  <c r="K13" i="13"/>
  <c r="N13" i="13" s="1"/>
  <c r="P13" i="13" s="1"/>
  <c r="K12" i="13"/>
  <c r="N12" i="13" s="1"/>
  <c r="P12" i="13" s="1"/>
  <c r="K11" i="13"/>
  <c r="N11" i="13" s="1"/>
  <c r="P11" i="13" s="1"/>
  <c r="K10" i="13"/>
  <c r="N10" i="13" s="1"/>
  <c r="P10" i="13" s="1"/>
  <c r="K9" i="13"/>
  <c r="N9" i="13" s="1"/>
  <c r="P9" i="13" s="1"/>
  <c r="K8" i="13"/>
  <c r="N8" i="13" s="1"/>
  <c r="P8" i="13" s="1"/>
  <c r="K7" i="13"/>
  <c r="N7" i="13" s="1"/>
  <c r="P7" i="13" s="1"/>
  <c r="K6" i="13"/>
  <c r="N6" i="13" s="1"/>
  <c r="P6" i="13" s="1"/>
  <c r="M29" i="12"/>
  <c r="P29" i="12" s="1"/>
  <c r="R29" i="12" s="1"/>
  <c r="M28" i="12"/>
  <c r="P28" i="12" s="1"/>
  <c r="R28" i="12" s="1"/>
  <c r="M27" i="12"/>
  <c r="P27" i="12" s="1"/>
  <c r="R27" i="12" s="1"/>
  <c r="M26" i="12"/>
  <c r="P26" i="12" s="1"/>
  <c r="R26" i="12" s="1"/>
  <c r="M25" i="12"/>
  <c r="P25" i="12" s="1"/>
  <c r="R25" i="12" s="1"/>
  <c r="M24" i="12"/>
  <c r="P24" i="12" s="1"/>
  <c r="R24" i="12" s="1"/>
  <c r="M23" i="12"/>
  <c r="P23" i="12" s="1"/>
  <c r="R23" i="12" s="1"/>
  <c r="M22" i="12"/>
  <c r="P22" i="12" s="1"/>
  <c r="R22" i="12" s="1"/>
  <c r="M21" i="12"/>
  <c r="P21" i="12" s="1"/>
  <c r="R21" i="12" s="1"/>
  <c r="M20" i="12"/>
  <c r="P20" i="12" s="1"/>
  <c r="R20" i="12" s="1"/>
  <c r="M19" i="12"/>
  <c r="P19" i="12" s="1"/>
  <c r="R19" i="12" s="1"/>
  <c r="M18" i="12"/>
  <c r="P18" i="12" s="1"/>
  <c r="R18" i="12" s="1"/>
  <c r="M17" i="12"/>
  <c r="P17" i="12" s="1"/>
  <c r="R17" i="12" s="1"/>
  <c r="M16" i="12"/>
  <c r="P16" i="12" s="1"/>
  <c r="R16" i="12" s="1"/>
  <c r="M15" i="12"/>
  <c r="P15" i="12" s="1"/>
  <c r="R15" i="12" s="1"/>
  <c r="M14" i="12"/>
  <c r="P14" i="12" s="1"/>
  <c r="R14" i="12" s="1"/>
  <c r="M13" i="12"/>
  <c r="P13" i="12" s="1"/>
  <c r="R13" i="12" s="1"/>
  <c r="M12" i="12"/>
  <c r="P12" i="12" s="1"/>
  <c r="R12" i="12" s="1"/>
  <c r="M11" i="12"/>
  <c r="P11" i="12" s="1"/>
  <c r="R11" i="12" s="1"/>
  <c r="M10" i="12"/>
  <c r="P10" i="12" s="1"/>
  <c r="R10" i="12" s="1"/>
  <c r="M9" i="12"/>
  <c r="P9" i="12" s="1"/>
  <c r="R9" i="12" s="1"/>
  <c r="M8" i="12"/>
  <c r="P8" i="12" s="1"/>
  <c r="R8" i="12" s="1"/>
  <c r="L46" i="11"/>
  <c r="O46" i="11" s="1"/>
  <c r="Q46" i="11" s="1"/>
  <c r="L45" i="11"/>
  <c r="O45" i="11" s="1"/>
  <c r="Q45" i="11" s="1"/>
  <c r="L44" i="11"/>
  <c r="O44" i="11" s="1"/>
  <c r="Q44" i="11" s="1"/>
  <c r="L43" i="11"/>
  <c r="O43" i="11" s="1"/>
  <c r="Q43" i="11" s="1"/>
  <c r="L42" i="11"/>
  <c r="O42" i="11" s="1"/>
  <c r="Q42" i="11" s="1"/>
  <c r="L41" i="11"/>
  <c r="O41" i="11" s="1"/>
  <c r="Q41" i="11" s="1"/>
  <c r="L40" i="11"/>
  <c r="O40" i="11" s="1"/>
  <c r="Q40" i="11" s="1"/>
  <c r="L39" i="11"/>
  <c r="O39" i="11" s="1"/>
  <c r="Q39" i="11" s="1"/>
  <c r="L38" i="11"/>
  <c r="O38" i="11" s="1"/>
  <c r="Q38" i="11" s="1"/>
  <c r="L37" i="11"/>
  <c r="O37" i="11" s="1"/>
  <c r="Q37" i="11" s="1"/>
  <c r="L36" i="11"/>
  <c r="O36" i="11" s="1"/>
  <c r="Q36" i="11" s="1"/>
  <c r="L35" i="11"/>
  <c r="O35" i="11" s="1"/>
  <c r="Q35" i="11" s="1"/>
  <c r="L34" i="11"/>
  <c r="O34" i="11" s="1"/>
  <c r="Q34" i="11" s="1"/>
  <c r="L33" i="11"/>
  <c r="O33" i="11" s="1"/>
  <c r="Q33" i="11" s="1"/>
  <c r="L32" i="11"/>
  <c r="O32" i="11" s="1"/>
  <c r="Q32" i="11" s="1"/>
  <c r="L31" i="11"/>
  <c r="O31" i="11" s="1"/>
  <c r="Q31" i="11" s="1"/>
  <c r="L30" i="11"/>
  <c r="O30" i="11" s="1"/>
  <c r="Q30" i="11" s="1"/>
  <c r="L29" i="11"/>
  <c r="O29" i="11" s="1"/>
  <c r="Q29" i="11" s="1"/>
  <c r="L28" i="11"/>
  <c r="O28" i="11" s="1"/>
  <c r="Q28" i="11" s="1"/>
  <c r="L27" i="11"/>
  <c r="O27" i="11" s="1"/>
  <c r="Q27" i="11" s="1"/>
  <c r="L26" i="11"/>
  <c r="O26" i="11" s="1"/>
  <c r="Q26" i="11" s="1"/>
  <c r="L25" i="11"/>
  <c r="O25" i="11" s="1"/>
  <c r="Q25" i="11" s="1"/>
  <c r="L24" i="11"/>
  <c r="O24" i="11" s="1"/>
  <c r="Q24" i="11" s="1"/>
  <c r="L23" i="11"/>
  <c r="O23" i="11" s="1"/>
  <c r="Q23" i="11" s="1"/>
  <c r="L22" i="11"/>
  <c r="O22" i="11" s="1"/>
  <c r="Q22" i="11" s="1"/>
  <c r="L21" i="11"/>
  <c r="O21" i="11" s="1"/>
  <c r="Q21" i="11" s="1"/>
  <c r="I27" i="8"/>
  <c r="L27" i="8" s="1"/>
  <c r="N27" i="8" s="1"/>
  <c r="I26" i="8"/>
  <c r="L26" i="8" s="1"/>
  <c r="N26" i="8" s="1"/>
  <c r="I25" i="8"/>
  <c r="L25" i="8" s="1"/>
  <c r="N25" i="8" s="1"/>
  <c r="I24" i="8"/>
  <c r="L24" i="8" s="1"/>
  <c r="N24" i="8" s="1"/>
  <c r="I23" i="8"/>
  <c r="L23" i="8" s="1"/>
  <c r="N23" i="8" s="1"/>
  <c r="I22" i="8"/>
  <c r="L22" i="8" s="1"/>
  <c r="N22" i="8" s="1"/>
  <c r="I21" i="8"/>
  <c r="L21" i="8" s="1"/>
  <c r="N21" i="8" s="1"/>
  <c r="I20" i="8"/>
  <c r="L20" i="8" s="1"/>
  <c r="N20" i="8" s="1"/>
  <c r="I19" i="8"/>
  <c r="L19" i="8" s="1"/>
  <c r="N19" i="8" s="1"/>
  <c r="I18" i="8"/>
  <c r="L18" i="8" s="1"/>
  <c r="N18" i="8" s="1"/>
  <c r="I17" i="8"/>
  <c r="L17" i="8" s="1"/>
  <c r="N17" i="8" s="1"/>
  <c r="I16" i="8"/>
  <c r="L16" i="8" s="1"/>
  <c r="N16" i="8" s="1"/>
  <c r="I11" i="8"/>
  <c r="L11" i="8" s="1"/>
  <c r="N11" i="8" s="1"/>
  <c r="I10" i="8"/>
  <c r="L10" i="8" s="1"/>
  <c r="N10" i="8" s="1"/>
  <c r="I9" i="8"/>
  <c r="L9" i="8" s="1"/>
  <c r="N9" i="8" s="1"/>
  <c r="I8" i="8"/>
  <c r="L8" i="8" s="1"/>
  <c r="N8" i="8" s="1"/>
  <c r="J23" i="15"/>
  <c r="M23" i="15" s="1"/>
  <c r="O23" i="15" s="1"/>
  <c r="J22" i="15"/>
  <c r="M22" i="15" s="1"/>
  <c r="O22" i="15" s="1"/>
  <c r="J21" i="15"/>
  <c r="M21" i="15" s="1"/>
  <c r="O21" i="15" s="1"/>
  <c r="J20" i="15"/>
  <c r="M20" i="15" s="1"/>
  <c r="O20" i="15" s="1"/>
  <c r="J19" i="15"/>
  <c r="M19" i="15" s="1"/>
  <c r="O19" i="15" s="1"/>
  <c r="J18" i="15"/>
  <c r="M18" i="15" s="1"/>
  <c r="O18" i="15" s="1"/>
  <c r="J17" i="15"/>
  <c r="M17" i="15" s="1"/>
  <c r="O17" i="15" s="1"/>
  <c r="J16" i="15"/>
  <c r="M16" i="15" s="1"/>
  <c r="O16" i="15" s="1"/>
  <c r="J15" i="15"/>
  <c r="M15" i="15" s="1"/>
  <c r="O15" i="15" s="1"/>
  <c r="J14" i="15"/>
  <c r="M14" i="15" s="1"/>
  <c r="O14" i="15" s="1"/>
  <c r="J13" i="15"/>
  <c r="M13" i="15" s="1"/>
  <c r="O13" i="15" s="1"/>
  <c r="J12" i="15"/>
  <c r="M12" i="15" s="1"/>
  <c r="O12" i="15" s="1"/>
  <c r="J11" i="15"/>
  <c r="M11" i="15" s="1"/>
  <c r="O11" i="15" s="1"/>
  <c r="J10" i="15"/>
  <c r="M10" i="15" s="1"/>
  <c r="O10" i="15" s="1"/>
  <c r="J9" i="15"/>
  <c r="M9" i="15" s="1"/>
  <c r="O9" i="15" s="1"/>
  <c r="J8" i="15"/>
  <c r="M8" i="15" s="1"/>
  <c r="O8" i="15" s="1"/>
  <c r="J7" i="15"/>
  <c r="M7" i="15" s="1"/>
  <c r="O7" i="15" s="1"/>
  <c r="J6" i="15"/>
  <c r="M6" i="15" s="1"/>
  <c r="O6" i="15" s="1"/>
  <c r="J5" i="15"/>
  <c r="M5" i="15" s="1"/>
  <c r="O5" i="15" s="1"/>
  <c r="L12" i="18" l="1"/>
  <c r="N12" i="18" s="1"/>
  <c r="L10" i="17"/>
  <c r="N10" i="17" s="1"/>
  <c r="L18" i="16"/>
  <c r="N18" i="16" s="1"/>
  <c r="G209" i="1"/>
  <c r="J209" i="1" s="1"/>
  <c r="L209" i="1" s="1"/>
  <c r="G208" i="1"/>
  <c r="J208" i="1" s="1"/>
  <c r="L208" i="1" s="1"/>
  <c r="G207" i="1"/>
  <c r="J207" i="1" s="1"/>
  <c r="L207" i="1" s="1"/>
  <c r="G206" i="1"/>
  <c r="J206" i="1" s="1"/>
  <c r="L206" i="1" s="1"/>
  <c r="G205" i="1"/>
  <c r="J205" i="1" s="1"/>
  <c r="L205" i="1" s="1"/>
  <c r="G204" i="1"/>
  <c r="J204" i="1" s="1"/>
  <c r="L204" i="1" s="1"/>
  <c r="G203" i="1"/>
  <c r="J203" i="1" s="1"/>
  <c r="L203" i="1" s="1"/>
  <c r="G202" i="1"/>
  <c r="J202" i="1" s="1"/>
  <c r="L202" i="1" s="1"/>
  <c r="G201" i="1"/>
  <c r="J201" i="1" s="1"/>
  <c r="L201" i="1" s="1"/>
  <c r="G200" i="1"/>
  <c r="L82" i="11" l="1"/>
  <c r="O82" i="11" s="1"/>
  <c r="Q82" i="11" s="1"/>
  <c r="L81" i="11"/>
  <c r="O81" i="11" s="1"/>
  <c r="Q81" i="11" s="1"/>
  <c r="L80" i="11"/>
  <c r="O80" i="11" s="1"/>
  <c r="Q80" i="11" s="1"/>
  <c r="L79" i="11"/>
  <c r="O79" i="11" s="1"/>
  <c r="Q79" i="11" s="1"/>
  <c r="L78" i="11"/>
  <c r="O78" i="11" s="1"/>
  <c r="Q78" i="11" s="1"/>
  <c r="L77" i="11"/>
  <c r="O77" i="11" s="1"/>
  <c r="Q77" i="11" s="1"/>
  <c r="L76" i="11"/>
  <c r="O76" i="11" s="1"/>
  <c r="Q76" i="11" s="1"/>
  <c r="L75" i="11"/>
  <c r="O75" i="11" s="1"/>
  <c r="Q75" i="11" s="1"/>
  <c r="L74" i="11"/>
  <c r="O74" i="11" s="1"/>
  <c r="Q74" i="11" s="1"/>
  <c r="L73" i="11"/>
  <c r="O73" i="11" s="1"/>
  <c r="Q73" i="11" s="1"/>
  <c r="L72" i="11"/>
  <c r="O72" i="11" s="1"/>
  <c r="Q72" i="11" s="1"/>
  <c r="L71" i="11"/>
  <c r="O71" i="11" s="1"/>
  <c r="Q71" i="11" s="1"/>
  <c r="L70" i="11"/>
  <c r="O70" i="11" s="1"/>
  <c r="Q70" i="11" s="1"/>
  <c r="L69" i="11"/>
  <c r="O69" i="11" s="1"/>
  <c r="Q69" i="11" s="1"/>
  <c r="L68" i="11"/>
  <c r="O68" i="11" s="1"/>
  <c r="Q68" i="11" s="1"/>
  <c r="L67" i="11"/>
  <c r="O67" i="11" s="1"/>
  <c r="Q67" i="11" s="1"/>
  <c r="L66" i="11"/>
  <c r="O66" i="11" s="1"/>
  <c r="Q66" i="11" s="1"/>
  <c r="L65" i="11"/>
  <c r="O65" i="11" s="1"/>
  <c r="Q65" i="11" s="1"/>
  <c r="L64" i="11"/>
  <c r="O64" i="11" s="1"/>
  <c r="Q64" i="11" s="1"/>
  <c r="L63" i="11"/>
  <c r="O63" i="11" s="1"/>
  <c r="Q63" i="11" s="1"/>
  <c r="L62" i="11"/>
  <c r="O62" i="11" s="1"/>
  <c r="Q62" i="11" s="1"/>
  <c r="L61" i="11"/>
  <c r="O61" i="11" s="1"/>
  <c r="Q61" i="11" s="1"/>
  <c r="L60" i="11"/>
  <c r="O60" i="11" s="1"/>
  <c r="Q60" i="11" s="1"/>
  <c r="L59" i="11"/>
  <c r="O59" i="11" s="1"/>
  <c r="Q59" i="11" s="1"/>
  <c r="L58" i="11"/>
  <c r="O58" i="11" s="1"/>
  <c r="Q58" i="11" s="1"/>
  <c r="L57" i="11"/>
  <c r="O57" i="11" s="1"/>
  <c r="Q57" i="11" s="1"/>
  <c r="L56" i="11"/>
  <c r="O56" i="11" s="1"/>
  <c r="Q56" i="11" s="1"/>
  <c r="L55" i="11"/>
  <c r="O55" i="11" s="1"/>
  <c r="Q55" i="11" s="1"/>
  <c r="L54" i="11"/>
  <c r="O54" i="11" s="1"/>
  <c r="Q54" i="11" s="1"/>
  <c r="L53" i="11"/>
  <c r="O53" i="11" s="1"/>
  <c r="Q53" i="11" s="1"/>
  <c r="L52" i="11"/>
  <c r="O52" i="11" s="1"/>
  <c r="Q52" i="11" s="1"/>
  <c r="L51" i="11"/>
  <c r="O51" i="11" s="1"/>
  <c r="Q51" i="11" s="1"/>
  <c r="L50" i="11"/>
  <c r="O50" i="11" s="1"/>
  <c r="Q50" i="11" s="1"/>
  <c r="L49" i="11"/>
  <c r="O49" i="11" s="1"/>
  <c r="Q49" i="11" s="1"/>
  <c r="L48" i="11"/>
  <c r="O48" i="11" s="1"/>
  <c r="Q48" i="11" s="1"/>
  <c r="L47" i="11"/>
  <c r="O47" i="11" s="1"/>
  <c r="Q47" i="11" s="1"/>
  <c r="L20" i="11"/>
  <c r="O20" i="11" s="1"/>
  <c r="Q20" i="11" s="1"/>
  <c r="L19" i="11"/>
  <c r="O19" i="11" s="1"/>
  <c r="Q19" i="11" s="1"/>
  <c r="L18" i="11"/>
  <c r="O18" i="11" s="1"/>
  <c r="Q18" i="11" s="1"/>
  <c r="L17" i="11"/>
  <c r="O17" i="11" s="1"/>
  <c r="Q17" i="11" s="1"/>
  <c r="L16" i="11"/>
  <c r="O16" i="11" s="1"/>
  <c r="Q16" i="11" s="1"/>
  <c r="L15" i="11"/>
  <c r="O15" i="11" s="1"/>
  <c r="Q15" i="11" s="1"/>
  <c r="L14" i="11"/>
  <c r="O14" i="11" s="1"/>
  <c r="Q14" i="11" s="1"/>
  <c r="L13" i="11"/>
  <c r="O13" i="11" s="1"/>
  <c r="Q13" i="11" s="1"/>
  <c r="L12" i="11"/>
  <c r="O12" i="11" s="1"/>
  <c r="Q12" i="11" s="1"/>
  <c r="L11" i="11"/>
  <c r="O11" i="11" s="1"/>
  <c r="Q11" i="11" s="1"/>
  <c r="L10" i="11"/>
  <c r="O10" i="11" s="1"/>
  <c r="Q10" i="11" s="1"/>
  <c r="L9" i="11"/>
  <c r="O9" i="11" s="1"/>
  <c r="Q9" i="11" s="1"/>
  <c r="L8" i="11"/>
  <c r="O8" i="11" s="1"/>
  <c r="Q8" i="11" s="1"/>
  <c r="L7" i="11"/>
  <c r="O7" i="11" s="1"/>
  <c r="Q7" i="11" s="1"/>
  <c r="F5" i="1" l="1"/>
  <c r="G5" i="1" s="1"/>
  <c r="D47" i="7" l="1"/>
  <c r="D48" i="7" s="1"/>
  <c r="D38" i="7"/>
  <c r="D39" i="7" s="1"/>
  <c r="D22" i="7"/>
  <c r="I4" i="19"/>
  <c r="M4" i="12"/>
  <c r="D2" i="20" l="1"/>
  <c r="D3" i="20"/>
  <c r="F27" i="20" l="1"/>
  <c r="F26" i="20"/>
  <c r="E53" i="20"/>
  <c r="E54" i="20"/>
  <c r="E55" i="20"/>
  <c r="E52" i="20"/>
  <c r="E49" i="20"/>
  <c r="E47" i="20"/>
  <c r="E44" i="20"/>
  <c r="E45" i="20"/>
  <c r="E46" i="20"/>
  <c r="E43" i="20"/>
  <c r="E40" i="20"/>
  <c r="E38" i="20"/>
  <c r="E37" i="20"/>
  <c r="E36" i="20"/>
  <c r="E35" i="20"/>
  <c r="E28" i="20"/>
  <c r="F32" i="20" l="1"/>
  <c r="E56" i="20"/>
  <c r="F28" i="20"/>
  <c r="E48" i="20"/>
  <c r="E39" i="20"/>
  <c r="C27" i="20" l="1"/>
  <c r="L4" i="19"/>
  <c r="N4" i="19" s="1"/>
  <c r="D27" i="7" l="1"/>
  <c r="G662" i="1" l="1"/>
  <c r="J662" i="1" s="1"/>
  <c r="J644" i="1"/>
  <c r="L644" i="1" s="1"/>
  <c r="G645" i="1"/>
  <c r="J645" i="1" s="1"/>
  <c r="G646" i="1"/>
  <c r="J646" i="1" s="1"/>
  <c r="G647" i="1"/>
  <c r="J647" i="1" s="1"/>
  <c r="G648" i="1"/>
  <c r="J648" i="1" s="1"/>
  <c r="G649" i="1"/>
  <c r="J649" i="1" s="1"/>
  <c r="G650" i="1"/>
  <c r="J650" i="1" s="1"/>
  <c r="G651" i="1"/>
  <c r="J651" i="1" s="1"/>
  <c r="G652" i="1"/>
  <c r="J652" i="1" s="1"/>
  <c r="G653" i="1"/>
  <c r="J653" i="1" s="1"/>
  <c r="G654" i="1"/>
  <c r="J654" i="1" s="1"/>
  <c r="G655" i="1"/>
  <c r="J655" i="1" s="1"/>
  <c r="G656" i="1"/>
  <c r="J656" i="1" s="1"/>
  <c r="G657" i="1"/>
  <c r="J657" i="1" s="1"/>
  <c r="G658" i="1"/>
  <c r="J658" i="1" s="1"/>
  <c r="G659" i="1"/>
  <c r="J659" i="1" s="1"/>
  <c r="G660" i="1"/>
  <c r="J660" i="1" s="1"/>
  <c r="G661" i="1"/>
  <c r="J661" i="1" s="1"/>
  <c r="G636" i="1"/>
  <c r="F453" i="1"/>
  <c r="G453" i="1" s="1"/>
  <c r="J413" i="1"/>
  <c r="G393" i="1"/>
  <c r="J393" i="1" s="1"/>
  <c r="G394" i="1"/>
  <c r="J394" i="1" s="1"/>
  <c r="G395" i="1"/>
  <c r="J395" i="1" s="1"/>
  <c r="G396" i="1"/>
  <c r="J396" i="1" s="1"/>
  <c r="G397" i="1"/>
  <c r="J397" i="1" s="1"/>
  <c r="G398" i="1"/>
  <c r="J398" i="1" s="1"/>
  <c r="G401" i="1"/>
  <c r="J401" i="1" s="1"/>
  <c r="G402" i="1"/>
  <c r="J402" i="1" s="1"/>
  <c r="G403" i="1"/>
  <c r="J403" i="1" s="1"/>
  <c r="G404" i="1"/>
  <c r="J404" i="1" s="1"/>
  <c r="G405" i="1"/>
  <c r="J405" i="1" s="1"/>
  <c r="G406" i="1"/>
  <c r="J406" i="1" s="1"/>
  <c r="G407" i="1"/>
  <c r="J407" i="1" s="1"/>
  <c r="G408" i="1"/>
  <c r="J408" i="1" s="1"/>
  <c r="G409" i="1"/>
  <c r="J409" i="1" s="1"/>
  <c r="G410" i="1"/>
  <c r="J410" i="1" s="1"/>
  <c r="G411" i="1"/>
  <c r="J411" i="1" s="1"/>
  <c r="G412" i="1"/>
  <c r="J412" i="1" s="1"/>
  <c r="G392" i="1"/>
  <c r="G418" i="1"/>
  <c r="G434" i="1"/>
  <c r="J434" i="1" s="1"/>
  <c r="L434" i="1" s="1"/>
  <c r="G435" i="1"/>
  <c r="J435" i="1" s="1"/>
  <c r="G436" i="1"/>
  <c r="J436" i="1" s="1"/>
  <c r="G437" i="1"/>
  <c r="J437" i="1" s="1"/>
  <c r="G438" i="1"/>
  <c r="J438" i="1" s="1"/>
  <c r="G439" i="1"/>
  <c r="J439" i="1" s="1"/>
  <c r="G440" i="1"/>
  <c r="J440" i="1" s="1"/>
  <c r="G441" i="1"/>
  <c r="J441" i="1" s="1"/>
  <c r="G442" i="1"/>
  <c r="J442" i="1" s="1"/>
  <c r="G443" i="1"/>
  <c r="J443" i="1" s="1"/>
  <c r="G444" i="1"/>
  <c r="J444" i="1" s="1"/>
  <c r="G445" i="1"/>
  <c r="J445" i="1" s="1"/>
  <c r="G612" i="1"/>
  <c r="J612" i="1" s="1"/>
  <c r="L612" i="1" s="1"/>
  <c r="G613" i="1"/>
  <c r="J613" i="1" s="1"/>
  <c r="L613" i="1" s="1"/>
  <c r="G614" i="1"/>
  <c r="J614" i="1" s="1"/>
  <c r="L614" i="1" s="1"/>
  <c r="G615" i="1"/>
  <c r="J615" i="1" s="1"/>
  <c r="L615" i="1" s="1"/>
  <c r="G616" i="1"/>
  <c r="J616" i="1" s="1"/>
  <c r="L616" i="1" s="1"/>
  <c r="G619" i="1"/>
  <c r="J619" i="1" s="1"/>
  <c r="L619" i="1" s="1"/>
  <c r="G620" i="1"/>
  <c r="J620" i="1" s="1"/>
  <c r="L620" i="1" s="1"/>
  <c r="G621" i="1"/>
  <c r="J621" i="1" s="1"/>
  <c r="L621" i="1" s="1"/>
  <c r="G622" i="1"/>
  <c r="J622" i="1" s="1"/>
  <c r="L622" i="1" s="1"/>
  <c r="G623" i="1"/>
  <c r="J623" i="1" s="1"/>
  <c r="L623" i="1" s="1"/>
  <c r="G624" i="1"/>
  <c r="J624" i="1" s="1"/>
  <c r="L624" i="1" s="1"/>
  <c r="G625" i="1"/>
  <c r="J625" i="1" s="1"/>
  <c r="L625" i="1" s="1"/>
  <c r="G626" i="1"/>
  <c r="J626" i="1" s="1"/>
  <c r="L626" i="1" s="1"/>
  <c r="G627" i="1"/>
  <c r="J627" i="1" s="1"/>
  <c r="L627" i="1" s="1"/>
  <c r="G628" i="1"/>
  <c r="J628" i="1" s="1"/>
  <c r="L628" i="1" s="1"/>
  <c r="G629" i="1"/>
  <c r="J629" i="1" s="1"/>
  <c r="L629" i="1" s="1"/>
  <c r="G630" i="1"/>
  <c r="J630" i="1" s="1"/>
  <c r="L630" i="1" s="1"/>
  <c r="G631" i="1"/>
  <c r="J631" i="1" s="1"/>
  <c r="L631" i="1" s="1"/>
  <c r="J418" i="1" l="1"/>
  <c r="G446" i="1"/>
  <c r="F47" i="20" s="1"/>
  <c r="J636" i="1"/>
  <c r="G663" i="1"/>
  <c r="J392" i="1"/>
  <c r="G414" i="1"/>
  <c r="G611" i="1"/>
  <c r="F238" i="1"/>
  <c r="G238" i="1" s="1"/>
  <c r="F239" i="1"/>
  <c r="G239" i="1" s="1"/>
  <c r="F240" i="1"/>
  <c r="G240" i="1" s="1"/>
  <c r="F241" i="1"/>
  <c r="G241" i="1" s="1"/>
  <c r="F242" i="1"/>
  <c r="G242" i="1" s="1"/>
  <c r="F243" i="1"/>
  <c r="G243" i="1" s="1"/>
  <c r="F244" i="1"/>
  <c r="G244" i="1" s="1"/>
  <c r="F245" i="1"/>
  <c r="G245" i="1" s="1"/>
  <c r="F246" i="1"/>
  <c r="G246" i="1" s="1"/>
  <c r="F247" i="1"/>
  <c r="G247" i="1" s="1"/>
  <c r="F248" i="1"/>
  <c r="G248" i="1" s="1"/>
  <c r="F249" i="1"/>
  <c r="G249" i="1" s="1"/>
  <c r="F259" i="1"/>
  <c r="G259" i="1" s="1"/>
  <c r="F260" i="1"/>
  <c r="G260" i="1" s="1"/>
  <c r="F261" i="1"/>
  <c r="G261" i="1" s="1"/>
  <c r="F262" i="1"/>
  <c r="G262" i="1" s="1"/>
  <c r="F271" i="1"/>
  <c r="G271" i="1" s="1"/>
  <c r="F272" i="1"/>
  <c r="G272" i="1" s="1"/>
  <c r="F273" i="1"/>
  <c r="G273" i="1" s="1"/>
  <c r="F274" i="1"/>
  <c r="G274" i="1" s="1"/>
  <c r="F275" i="1"/>
  <c r="G275" i="1" s="1"/>
  <c r="F276" i="1"/>
  <c r="G276" i="1" s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84" i="1"/>
  <c r="G284" i="1" s="1"/>
  <c r="F285" i="1"/>
  <c r="G285" i="1" s="1"/>
  <c r="F286" i="1"/>
  <c r="G286" i="1" s="1"/>
  <c r="F287" i="1"/>
  <c r="G287" i="1" s="1"/>
  <c r="F288" i="1"/>
  <c r="G288" i="1" s="1"/>
  <c r="F289" i="1"/>
  <c r="G289" i="1" s="1"/>
  <c r="F236" i="1"/>
  <c r="G236" i="1" s="1"/>
  <c r="G210" i="1"/>
  <c r="G211" i="1"/>
  <c r="J211" i="1" s="1"/>
  <c r="L211" i="1" s="1"/>
  <c r="G212" i="1"/>
  <c r="J212" i="1" s="1"/>
  <c r="L212" i="1" s="1"/>
  <c r="G213" i="1"/>
  <c r="J213" i="1" s="1"/>
  <c r="L213" i="1" s="1"/>
  <c r="G214" i="1"/>
  <c r="J214" i="1" s="1"/>
  <c r="L214" i="1" s="1"/>
  <c r="G215" i="1"/>
  <c r="J215" i="1" s="1"/>
  <c r="L215" i="1" s="1"/>
  <c r="G216" i="1"/>
  <c r="J216" i="1" s="1"/>
  <c r="L216" i="1" s="1"/>
  <c r="G217" i="1"/>
  <c r="J217" i="1" s="1"/>
  <c r="L217" i="1" s="1"/>
  <c r="G218" i="1"/>
  <c r="J218" i="1" s="1"/>
  <c r="L218" i="1" s="1"/>
  <c r="G219" i="1"/>
  <c r="J219" i="1" s="1"/>
  <c r="L219" i="1" s="1"/>
  <c r="G220" i="1"/>
  <c r="J220" i="1" s="1"/>
  <c r="L220" i="1" s="1"/>
  <c r="G221" i="1"/>
  <c r="J221" i="1" s="1"/>
  <c r="L221" i="1" s="1"/>
  <c r="G222" i="1"/>
  <c r="J222" i="1" s="1"/>
  <c r="L222" i="1" s="1"/>
  <c r="G223" i="1"/>
  <c r="J223" i="1" s="1"/>
  <c r="L223" i="1" s="1"/>
  <c r="G224" i="1"/>
  <c r="J224" i="1" s="1"/>
  <c r="L224" i="1" s="1"/>
  <c r="G225" i="1"/>
  <c r="J225" i="1" s="1"/>
  <c r="L225" i="1" s="1"/>
  <c r="G226" i="1"/>
  <c r="J226" i="1" s="1"/>
  <c r="L226" i="1" s="1"/>
  <c r="G227" i="1"/>
  <c r="J227" i="1" s="1"/>
  <c r="L227" i="1" s="1"/>
  <c r="G228" i="1"/>
  <c r="J228" i="1" s="1"/>
  <c r="L228" i="1" s="1"/>
  <c r="G172" i="1"/>
  <c r="G173" i="1"/>
  <c r="J173" i="1" s="1"/>
  <c r="L173" i="1" s="1"/>
  <c r="G174" i="1"/>
  <c r="J174" i="1" s="1"/>
  <c r="L174" i="1" s="1"/>
  <c r="G175" i="1"/>
  <c r="J175" i="1" s="1"/>
  <c r="L175" i="1" s="1"/>
  <c r="G176" i="1"/>
  <c r="J176" i="1" s="1"/>
  <c r="L176" i="1" s="1"/>
  <c r="G177" i="1"/>
  <c r="J177" i="1" s="1"/>
  <c r="L177" i="1" s="1"/>
  <c r="G178" i="1"/>
  <c r="J178" i="1" s="1"/>
  <c r="L178" i="1" s="1"/>
  <c r="G179" i="1"/>
  <c r="J179" i="1" s="1"/>
  <c r="L179" i="1" s="1"/>
  <c r="G185" i="1"/>
  <c r="J185" i="1" s="1"/>
  <c r="L185" i="1" s="1"/>
  <c r="G186" i="1"/>
  <c r="J186" i="1" s="1"/>
  <c r="L186" i="1" s="1"/>
  <c r="G187" i="1"/>
  <c r="J187" i="1" s="1"/>
  <c r="L187" i="1" s="1"/>
  <c r="G188" i="1"/>
  <c r="J188" i="1" s="1"/>
  <c r="L188" i="1" s="1"/>
  <c r="G189" i="1"/>
  <c r="J189" i="1" s="1"/>
  <c r="L189" i="1" s="1"/>
  <c r="G190" i="1"/>
  <c r="J190" i="1" s="1"/>
  <c r="L190" i="1" s="1"/>
  <c r="G191" i="1"/>
  <c r="J191" i="1" s="1"/>
  <c r="L191" i="1" s="1"/>
  <c r="G192" i="1"/>
  <c r="J192" i="1" s="1"/>
  <c r="L192" i="1" s="1"/>
  <c r="G193" i="1"/>
  <c r="J193" i="1" s="1"/>
  <c r="L193" i="1" s="1"/>
  <c r="G194" i="1"/>
  <c r="J194" i="1" s="1"/>
  <c r="L194" i="1" s="1"/>
  <c r="G195" i="1"/>
  <c r="J195" i="1" s="1"/>
  <c r="L195" i="1" s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36" i="1"/>
  <c r="L445" i="1"/>
  <c r="L444" i="1"/>
  <c r="L443" i="1"/>
  <c r="L442" i="1"/>
  <c r="L441" i="1"/>
  <c r="L440" i="1"/>
  <c r="L439" i="1"/>
  <c r="L438" i="1"/>
  <c r="L437" i="1"/>
  <c r="L436" i="1"/>
  <c r="L435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398" i="1"/>
  <c r="L397" i="1"/>
  <c r="L396" i="1"/>
  <c r="L395" i="1"/>
  <c r="L394" i="1"/>
  <c r="L393" i="1"/>
  <c r="L392" i="1"/>
  <c r="J210" i="1" l="1"/>
  <c r="L210" i="1" s="1"/>
  <c r="G229" i="1"/>
  <c r="J611" i="1"/>
  <c r="L611" i="1" s="1"/>
  <c r="L632" i="1" s="1"/>
  <c r="H54" i="20" s="1"/>
  <c r="I54" i="20" s="1"/>
  <c r="G632" i="1"/>
  <c r="L414" i="1"/>
  <c r="H46" i="20" s="1"/>
  <c r="I46" i="20" s="1"/>
  <c r="J172" i="1"/>
  <c r="L172" i="1" s="1"/>
  <c r="L196" i="1" s="1"/>
  <c r="H37" i="20" s="1"/>
  <c r="I37" i="20" s="1"/>
  <c r="G196" i="1"/>
  <c r="F38" i="20"/>
  <c r="J200" i="1"/>
  <c r="L200" i="1" s="1"/>
  <c r="L663" i="1"/>
  <c r="H55" i="20" s="1"/>
  <c r="I55" i="20" s="1"/>
  <c r="L229" i="1" l="1"/>
  <c r="J160" i="1"/>
  <c r="H38" i="20" l="1"/>
  <c r="I38" i="20" s="1"/>
  <c r="I5" i="19"/>
  <c r="I6" i="19"/>
  <c r="L6" i="19" s="1"/>
  <c r="I7" i="19"/>
  <c r="L7" i="19" s="1"/>
  <c r="N7" i="19" s="1"/>
  <c r="I29" i="19"/>
  <c r="L29" i="19" s="1"/>
  <c r="I30" i="19"/>
  <c r="L30" i="19" s="1"/>
  <c r="I31" i="19"/>
  <c r="L31" i="19" s="1"/>
  <c r="N31" i="19" s="1"/>
  <c r="I32" i="19"/>
  <c r="L32" i="19" s="1"/>
  <c r="I33" i="19"/>
  <c r="L33" i="19" s="1"/>
  <c r="I34" i="19"/>
  <c r="L34" i="19" s="1"/>
  <c r="I35" i="19"/>
  <c r="L35" i="19" s="1"/>
  <c r="I36" i="19"/>
  <c r="L36" i="19" s="1"/>
  <c r="N36" i="19" s="1"/>
  <c r="I37" i="19"/>
  <c r="L37" i="19" s="1"/>
  <c r="I38" i="19"/>
  <c r="L38" i="19" s="1"/>
  <c r="I39" i="19"/>
  <c r="L39" i="19" s="1"/>
  <c r="N39" i="19" s="1"/>
  <c r="I40" i="19"/>
  <c r="L40" i="19" s="1"/>
  <c r="I41" i="19"/>
  <c r="L41" i="19" s="1"/>
  <c r="I42" i="19"/>
  <c r="L42" i="19" s="1"/>
  <c r="I43" i="19"/>
  <c r="L43" i="19" s="1"/>
  <c r="I44" i="19"/>
  <c r="L44" i="19" s="1"/>
  <c r="N44" i="19" s="1"/>
  <c r="I45" i="19"/>
  <c r="L45" i="19" s="1"/>
  <c r="I46" i="19"/>
  <c r="L46" i="19" s="1"/>
  <c r="I47" i="19"/>
  <c r="L47" i="19" s="1"/>
  <c r="N47" i="19" s="1"/>
  <c r="I48" i="19"/>
  <c r="L48" i="19" s="1"/>
  <c r="I49" i="19"/>
  <c r="L49" i="19" s="1"/>
  <c r="I50" i="19"/>
  <c r="L50" i="19" s="1"/>
  <c r="I51" i="19"/>
  <c r="L51" i="19" s="1"/>
  <c r="I52" i="19"/>
  <c r="L52" i="19" s="1"/>
  <c r="N52" i="19" s="1"/>
  <c r="I53" i="19"/>
  <c r="L53" i="19" s="1"/>
  <c r="I54" i="19"/>
  <c r="L54" i="19" s="1"/>
  <c r="I55" i="19"/>
  <c r="L55" i="19" s="1"/>
  <c r="N55" i="19" s="1"/>
  <c r="I56" i="19"/>
  <c r="L56" i="19" s="1"/>
  <c r="I57" i="19"/>
  <c r="L57" i="19" s="1"/>
  <c r="I5" i="18"/>
  <c r="L5" i="18" s="1"/>
  <c r="N5" i="18" s="1"/>
  <c r="I6" i="18"/>
  <c r="I7" i="18"/>
  <c r="L7" i="18" s="1"/>
  <c r="N7" i="18" s="1"/>
  <c r="I32" i="18"/>
  <c r="L32" i="18" s="1"/>
  <c r="N32" i="18" s="1"/>
  <c r="I33" i="18"/>
  <c r="L33" i="18" s="1"/>
  <c r="N33" i="18" s="1"/>
  <c r="I34" i="18"/>
  <c r="I35" i="18"/>
  <c r="L35" i="18" s="1"/>
  <c r="I36" i="18"/>
  <c r="I37" i="18"/>
  <c r="L37" i="18" s="1"/>
  <c r="N37" i="18" s="1"/>
  <c r="I38" i="18"/>
  <c r="I39" i="18"/>
  <c r="L39" i="18" s="1"/>
  <c r="I40" i="18"/>
  <c r="I41" i="18"/>
  <c r="L41" i="18" s="1"/>
  <c r="N41" i="18" s="1"/>
  <c r="I42" i="18"/>
  <c r="I43" i="18"/>
  <c r="L43" i="18" s="1"/>
  <c r="I44" i="18"/>
  <c r="I45" i="18"/>
  <c r="L45" i="18" s="1"/>
  <c r="N45" i="18" s="1"/>
  <c r="I46" i="18"/>
  <c r="I47" i="18"/>
  <c r="L47" i="18" s="1"/>
  <c r="N47" i="18" s="1"/>
  <c r="I48" i="18"/>
  <c r="I49" i="18"/>
  <c r="L49" i="18" s="1"/>
  <c r="N49" i="18" s="1"/>
  <c r="I50" i="18"/>
  <c r="I51" i="18"/>
  <c r="L51" i="18" s="1"/>
  <c r="I52" i="18"/>
  <c r="I53" i="18"/>
  <c r="L53" i="18" s="1"/>
  <c r="N53" i="18" s="1"/>
  <c r="I54" i="18"/>
  <c r="I55" i="18"/>
  <c r="L55" i="18" s="1"/>
  <c r="N55" i="18" s="1"/>
  <c r="I56" i="18"/>
  <c r="I57" i="18"/>
  <c r="L57" i="18" s="1"/>
  <c r="N57" i="18" s="1"/>
  <c r="I58" i="18"/>
  <c r="I59" i="18"/>
  <c r="L59" i="18" s="1"/>
  <c r="I60" i="18"/>
  <c r="I4" i="18"/>
  <c r="N57" i="19"/>
  <c r="N56" i="19"/>
  <c r="N54" i="19"/>
  <c r="N53" i="19"/>
  <c r="N51" i="19"/>
  <c r="N50" i="19"/>
  <c r="N49" i="19"/>
  <c r="N48" i="19"/>
  <c r="N46" i="19"/>
  <c r="N45" i="19"/>
  <c r="N43" i="19"/>
  <c r="N42" i="19"/>
  <c r="N41" i="19"/>
  <c r="N40" i="19"/>
  <c r="N38" i="19"/>
  <c r="N37" i="19"/>
  <c r="N35" i="19"/>
  <c r="N34" i="19"/>
  <c r="N33" i="19"/>
  <c r="N32" i="19"/>
  <c r="N30" i="19"/>
  <c r="N29" i="19"/>
  <c r="N6" i="19"/>
  <c r="N59" i="18"/>
  <c r="N51" i="18"/>
  <c r="N43" i="18"/>
  <c r="N39" i="18"/>
  <c r="N35" i="18"/>
  <c r="I5" i="17"/>
  <c r="L5" i="17" s="1"/>
  <c r="I6" i="17"/>
  <c r="L6" i="17" s="1"/>
  <c r="I7" i="17"/>
  <c r="L7" i="17" s="1"/>
  <c r="I8" i="17"/>
  <c r="L8" i="17" s="1"/>
  <c r="N8" i="17" s="1"/>
  <c r="I31" i="17"/>
  <c r="L31" i="17" s="1"/>
  <c r="N31" i="17" s="1"/>
  <c r="I32" i="17"/>
  <c r="I33" i="17"/>
  <c r="L33" i="17" s="1"/>
  <c r="I34" i="17"/>
  <c r="I35" i="17"/>
  <c r="L35" i="17" s="1"/>
  <c r="N35" i="17" s="1"/>
  <c r="I36" i="17"/>
  <c r="L36" i="17" s="1"/>
  <c r="I37" i="17"/>
  <c r="L37" i="17" s="1"/>
  <c r="I38" i="17"/>
  <c r="L38" i="17" s="1"/>
  <c r="I39" i="17"/>
  <c r="L39" i="17" s="1"/>
  <c r="N39" i="17" s="1"/>
  <c r="I40" i="17"/>
  <c r="L40" i="17" s="1"/>
  <c r="N40" i="17" s="1"/>
  <c r="I41" i="17"/>
  <c r="L41" i="17" s="1"/>
  <c r="I42" i="17"/>
  <c r="L42" i="17" s="1"/>
  <c r="I43" i="17"/>
  <c r="L43" i="17" s="1"/>
  <c r="N43" i="17" s="1"/>
  <c r="I44" i="17"/>
  <c r="L44" i="17" s="1"/>
  <c r="I45" i="17"/>
  <c r="L45" i="17" s="1"/>
  <c r="I46" i="17"/>
  <c r="I47" i="17"/>
  <c r="L47" i="17" s="1"/>
  <c r="I48" i="17"/>
  <c r="I49" i="17"/>
  <c r="L49" i="17" s="1"/>
  <c r="I50" i="17"/>
  <c r="I51" i="17"/>
  <c r="L51" i="17" s="1"/>
  <c r="I52" i="17"/>
  <c r="I53" i="17"/>
  <c r="L53" i="17" s="1"/>
  <c r="N53" i="17" s="1"/>
  <c r="I54" i="17"/>
  <c r="I55" i="17"/>
  <c r="L55" i="17" s="1"/>
  <c r="N55" i="17" s="1"/>
  <c r="I56" i="17"/>
  <c r="I57" i="17"/>
  <c r="L57" i="17" s="1"/>
  <c r="N57" i="17" s="1"/>
  <c r="I58" i="17"/>
  <c r="I4" i="17"/>
  <c r="N51" i="17"/>
  <c r="N49" i="17"/>
  <c r="N47" i="17"/>
  <c r="N45" i="17"/>
  <c r="N44" i="17"/>
  <c r="N42" i="17"/>
  <c r="N41" i="17"/>
  <c r="N38" i="17"/>
  <c r="N37" i="17"/>
  <c r="N36" i="17"/>
  <c r="N33" i="17"/>
  <c r="N7" i="17"/>
  <c r="N6" i="17"/>
  <c r="N5" i="17"/>
  <c r="I5" i="16"/>
  <c r="L5" i="16" s="1"/>
  <c r="I6" i="16"/>
  <c r="L6" i="16" s="1"/>
  <c r="N6" i="16" s="1"/>
  <c r="I7" i="16"/>
  <c r="L7" i="16" s="1"/>
  <c r="I32" i="16"/>
  <c r="L32" i="16" s="1"/>
  <c r="N32" i="16" s="1"/>
  <c r="I33" i="16"/>
  <c r="L33" i="16" s="1"/>
  <c r="I34" i="16"/>
  <c r="L34" i="16" s="1"/>
  <c r="N34" i="16" s="1"/>
  <c r="I35" i="16"/>
  <c r="L35" i="16" s="1"/>
  <c r="I36" i="16"/>
  <c r="L36" i="16" s="1"/>
  <c r="N36" i="16" s="1"/>
  <c r="I37" i="16"/>
  <c r="L37" i="16" s="1"/>
  <c r="N37" i="16" s="1"/>
  <c r="I38" i="16"/>
  <c r="L38" i="16" s="1"/>
  <c r="N38" i="16" s="1"/>
  <c r="I39" i="16"/>
  <c r="L39" i="16" s="1"/>
  <c r="I40" i="16"/>
  <c r="L40" i="16" s="1"/>
  <c r="N40" i="16" s="1"/>
  <c r="I41" i="16"/>
  <c r="L41" i="16" s="1"/>
  <c r="I42" i="16"/>
  <c r="L42" i="16" s="1"/>
  <c r="N42" i="16" s="1"/>
  <c r="I43" i="16"/>
  <c r="L43" i="16" s="1"/>
  <c r="I44" i="16"/>
  <c r="L44" i="16" s="1"/>
  <c r="N44" i="16" s="1"/>
  <c r="I45" i="16"/>
  <c r="L45" i="16" s="1"/>
  <c r="N45" i="16" s="1"/>
  <c r="I46" i="16"/>
  <c r="L46" i="16" s="1"/>
  <c r="N46" i="16" s="1"/>
  <c r="I47" i="16"/>
  <c r="L47" i="16" s="1"/>
  <c r="I48" i="16"/>
  <c r="L48" i="16" s="1"/>
  <c r="N48" i="16" s="1"/>
  <c r="I49" i="16"/>
  <c r="L49" i="16" s="1"/>
  <c r="I50" i="16"/>
  <c r="L50" i="16" s="1"/>
  <c r="N50" i="16" s="1"/>
  <c r="I51" i="16"/>
  <c r="L51" i="16" s="1"/>
  <c r="I52" i="16"/>
  <c r="L52" i="16" s="1"/>
  <c r="N52" i="16" s="1"/>
  <c r="I53" i="16"/>
  <c r="L53" i="16" s="1"/>
  <c r="N53" i="16" s="1"/>
  <c r="I54" i="16"/>
  <c r="L54" i="16" s="1"/>
  <c r="N54" i="16" s="1"/>
  <c r="I55" i="16"/>
  <c r="L55" i="16" s="1"/>
  <c r="I56" i="16"/>
  <c r="L56" i="16" s="1"/>
  <c r="N56" i="16" s="1"/>
  <c r="I57" i="16"/>
  <c r="L57" i="16" s="1"/>
  <c r="N57" i="16" s="1"/>
  <c r="I58" i="16"/>
  <c r="L58" i="16" s="1"/>
  <c r="N58" i="16" s="1"/>
  <c r="I59" i="16"/>
  <c r="L59" i="16" s="1"/>
  <c r="N59" i="16" s="1"/>
  <c r="I60" i="16"/>
  <c r="L60" i="16" s="1"/>
  <c r="N60" i="16" s="1"/>
  <c r="I4" i="16"/>
  <c r="N55" i="16"/>
  <c r="N51" i="16"/>
  <c r="N49" i="16"/>
  <c r="N47" i="16"/>
  <c r="N43" i="16"/>
  <c r="N41" i="16"/>
  <c r="N39" i="16"/>
  <c r="N35" i="16"/>
  <c r="N33" i="16"/>
  <c r="N7" i="16"/>
  <c r="N5" i="16"/>
  <c r="J24" i="15"/>
  <c r="M24" i="15" s="1"/>
  <c r="O24" i="15" s="1"/>
  <c r="J25" i="15"/>
  <c r="J26" i="15"/>
  <c r="M26" i="15" s="1"/>
  <c r="J27" i="15"/>
  <c r="J28" i="15"/>
  <c r="M28" i="15" s="1"/>
  <c r="O28" i="15" s="1"/>
  <c r="J29" i="15"/>
  <c r="J30" i="15"/>
  <c r="M30" i="15" s="1"/>
  <c r="O30" i="15" s="1"/>
  <c r="J31" i="15"/>
  <c r="J32" i="15"/>
  <c r="M32" i="15" s="1"/>
  <c r="O32" i="15" s="1"/>
  <c r="J33" i="15"/>
  <c r="J34" i="15"/>
  <c r="M34" i="15" s="1"/>
  <c r="J35" i="15"/>
  <c r="J36" i="15"/>
  <c r="M36" i="15" s="1"/>
  <c r="J37" i="15"/>
  <c r="J38" i="15"/>
  <c r="M38" i="15" s="1"/>
  <c r="O38" i="15" s="1"/>
  <c r="J39" i="15"/>
  <c r="J40" i="15"/>
  <c r="M40" i="15" s="1"/>
  <c r="J41" i="15"/>
  <c r="J42" i="15"/>
  <c r="M42" i="15" s="1"/>
  <c r="J43" i="15"/>
  <c r="J44" i="15"/>
  <c r="M44" i="15" s="1"/>
  <c r="O44" i="15" s="1"/>
  <c r="J45" i="15"/>
  <c r="J46" i="15"/>
  <c r="M46" i="15" s="1"/>
  <c r="O46" i="15" s="1"/>
  <c r="J47" i="15"/>
  <c r="J48" i="15"/>
  <c r="M48" i="15" s="1"/>
  <c r="J49" i="15"/>
  <c r="J50" i="15"/>
  <c r="M50" i="15" s="1"/>
  <c r="O50" i="15" s="1"/>
  <c r="J51" i="15"/>
  <c r="J52" i="15"/>
  <c r="M52" i="15" s="1"/>
  <c r="O52" i="15" s="1"/>
  <c r="J53" i="15"/>
  <c r="J54" i="15"/>
  <c r="M54" i="15" s="1"/>
  <c r="O54" i="15" s="1"/>
  <c r="J55" i="15"/>
  <c r="J4" i="15"/>
  <c r="M4" i="15" s="1"/>
  <c r="O4" i="15" s="1"/>
  <c r="O48" i="15"/>
  <c r="O42" i="15"/>
  <c r="O40" i="15"/>
  <c r="O36" i="15"/>
  <c r="O34" i="15"/>
  <c r="O26" i="15"/>
  <c r="J5" i="14"/>
  <c r="M5" i="14" s="1"/>
  <c r="O5" i="14" s="1"/>
  <c r="J6" i="14"/>
  <c r="J7" i="14"/>
  <c r="M7" i="14" s="1"/>
  <c r="O7" i="14" s="1"/>
  <c r="J28" i="14"/>
  <c r="M28" i="14" s="1"/>
  <c r="O28" i="14" s="1"/>
  <c r="J29" i="14"/>
  <c r="M29" i="14" s="1"/>
  <c r="O29" i="14" s="1"/>
  <c r="J30" i="14"/>
  <c r="M30" i="14" s="1"/>
  <c r="O30" i="14" s="1"/>
  <c r="J31" i="14"/>
  <c r="M31" i="14" s="1"/>
  <c r="O31" i="14" s="1"/>
  <c r="J32" i="14"/>
  <c r="J33" i="14"/>
  <c r="M33" i="14" s="1"/>
  <c r="J34" i="14"/>
  <c r="J35" i="14"/>
  <c r="M35" i="14" s="1"/>
  <c r="O35" i="14" s="1"/>
  <c r="J36" i="14"/>
  <c r="J37" i="14"/>
  <c r="M37" i="14" s="1"/>
  <c r="J38" i="14"/>
  <c r="J39" i="14"/>
  <c r="M39" i="14" s="1"/>
  <c r="O39" i="14" s="1"/>
  <c r="J40" i="14"/>
  <c r="J41" i="14"/>
  <c r="M41" i="14" s="1"/>
  <c r="O41" i="14" s="1"/>
  <c r="J42" i="14"/>
  <c r="J43" i="14"/>
  <c r="M43" i="14" s="1"/>
  <c r="O43" i="14" s="1"/>
  <c r="J44" i="14"/>
  <c r="J45" i="14"/>
  <c r="M45" i="14" s="1"/>
  <c r="J46" i="14"/>
  <c r="J47" i="14"/>
  <c r="M47" i="14" s="1"/>
  <c r="O47" i="14" s="1"/>
  <c r="J48" i="14"/>
  <c r="J49" i="14"/>
  <c r="M49" i="14" s="1"/>
  <c r="J50" i="14"/>
  <c r="J51" i="14"/>
  <c r="M51" i="14" s="1"/>
  <c r="O51" i="14" s="1"/>
  <c r="J52" i="14"/>
  <c r="J53" i="14"/>
  <c r="M53" i="14" s="1"/>
  <c r="J54" i="14"/>
  <c r="J55" i="14"/>
  <c r="M55" i="14" s="1"/>
  <c r="O55" i="14" s="1"/>
  <c r="J56" i="14"/>
  <c r="J4" i="14"/>
  <c r="O53" i="14"/>
  <c r="O49" i="14"/>
  <c r="O45" i="14"/>
  <c r="O37" i="14"/>
  <c r="O33" i="14"/>
  <c r="K5" i="13"/>
  <c r="N5" i="13" s="1"/>
  <c r="K55" i="13"/>
  <c r="N55" i="13" s="1"/>
  <c r="P55" i="13" s="1"/>
  <c r="K56" i="13"/>
  <c r="N56" i="13" s="1"/>
  <c r="P56" i="13" s="1"/>
  <c r="K57" i="13"/>
  <c r="N57" i="13" s="1"/>
  <c r="P57" i="13" s="1"/>
  <c r="K58" i="13"/>
  <c r="N58" i="13" s="1"/>
  <c r="P58" i="13" s="1"/>
  <c r="K59" i="13"/>
  <c r="N59" i="13" s="1"/>
  <c r="P59" i="13" s="1"/>
  <c r="K60" i="13"/>
  <c r="N60" i="13" s="1"/>
  <c r="P60" i="13" s="1"/>
  <c r="K61" i="13"/>
  <c r="N61" i="13" s="1"/>
  <c r="P61" i="13" s="1"/>
  <c r="K62" i="13"/>
  <c r="N62" i="13" s="1"/>
  <c r="P62" i="13" s="1"/>
  <c r="K63" i="13"/>
  <c r="N63" i="13" s="1"/>
  <c r="P63" i="13" s="1"/>
  <c r="K64" i="13"/>
  <c r="N64" i="13" s="1"/>
  <c r="P64" i="13" s="1"/>
  <c r="K65" i="13"/>
  <c r="N65" i="13" s="1"/>
  <c r="P65" i="13" s="1"/>
  <c r="K66" i="13"/>
  <c r="N66" i="13" s="1"/>
  <c r="P66" i="13" s="1"/>
  <c r="K67" i="13"/>
  <c r="N67" i="13" s="1"/>
  <c r="P67" i="13" s="1"/>
  <c r="K68" i="13"/>
  <c r="N68" i="13" s="1"/>
  <c r="P68" i="13" s="1"/>
  <c r="K69" i="13"/>
  <c r="N69" i="13" s="1"/>
  <c r="P69" i="13" s="1"/>
  <c r="K70" i="13"/>
  <c r="N70" i="13" s="1"/>
  <c r="P70" i="13" s="1"/>
  <c r="K4" i="13"/>
  <c r="P5" i="13"/>
  <c r="M5" i="12"/>
  <c r="M6" i="12"/>
  <c r="M7" i="12"/>
  <c r="P7" i="12" s="1"/>
  <c r="R7" i="12" s="1"/>
  <c r="M30" i="12"/>
  <c r="P30" i="12" s="1"/>
  <c r="R30" i="12" s="1"/>
  <c r="M31" i="12"/>
  <c r="P31" i="12" s="1"/>
  <c r="M32" i="12"/>
  <c r="M33" i="12"/>
  <c r="P33" i="12" s="1"/>
  <c r="R33" i="12" s="1"/>
  <c r="M34" i="12"/>
  <c r="M35" i="12"/>
  <c r="P35" i="12" s="1"/>
  <c r="M36" i="12"/>
  <c r="M37" i="12"/>
  <c r="P37" i="12" s="1"/>
  <c r="R37" i="12" s="1"/>
  <c r="M38" i="12"/>
  <c r="M39" i="12"/>
  <c r="P39" i="12" s="1"/>
  <c r="R39" i="12" s="1"/>
  <c r="M40" i="12"/>
  <c r="M41" i="12"/>
  <c r="P41" i="12" s="1"/>
  <c r="M42" i="12"/>
  <c r="M43" i="12"/>
  <c r="P43" i="12" s="1"/>
  <c r="M44" i="12"/>
  <c r="M45" i="12"/>
  <c r="P45" i="12" s="1"/>
  <c r="R45" i="12" s="1"/>
  <c r="M46" i="12"/>
  <c r="M47" i="12"/>
  <c r="P47" i="12" s="1"/>
  <c r="R47" i="12" s="1"/>
  <c r="M48" i="12"/>
  <c r="M49" i="12"/>
  <c r="P49" i="12" s="1"/>
  <c r="R49" i="12" s="1"/>
  <c r="M50" i="12"/>
  <c r="M51" i="12"/>
  <c r="P51" i="12" s="1"/>
  <c r="M52" i="12"/>
  <c r="M53" i="12"/>
  <c r="P53" i="12" s="1"/>
  <c r="R53" i="12" s="1"/>
  <c r="M54" i="12"/>
  <c r="M55" i="12"/>
  <c r="P55" i="12" s="1"/>
  <c r="R55" i="12" s="1"/>
  <c r="M56" i="12"/>
  <c r="M57" i="12"/>
  <c r="P57" i="12" s="1"/>
  <c r="R57" i="12" s="1"/>
  <c r="M58" i="12"/>
  <c r="P4" i="12"/>
  <c r="R4" i="12" s="1"/>
  <c r="R51" i="12"/>
  <c r="R43" i="12"/>
  <c r="R41" i="12"/>
  <c r="R35" i="12"/>
  <c r="R31" i="12"/>
  <c r="L5" i="11"/>
  <c r="O5" i="11" s="1"/>
  <c r="Q5" i="11" s="1"/>
  <c r="L6" i="11"/>
  <c r="O6" i="11" s="1"/>
  <c r="Q6" i="11" s="1"/>
  <c r="L83" i="11"/>
  <c r="O83" i="11" s="1"/>
  <c r="Q83" i="11" s="1"/>
  <c r="L84" i="11"/>
  <c r="L85" i="11"/>
  <c r="O85" i="11" s="1"/>
  <c r="Q85" i="11" s="1"/>
  <c r="L86" i="11"/>
  <c r="L87" i="11"/>
  <c r="O87" i="11" s="1"/>
  <c r="Q87" i="11" s="1"/>
  <c r="L88" i="11"/>
  <c r="L89" i="11"/>
  <c r="O89" i="11" s="1"/>
  <c r="Q89" i="11" s="1"/>
  <c r="L90" i="11"/>
  <c r="L91" i="11"/>
  <c r="O91" i="11" s="1"/>
  <c r="L92" i="11"/>
  <c r="L93" i="11"/>
  <c r="O93" i="11" s="1"/>
  <c r="Q93" i="11" s="1"/>
  <c r="L94" i="11"/>
  <c r="L95" i="11"/>
  <c r="O95" i="11" s="1"/>
  <c r="L96" i="11"/>
  <c r="L97" i="11"/>
  <c r="O97" i="11" s="1"/>
  <c r="Q97" i="11" s="1"/>
  <c r="L98" i="11"/>
  <c r="O98" i="11" s="1"/>
  <c r="Q98" i="11" s="1"/>
  <c r="L99" i="11"/>
  <c r="O99" i="11" s="1"/>
  <c r="Q99" i="11" s="1"/>
  <c r="L100" i="11"/>
  <c r="L101" i="11"/>
  <c r="O101" i="11" s="1"/>
  <c r="Q101" i="11" s="1"/>
  <c r="L102" i="11"/>
  <c r="L103" i="11"/>
  <c r="O103" i="11" s="1"/>
  <c r="Q103" i="11" s="1"/>
  <c r="L104" i="11"/>
  <c r="L127" i="11"/>
  <c r="O127" i="11" s="1"/>
  <c r="Q127" i="11" s="1"/>
  <c r="L128" i="11"/>
  <c r="L129" i="11"/>
  <c r="O129" i="11" s="1"/>
  <c r="Q129" i="11" s="1"/>
  <c r="L130" i="11"/>
  <c r="L131" i="11"/>
  <c r="O131" i="11" s="1"/>
  <c r="Q131" i="11" s="1"/>
  <c r="L132" i="11"/>
  <c r="L133" i="11"/>
  <c r="O133" i="11" s="1"/>
  <c r="Q133" i="11" s="1"/>
  <c r="L134" i="11"/>
  <c r="O134" i="11" s="1"/>
  <c r="Q134" i="11" s="1"/>
  <c r="L4" i="11"/>
  <c r="Q95" i="11"/>
  <c r="Q91" i="11"/>
  <c r="I5" i="8"/>
  <c r="L5" i="8" s="1"/>
  <c r="I6" i="8"/>
  <c r="I7" i="8"/>
  <c r="L7" i="8" s="1"/>
  <c r="N7" i="8" s="1"/>
  <c r="I28" i="8"/>
  <c r="L28" i="8" s="1"/>
  <c r="N28" i="8" s="1"/>
  <c r="I29" i="8"/>
  <c r="L29" i="8" s="1"/>
  <c r="N29" i="8" s="1"/>
  <c r="I30" i="8"/>
  <c r="I31" i="8"/>
  <c r="L31" i="8" s="1"/>
  <c r="N31" i="8" s="1"/>
  <c r="I32" i="8"/>
  <c r="I33" i="8"/>
  <c r="L33" i="8" s="1"/>
  <c r="I34" i="8"/>
  <c r="I35" i="8"/>
  <c r="L35" i="8" s="1"/>
  <c r="N35" i="8" s="1"/>
  <c r="I36" i="8"/>
  <c r="I37" i="8"/>
  <c r="L37" i="8" s="1"/>
  <c r="I38" i="8"/>
  <c r="I39" i="8"/>
  <c r="L39" i="8" s="1"/>
  <c r="N39" i="8" s="1"/>
  <c r="I40" i="8"/>
  <c r="I41" i="8"/>
  <c r="L41" i="8" s="1"/>
  <c r="I42" i="8"/>
  <c r="I43" i="8"/>
  <c r="L43" i="8" s="1"/>
  <c r="N43" i="8" s="1"/>
  <c r="I44" i="8"/>
  <c r="I45" i="8"/>
  <c r="L45" i="8" s="1"/>
  <c r="N45" i="8" s="1"/>
  <c r="I46" i="8"/>
  <c r="I47" i="8"/>
  <c r="L47" i="8" s="1"/>
  <c r="N47" i="8" s="1"/>
  <c r="I48" i="8"/>
  <c r="I49" i="8"/>
  <c r="L49" i="8" s="1"/>
  <c r="I50" i="8"/>
  <c r="I51" i="8"/>
  <c r="L51" i="8" s="1"/>
  <c r="N51" i="8" s="1"/>
  <c r="I52" i="8"/>
  <c r="I53" i="8"/>
  <c r="L53" i="8" s="1"/>
  <c r="N53" i="8" s="1"/>
  <c r="I54" i="8"/>
  <c r="I55" i="8"/>
  <c r="L55" i="8" s="1"/>
  <c r="N55" i="8" s="1"/>
  <c r="I56" i="8"/>
  <c r="I4" i="8"/>
  <c r="N49" i="8"/>
  <c r="N41" i="8"/>
  <c r="N37" i="8"/>
  <c r="N33" i="8"/>
  <c r="N5" i="8"/>
  <c r="L4" i="16" l="1"/>
  <c r="N4" i="16" s="1"/>
  <c r="N61" i="16" s="1"/>
  <c r="I16" i="20" s="1"/>
  <c r="I61" i="16"/>
  <c r="I59" i="17"/>
  <c r="I61" i="18"/>
  <c r="J56" i="15"/>
  <c r="G38" i="20"/>
  <c r="I57" i="8"/>
  <c r="F8" i="20" s="1"/>
  <c r="N60" i="18"/>
  <c r="L60" i="18"/>
  <c r="L58" i="18"/>
  <c r="N58" i="18" s="1"/>
  <c r="L56" i="18"/>
  <c r="N56" i="18" s="1"/>
  <c r="L54" i="18"/>
  <c r="N54" i="18" s="1"/>
  <c r="N52" i="18"/>
  <c r="L52" i="18"/>
  <c r="L50" i="18"/>
  <c r="N50" i="18" s="1"/>
  <c r="L48" i="18"/>
  <c r="N48" i="18" s="1"/>
  <c r="L46" i="18"/>
  <c r="N46" i="18" s="1"/>
  <c r="N44" i="18"/>
  <c r="L44" i="18"/>
  <c r="L42" i="18"/>
  <c r="N42" i="18" s="1"/>
  <c r="L40" i="18"/>
  <c r="N40" i="18" s="1"/>
  <c r="L38" i="18"/>
  <c r="N38" i="18" s="1"/>
  <c r="N36" i="18"/>
  <c r="L36" i="18"/>
  <c r="L34" i="18"/>
  <c r="N34" i="18" s="1"/>
  <c r="L6" i="18"/>
  <c r="N6" i="18" s="1"/>
  <c r="L58" i="17"/>
  <c r="N58" i="17" s="1"/>
  <c r="L56" i="17"/>
  <c r="N56" i="17" s="1"/>
  <c r="L54" i="17"/>
  <c r="N54" i="17" s="1"/>
  <c r="L52" i="17"/>
  <c r="N52" i="17" s="1"/>
  <c r="L50" i="17"/>
  <c r="N50" i="17" s="1"/>
  <c r="L48" i="17"/>
  <c r="N48" i="17" s="1"/>
  <c r="L46" i="17"/>
  <c r="N46" i="17" s="1"/>
  <c r="L34" i="17"/>
  <c r="N34" i="17" s="1"/>
  <c r="L32" i="17"/>
  <c r="N32" i="17" s="1"/>
  <c r="L4" i="17"/>
  <c r="N4" i="17" s="1"/>
  <c r="N59" i="17" s="1"/>
  <c r="I17" i="20" s="1"/>
  <c r="O55" i="15"/>
  <c r="M55" i="15"/>
  <c r="M53" i="15"/>
  <c r="O53" i="15" s="1"/>
  <c r="M51" i="15"/>
  <c r="O51" i="15" s="1"/>
  <c r="M49" i="15"/>
  <c r="O49" i="15" s="1"/>
  <c r="O47" i="15"/>
  <c r="M47" i="15"/>
  <c r="M45" i="15"/>
  <c r="O45" i="15" s="1"/>
  <c r="M43" i="15"/>
  <c r="O43" i="15" s="1"/>
  <c r="M41" i="15"/>
  <c r="O41" i="15" s="1"/>
  <c r="O39" i="15"/>
  <c r="M39" i="15"/>
  <c r="M37" i="15"/>
  <c r="O37" i="15" s="1"/>
  <c r="M35" i="15"/>
  <c r="O35" i="15" s="1"/>
  <c r="M33" i="15"/>
  <c r="O33" i="15" s="1"/>
  <c r="O31" i="15"/>
  <c r="M31" i="15"/>
  <c r="M29" i="15"/>
  <c r="O29" i="15" s="1"/>
  <c r="M27" i="15"/>
  <c r="O27" i="15" s="1"/>
  <c r="M25" i="15"/>
  <c r="O25" i="15" s="1"/>
  <c r="M56" i="14"/>
  <c r="O56" i="14" s="1"/>
  <c r="O54" i="14"/>
  <c r="M54" i="14"/>
  <c r="O52" i="14"/>
  <c r="M52" i="14"/>
  <c r="M50" i="14"/>
  <c r="O50" i="14" s="1"/>
  <c r="M48" i="14"/>
  <c r="O48" i="14" s="1"/>
  <c r="O46" i="14"/>
  <c r="M46" i="14"/>
  <c r="O44" i="14"/>
  <c r="M44" i="14"/>
  <c r="M42" i="14"/>
  <c r="O42" i="14" s="1"/>
  <c r="M40" i="14"/>
  <c r="O40" i="14" s="1"/>
  <c r="O38" i="14"/>
  <c r="M38" i="14"/>
  <c r="O36" i="14"/>
  <c r="M36" i="14"/>
  <c r="M34" i="14"/>
  <c r="O34" i="14" s="1"/>
  <c r="M32" i="14"/>
  <c r="O32" i="14" s="1"/>
  <c r="O6" i="14"/>
  <c r="M6" i="14"/>
  <c r="M4" i="14"/>
  <c r="O4" i="14" s="1"/>
  <c r="J57" i="14"/>
  <c r="N4" i="13"/>
  <c r="P4" i="13" s="1"/>
  <c r="P71" i="13" s="1"/>
  <c r="I12" i="20" s="1"/>
  <c r="K71" i="13"/>
  <c r="O4" i="11"/>
  <c r="Q4" i="11" s="1"/>
  <c r="L135" i="11"/>
  <c r="O132" i="11"/>
  <c r="Q132" i="11" s="1"/>
  <c r="O130" i="11"/>
  <c r="Q130" i="11" s="1"/>
  <c r="O128" i="11"/>
  <c r="Q128" i="11" s="1"/>
  <c r="O104" i="11"/>
  <c r="Q104" i="11" s="1"/>
  <c r="O102" i="11"/>
  <c r="Q102" i="11" s="1"/>
  <c r="O100" i="11"/>
  <c r="Q100" i="11" s="1"/>
  <c r="O96" i="11"/>
  <c r="Q96" i="11" s="1"/>
  <c r="O94" i="11"/>
  <c r="Q94" i="11" s="1"/>
  <c r="O92" i="11"/>
  <c r="Q92" i="11" s="1"/>
  <c r="O90" i="11"/>
  <c r="Q90" i="11" s="1"/>
  <c r="O88" i="11"/>
  <c r="Q88" i="11" s="1"/>
  <c r="O86" i="11"/>
  <c r="Q86" i="11" s="1"/>
  <c r="O84" i="11"/>
  <c r="Q84" i="11" s="1"/>
  <c r="L56" i="8"/>
  <c r="N56" i="8" s="1"/>
  <c r="L54" i="8"/>
  <c r="N54" i="8" s="1"/>
  <c r="N52" i="8"/>
  <c r="L52" i="8"/>
  <c r="N50" i="8"/>
  <c r="L50" i="8"/>
  <c r="L48" i="8"/>
  <c r="N48" i="8" s="1"/>
  <c r="L46" i="8"/>
  <c r="N46" i="8" s="1"/>
  <c r="N44" i="8"/>
  <c r="L44" i="8"/>
  <c r="N42" i="8"/>
  <c r="L42" i="8"/>
  <c r="L40" i="8"/>
  <c r="N40" i="8" s="1"/>
  <c r="L38" i="8"/>
  <c r="N38" i="8" s="1"/>
  <c r="N36" i="8"/>
  <c r="L36" i="8"/>
  <c r="N34" i="8"/>
  <c r="L34" i="8"/>
  <c r="L32" i="8"/>
  <c r="N32" i="8" s="1"/>
  <c r="L30" i="8"/>
  <c r="N30" i="8" s="1"/>
  <c r="P5" i="12"/>
  <c r="R5" i="12" s="1"/>
  <c r="M59" i="12"/>
  <c r="P58" i="12"/>
  <c r="R58" i="12" s="1"/>
  <c r="P56" i="12"/>
  <c r="R56" i="12" s="1"/>
  <c r="P54" i="12"/>
  <c r="R54" i="12" s="1"/>
  <c r="P52" i="12"/>
  <c r="R52" i="12" s="1"/>
  <c r="P50" i="12"/>
  <c r="R50" i="12" s="1"/>
  <c r="P48" i="12"/>
  <c r="R48" i="12" s="1"/>
  <c r="P46" i="12"/>
  <c r="R46" i="12" s="1"/>
  <c r="P44" i="12"/>
  <c r="R44" i="12" s="1"/>
  <c r="P42" i="12"/>
  <c r="R42" i="12" s="1"/>
  <c r="P40" i="12"/>
  <c r="R40" i="12" s="1"/>
  <c r="P38" i="12"/>
  <c r="R38" i="12" s="1"/>
  <c r="P36" i="12"/>
  <c r="R36" i="12" s="1"/>
  <c r="P34" i="12"/>
  <c r="R34" i="12" s="1"/>
  <c r="P32" i="12"/>
  <c r="R32" i="12" s="1"/>
  <c r="P6" i="12"/>
  <c r="R6" i="12" s="1"/>
  <c r="L5" i="19"/>
  <c r="N5" i="19" s="1"/>
  <c r="N58" i="19" s="1"/>
  <c r="I19" i="20" s="1"/>
  <c r="J19" i="20" s="1"/>
  <c r="I58" i="19"/>
  <c r="L6" i="8"/>
  <c r="N6" i="8" s="1"/>
  <c r="L4" i="8"/>
  <c r="N4" i="8" s="1"/>
  <c r="L4" i="18"/>
  <c r="N4" i="18" s="1"/>
  <c r="N61" i="18" l="1"/>
  <c r="I18" i="20" s="1"/>
  <c r="I15" i="20" s="1"/>
  <c r="J15" i="20" s="1"/>
  <c r="O57" i="14"/>
  <c r="I13" i="20" s="1"/>
  <c r="O56" i="15"/>
  <c r="I14" i="20" s="1"/>
  <c r="Q135" i="11"/>
  <c r="I10" i="20" s="1"/>
  <c r="N57" i="8"/>
  <c r="I8" i="20" s="1"/>
  <c r="J8" i="20" s="1"/>
  <c r="R59" i="12"/>
  <c r="I11" i="20" s="1"/>
  <c r="E15" i="7"/>
  <c r="F16" i="20"/>
  <c r="C235" i="1"/>
  <c r="D235" i="1"/>
  <c r="E235" i="1"/>
  <c r="F235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9" i="1"/>
  <c r="J260" i="1"/>
  <c r="J261" i="1"/>
  <c r="J262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G293" i="1"/>
  <c r="G294" i="1"/>
  <c r="J294" i="1" s="1"/>
  <c r="G295" i="1"/>
  <c r="J295" i="1" s="1"/>
  <c r="G307" i="1"/>
  <c r="J307" i="1" s="1"/>
  <c r="G308" i="1"/>
  <c r="J308" i="1" s="1"/>
  <c r="G309" i="1"/>
  <c r="J309" i="1" s="1"/>
  <c r="G316" i="1"/>
  <c r="J316" i="1" s="1"/>
  <c r="G317" i="1"/>
  <c r="J317" i="1" s="1"/>
  <c r="G318" i="1"/>
  <c r="J318" i="1" s="1"/>
  <c r="G319" i="1"/>
  <c r="J319" i="1" s="1"/>
  <c r="G320" i="1"/>
  <c r="J320" i="1" s="1"/>
  <c r="G321" i="1"/>
  <c r="J321" i="1" s="1"/>
  <c r="G322" i="1"/>
  <c r="J322" i="1" s="1"/>
  <c r="G323" i="1"/>
  <c r="J323" i="1" s="1"/>
  <c r="G324" i="1"/>
  <c r="J324" i="1" s="1"/>
  <c r="G325" i="1"/>
  <c r="J325" i="1" s="1"/>
  <c r="G326" i="1"/>
  <c r="J326" i="1" s="1"/>
  <c r="G327" i="1"/>
  <c r="J327" i="1" s="1"/>
  <c r="G328" i="1"/>
  <c r="J328" i="1" s="1"/>
  <c r="G329" i="1"/>
  <c r="J329" i="1" s="1"/>
  <c r="G330" i="1"/>
  <c r="J330" i="1" s="1"/>
  <c r="G331" i="1"/>
  <c r="J331" i="1" s="1"/>
  <c r="G332" i="1"/>
  <c r="J332" i="1" s="1"/>
  <c r="G333" i="1"/>
  <c r="J333" i="1" s="1"/>
  <c r="G334" i="1"/>
  <c r="J334" i="1" s="1"/>
  <c r="G335" i="1"/>
  <c r="J335" i="1" s="1"/>
  <c r="G336" i="1"/>
  <c r="J336" i="1" s="1"/>
  <c r="G337" i="1"/>
  <c r="J337" i="1" s="1"/>
  <c r="G341" i="1"/>
  <c r="G342" i="1"/>
  <c r="J342" i="1" s="1"/>
  <c r="G343" i="1"/>
  <c r="J343" i="1" s="1"/>
  <c r="G364" i="1"/>
  <c r="J364" i="1" s="1"/>
  <c r="G365" i="1"/>
  <c r="J365" i="1" s="1"/>
  <c r="G366" i="1"/>
  <c r="J366" i="1" s="1"/>
  <c r="G367" i="1"/>
  <c r="J367" i="1" s="1"/>
  <c r="G368" i="1"/>
  <c r="J368" i="1" s="1"/>
  <c r="G369" i="1"/>
  <c r="J369" i="1" s="1"/>
  <c r="G370" i="1"/>
  <c r="J370" i="1" s="1"/>
  <c r="G371" i="1"/>
  <c r="J371" i="1" s="1"/>
  <c r="G372" i="1"/>
  <c r="J372" i="1" s="1"/>
  <c r="G373" i="1"/>
  <c r="J373" i="1" s="1"/>
  <c r="G374" i="1"/>
  <c r="J374" i="1" s="1"/>
  <c r="G375" i="1"/>
  <c r="J375" i="1" s="1"/>
  <c r="G376" i="1"/>
  <c r="J376" i="1" s="1"/>
  <c r="G377" i="1"/>
  <c r="J377" i="1" s="1"/>
  <c r="G378" i="1"/>
  <c r="J378" i="1" s="1"/>
  <c r="G379" i="1"/>
  <c r="J379" i="1" s="1"/>
  <c r="G380" i="1"/>
  <c r="J380" i="1" s="1"/>
  <c r="G381" i="1"/>
  <c r="J381" i="1" s="1"/>
  <c r="G382" i="1"/>
  <c r="J382" i="1" s="1"/>
  <c r="G383" i="1"/>
  <c r="J383" i="1" s="1"/>
  <c r="G384" i="1"/>
  <c r="J384" i="1" s="1"/>
  <c r="G385" i="1"/>
  <c r="J385" i="1" s="1"/>
  <c r="G386" i="1"/>
  <c r="J386" i="1" s="1"/>
  <c r="G387" i="1"/>
  <c r="J387" i="1" s="1"/>
  <c r="G388" i="1"/>
  <c r="J388" i="1" s="1"/>
  <c r="E46" i="7"/>
  <c r="G8" i="20" l="1"/>
  <c r="I9" i="20"/>
  <c r="I21" i="20" s="1"/>
  <c r="J341" i="1"/>
  <c r="J389" i="1" s="1"/>
  <c r="G389" i="1"/>
  <c r="F45" i="20" s="1"/>
  <c r="J236" i="1"/>
  <c r="J290" i="1" s="1"/>
  <c r="H43" i="20" s="1"/>
  <c r="I43" i="20" s="1"/>
  <c r="G290" i="1"/>
  <c r="J293" i="1"/>
  <c r="J338" i="1" s="1"/>
  <c r="H44" i="20" s="1"/>
  <c r="I44" i="20" s="1"/>
  <c r="G338" i="1"/>
  <c r="E45" i="7"/>
  <c r="F46" i="20"/>
  <c r="G46" i="20" s="1"/>
  <c r="E36" i="7"/>
  <c r="F37" i="20"/>
  <c r="G37" i="20" s="1"/>
  <c r="E18" i="7"/>
  <c r="F19" i="20"/>
  <c r="G19" i="20" s="1"/>
  <c r="E17" i="7"/>
  <c r="F18" i="20"/>
  <c r="G18" i="20" s="1"/>
  <c r="E16" i="7"/>
  <c r="F17" i="20"/>
  <c r="G17" i="20" s="1"/>
  <c r="G16" i="20"/>
  <c r="E13" i="7"/>
  <c r="F14" i="20"/>
  <c r="G14" i="20" s="1"/>
  <c r="E12" i="7"/>
  <c r="F13" i="20"/>
  <c r="G13" i="20" s="1"/>
  <c r="E11" i="7"/>
  <c r="F12" i="20"/>
  <c r="G12" i="20" s="1"/>
  <c r="E10" i="7"/>
  <c r="F11" i="20"/>
  <c r="G11" i="20" s="1"/>
  <c r="E9" i="7"/>
  <c r="F10" i="20"/>
  <c r="E37" i="7"/>
  <c r="E7" i="7"/>
  <c r="E14" i="7" l="1"/>
  <c r="E8" i="7"/>
  <c r="I23" i="20"/>
  <c r="J9" i="20"/>
  <c r="G10" i="20"/>
  <c r="F9" i="20"/>
  <c r="G448" i="1"/>
  <c r="E42" i="7"/>
  <c r="F43" i="20"/>
  <c r="G43" i="20" s="1"/>
  <c r="F15" i="20"/>
  <c r="G15" i="20" s="1"/>
  <c r="E43" i="7"/>
  <c r="F44" i="20"/>
  <c r="E44" i="7"/>
  <c r="H45" i="20"/>
  <c r="I45" i="20" s="1"/>
  <c r="J21" i="20" l="1"/>
  <c r="J23" i="20"/>
  <c r="J27" i="20" s="1"/>
  <c r="E20" i="7"/>
  <c r="E22" i="7" s="1"/>
  <c r="F21" i="20"/>
  <c r="G45" i="20"/>
  <c r="G44" i="20"/>
  <c r="F48" i="20"/>
  <c r="E47" i="7"/>
  <c r="E27" i="7"/>
  <c r="I32" i="20" l="1"/>
  <c r="J26" i="20"/>
  <c r="J28" i="20" s="1"/>
  <c r="G9" i="20"/>
  <c r="G23" i="20" l="1"/>
  <c r="G21" i="20"/>
  <c r="F23" i="20"/>
  <c r="J5" i="1" l="1"/>
  <c r="G124" i="1"/>
  <c r="C452" i="1"/>
  <c r="G169" i="1" l="1"/>
  <c r="G231" i="1" s="1"/>
  <c r="F452" i="1" l="1"/>
  <c r="E452" i="1"/>
  <c r="D452" i="1"/>
  <c r="J58" i="1" l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86" i="1"/>
  <c r="J87" i="1"/>
  <c r="J88" i="1"/>
  <c r="J89" i="1"/>
  <c r="J115" i="1"/>
  <c r="J116" i="1"/>
  <c r="J117" i="1"/>
  <c r="J118" i="1"/>
  <c r="J119" i="1"/>
  <c r="J120" i="1"/>
  <c r="J121" i="1"/>
  <c r="J122" i="1"/>
  <c r="J123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453" i="1" l="1"/>
  <c r="J559" i="1" s="1"/>
  <c r="H52" i="20" s="1"/>
  <c r="I52" i="20" s="1"/>
  <c r="G559" i="1"/>
  <c r="J124" i="1"/>
  <c r="H35" i="20" s="1"/>
  <c r="I35" i="20" s="1"/>
  <c r="J607" i="1" l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66" i="1"/>
  <c r="J565" i="1"/>
  <c r="J564" i="1"/>
  <c r="J563" i="1"/>
  <c r="J127" i="1"/>
  <c r="J128" i="1"/>
  <c r="J129" i="1"/>
  <c r="J130" i="1"/>
  <c r="J131" i="1"/>
  <c r="J132" i="1"/>
  <c r="J133" i="1"/>
  <c r="J134" i="1"/>
  <c r="J135" i="1"/>
  <c r="J140" i="1"/>
  <c r="J141" i="1"/>
  <c r="J151" i="1"/>
  <c r="J152" i="1"/>
  <c r="J153" i="1"/>
  <c r="J154" i="1"/>
  <c r="J155" i="1"/>
  <c r="J156" i="1"/>
  <c r="J157" i="1"/>
  <c r="J158" i="1"/>
  <c r="J159" i="1"/>
  <c r="J161" i="1"/>
  <c r="J162" i="1"/>
  <c r="J163" i="1"/>
  <c r="J164" i="1"/>
  <c r="J165" i="1"/>
  <c r="J166" i="1"/>
  <c r="J167" i="1"/>
  <c r="J168" i="1"/>
  <c r="J562" i="1" l="1"/>
  <c r="J608" i="1" s="1"/>
  <c r="H53" i="20" s="1"/>
  <c r="I53" i="20" s="1"/>
  <c r="I56" i="20" s="1"/>
  <c r="I57" i="20" s="1"/>
  <c r="G608" i="1"/>
  <c r="G665" i="1" s="1"/>
  <c r="J169" i="1"/>
  <c r="H36" i="20" s="1"/>
  <c r="I36" i="20" s="1"/>
  <c r="I39" i="20" s="1"/>
  <c r="I40" i="20" s="1"/>
  <c r="E54" i="7"/>
  <c r="F55" i="20"/>
  <c r="G55" i="20" s="1"/>
  <c r="E53" i="7"/>
  <c r="F54" i="20"/>
  <c r="G54" i="20" s="1"/>
  <c r="E51" i="7" l="1"/>
  <c r="F52" i="20"/>
  <c r="G52" i="20" s="1"/>
  <c r="E52" i="7"/>
  <c r="E55" i="7" s="1"/>
  <c r="F53" i="20"/>
  <c r="D55" i="7"/>
  <c r="D58" i="7" s="1"/>
  <c r="D56" i="7" l="1"/>
  <c r="D60" i="7" s="1"/>
  <c r="F49" i="20"/>
  <c r="E48" i="7"/>
  <c r="F57" i="20"/>
  <c r="E56" i="7"/>
  <c r="G53" i="20"/>
  <c r="F56" i="20"/>
  <c r="F36" i="20"/>
  <c r="F35" i="20"/>
  <c r="G35" i="20" s="1"/>
  <c r="E57" i="20" l="1"/>
  <c r="E59" i="20" s="1"/>
  <c r="G36" i="20"/>
  <c r="F39" i="20"/>
  <c r="E35" i="7"/>
  <c r="E34" i="7"/>
  <c r="F40" i="20" l="1"/>
  <c r="F59" i="20" s="1"/>
  <c r="E39" i="7"/>
  <c r="E60" i="7" s="1"/>
  <c r="E38" i="7"/>
  <c r="E58" i="7" s="1"/>
  <c r="B26" i="7" l="1"/>
  <c r="L418" i="1" l="1"/>
  <c r="L446" i="1" l="1"/>
  <c r="H47" i="20" s="1"/>
  <c r="I47" i="20" s="1"/>
  <c r="I48" i="20" s="1"/>
  <c r="I49" i="20" s="1"/>
  <c r="I59" i="20" s="1"/>
  <c r="E63" i="20" s="1"/>
  <c r="G47" i="20" l="1"/>
  <c r="E65" i="20" l="1"/>
  <c r="B65" i="20" s="1"/>
</calcChain>
</file>

<file path=xl/sharedStrings.xml><?xml version="1.0" encoding="utf-8"?>
<sst xmlns="http://schemas.openxmlformats.org/spreadsheetml/2006/main" count="736" uniqueCount="365">
  <si>
    <t>Total</t>
  </si>
  <si>
    <t>Organisational support</t>
  </si>
  <si>
    <t>Belgium</t>
  </si>
  <si>
    <t>Bulgaria</t>
  </si>
  <si>
    <t>Czech Republic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</si>
  <si>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</si>
  <si>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</si>
  <si>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</si>
  <si>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</si>
  <si>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</si>
  <si>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</si>
  <si>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</si>
  <si>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</si>
  <si>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</si>
  <si>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</si>
  <si>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</si>
  <si>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</si>
  <si>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</si>
  <si>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</si>
  <si>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</si>
  <si>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</si>
  <si>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</si>
  <si>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</si>
  <si>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</si>
  <si>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</si>
  <si>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</si>
  <si>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</si>
  <si>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</si>
  <si>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</si>
  <si>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Former Yugoslav Republic of Macedonia</t>
  </si>
  <si>
    <t>Iceland</t>
  </si>
  <si>
    <t>Liechtenstein</t>
  </si>
  <si>
    <t>Norway</t>
  </si>
  <si>
    <t>Switzerland</t>
  </si>
  <si>
    <t>Turkey</t>
  </si>
  <si>
    <t>Youth Exchanges (EUR/day)</t>
  </si>
  <si>
    <t>B4.1</t>
  </si>
  <si>
    <t>B4.2</t>
  </si>
  <si>
    <t>B4.3</t>
  </si>
  <si>
    <t>B4.4</t>
  </si>
  <si>
    <t>Mobility of youth workers (EUR/day)</t>
  </si>
  <si>
    <t>Individual support</t>
  </si>
  <si>
    <t>3.1 Production</t>
  </si>
  <si>
    <t>3.2 Translation</t>
  </si>
  <si>
    <t>Travel costs - scale of unit costs calculation</t>
  </si>
  <si>
    <t xml:space="preserve">Travel costs from home to the venue of the project and return </t>
  </si>
  <si>
    <t>Number of volunteers</t>
  </si>
  <si>
    <t>Sending Organisation and country</t>
  </si>
  <si>
    <t>Organisational Support – scale of unit costs calculation</t>
  </si>
  <si>
    <t>Host Organisation</t>
  </si>
  <si>
    <t>Host country</t>
  </si>
  <si>
    <t>Duration of the activity abroad in days</t>
  </si>
  <si>
    <t xml:space="preserve">Total
</t>
  </si>
  <si>
    <t>Special needs support  - Portion of eligible costs</t>
  </si>
  <si>
    <t>Unit cost per day / participant</t>
  </si>
  <si>
    <t>Estonia</t>
  </si>
  <si>
    <t>Individuals support – scale of unit costs calculation</t>
  </si>
  <si>
    <t>Number of participants</t>
  </si>
  <si>
    <t>Total direct costs</t>
  </si>
  <si>
    <t xml:space="preserve">EU GRANT of </t>
  </si>
  <si>
    <t>TOTAL INCOME</t>
  </si>
  <si>
    <t xml:space="preserve">Travel costs from their place of origin to the venue of the activity and return </t>
  </si>
  <si>
    <t>Exceptional costs - Portion of eligible costs</t>
  </si>
  <si>
    <t>GRANT TOTAL FOR THE YOUTH EXCHANGE ACTIVITY</t>
  </si>
  <si>
    <t>GRANT TOTAL FOR THE EUROPEAN VOLUNTARY SERVICE ACTIVITY</t>
  </si>
  <si>
    <t>GRANT TOTAL FOR THE MOBILITY OF YOUTH WORKERS</t>
  </si>
  <si>
    <t>Afghanistan</t>
  </si>
  <si>
    <t>Bhutan</t>
  </si>
  <si>
    <t>Bangladesh</t>
  </si>
  <si>
    <t xml:space="preserve">Cambodia </t>
  </si>
  <si>
    <t>India</t>
  </si>
  <si>
    <t>Indonesia</t>
  </si>
  <si>
    <t>Laos</t>
  </si>
  <si>
    <t>Malaysia</t>
  </si>
  <si>
    <t>Maldives</t>
  </si>
  <si>
    <t>Mongolia</t>
  </si>
  <si>
    <t>Myanmar</t>
  </si>
  <si>
    <t>Nepal</t>
  </si>
  <si>
    <t>Pakistan</t>
  </si>
  <si>
    <t>Philippines</t>
  </si>
  <si>
    <t>Sri Lanka</t>
  </si>
  <si>
    <t>Thailand</t>
  </si>
  <si>
    <t>Vietnam</t>
  </si>
  <si>
    <t>Kazakstan</t>
  </si>
  <si>
    <t>Kyrgyzstan</t>
  </si>
  <si>
    <t>Tajikistan</t>
  </si>
  <si>
    <t>Turkmenistan</t>
  </si>
  <si>
    <t>Uzbekistan</t>
  </si>
  <si>
    <t>Argentina</t>
  </si>
  <si>
    <t>Bolivia</t>
  </si>
  <si>
    <t>Brazil</t>
  </si>
  <si>
    <t>Chile</t>
  </si>
  <si>
    <t>Colombia</t>
  </si>
  <si>
    <t>Costa Rica</t>
  </si>
  <si>
    <t>Ecuador</t>
  </si>
  <si>
    <t>El Salvador</t>
  </si>
  <si>
    <t>Guatemala</t>
  </si>
  <si>
    <t>Honduras</t>
  </si>
  <si>
    <t>Mexico</t>
  </si>
  <si>
    <t>Nicaragua</t>
  </si>
  <si>
    <t>Panama</t>
  </si>
  <si>
    <t>Paraguay</t>
  </si>
  <si>
    <t>Perú</t>
  </si>
  <si>
    <t>Uruguay</t>
  </si>
  <si>
    <t>Venezuela</t>
  </si>
  <si>
    <t>Iran</t>
  </si>
  <si>
    <t>Iraq</t>
  </si>
  <si>
    <t>Yemen</t>
  </si>
  <si>
    <t>South Africa</t>
  </si>
  <si>
    <t>Angola</t>
  </si>
  <si>
    <t>Antigua and Barbuda</t>
  </si>
  <si>
    <t>Belize</t>
  </si>
  <si>
    <t>Cape Verde</t>
  </si>
  <si>
    <t>Comoros</t>
  </si>
  <si>
    <t>Bahamas</t>
  </si>
  <si>
    <t>Barbados</t>
  </si>
  <si>
    <t>Benin</t>
  </si>
  <si>
    <t>Botswana</t>
  </si>
  <si>
    <t>Burkina Faso</t>
  </si>
  <si>
    <t>Burundi</t>
  </si>
  <si>
    <t>Cameroon</t>
  </si>
  <si>
    <t>Central African Republic</t>
  </si>
  <si>
    <t>Chad</t>
  </si>
  <si>
    <t>Congo (Brazzaville)</t>
  </si>
  <si>
    <t>Congo (Kinshasa)</t>
  </si>
  <si>
    <t>Cook Islands</t>
  </si>
  <si>
    <t>Cuba</t>
  </si>
  <si>
    <t>Djibouti</t>
  </si>
  <si>
    <t>Dominica</t>
  </si>
  <si>
    <t>Dominican Republic</t>
  </si>
  <si>
    <t>Eritrea</t>
  </si>
  <si>
    <t>Ethiopia</t>
  </si>
  <si>
    <t>Fiji</t>
  </si>
  <si>
    <t>Gabon</t>
  </si>
  <si>
    <t>Gambia</t>
  </si>
  <si>
    <t>Ghana</t>
  </si>
  <si>
    <t>Grenada</t>
  </si>
  <si>
    <t>Guinea-Bissau</t>
  </si>
  <si>
    <t>Equatorial Guinea</t>
  </si>
  <si>
    <t>Guyana</t>
  </si>
  <si>
    <t>Haiti</t>
  </si>
  <si>
    <t>Jamaica</t>
  </si>
  <si>
    <t>Kenya</t>
  </si>
  <si>
    <t>Kiribati</t>
  </si>
  <si>
    <t>Lesotho</t>
  </si>
  <si>
    <t>Liberia</t>
  </si>
  <si>
    <t>Madagascar</t>
  </si>
  <si>
    <t>Malawi</t>
  </si>
  <si>
    <t>Mali</t>
  </si>
  <si>
    <t>Marshall Islands</t>
  </si>
  <si>
    <t>Mauritania</t>
  </si>
  <si>
    <t>Mauritius</t>
  </si>
  <si>
    <t>Micronesia</t>
  </si>
  <si>
    <t>Mozambique</t>
  </si>
  <si>
    <t>Namibia</t>
  </si>
  <si>
    <t>Nauru</t>
  </si>
  <si>
    <t>Niger</t>
  </si>
  <si>
    <t>Nigeria</t>
  </si>
  <si>
    <t>Niue</t>
  </si>
  <si>
    <t>Palau</t>
  </si>
  <si>
    <t>Papua New Guinea</t>
  </si>
  <si>
    <t>Rwanda</t>
  </si>
  <si>
    <t>St. Kitts and Nevis</t>
  </si>
  <si>
    <t>St. Lucia</t>
  </si>
  <si>
    <t>St. Vincent and the Grenadines</t>
  </si>
  <si>
    <t>Solomon Islands</t>
  </si>
  <si>
    <t>Samoa</t>
  </si>
  <si>
    <t>Sao Tome and Principe</t>
  </si>
  <si>
    <t>Senegal</t>
  </si>
  <si>
    <t>Seychelles</t>
  </si>
  <si>
    <t>Sierra Leone</t>
  </si>
  <si>
    <t>Somalia</t>
  </si>
  <si>
    <t>Sudan</t>
  </si>
  <si>
    <t>Suriname</t>
  </si>
  <si>
    <t>Swaziland</t>
  </si>
  <si>
    <t>Tanzania</t>
  </si>
  <si>
    <t>East Timor</t>
  </si>
  <si>
    <t>Togo</t>
  </si>
  <si>
    <t>Tonga</t>
  </si>
  <si>
    <t>Trinidad and Tobago</t>
  </si>
  <si>
    <t>Tuvalu</t>
  </si>
  <si>
    <t>Uganda</t>
  </si>
  <si>
    <t>Vanuatu</t>
  </si>
  <si>
    <t>Zambia</t>
  </si>
  <si>
    <t>Zimbabwe</t>
  </si>
  <si>
    <t>Australia</t>
  </si>
  <si>
    <t>Bahrain</t>
  </si>
  <si>
    <t>Brunei</t>
  </si>
  <si>
    <t>Canada</t>
  </si>
  <si>
    <t>Hong Kong</t>
  </si>
  <si>
    <t>Kuwait</t>
  </si>
  <si>
    <t>Macao</t>
  </si>
  <si>
    <t>New Zealand</t>
  </si>
  <si>
    <t>Oman</t>
  </si>
  <si>
    <t>Qatar</t>
  </si>
  <si>
    <t>Saudi Arabia</t>
  </si>
  <si>
    <t>Singapore</t>
  </si>
  <si>
    <t>Taiwan</t>
  </si>
  <si>
    <t>United Arab Emirates</t>
  </si>
  <si>
    <t>United States of America</t>
  </si>
  <si>
    <t>Andorra</t>
  </si>
  <si>
    <t>China</t>
  </si>
  <si>
    <t>Guinea (Republic of)</t>
  </si>
  <si>
    <t>Ivory Cost</t>
  </si>
  <si>
    <t>Korea (DPR)</t>
  </si>
  <si>
    <t>Korea (Republic of)</t>
  </si>
  <si>
    <t>Monaco</t>
  </si>
  <si>
    <t>San Marino</t>
  </si>
  <si>
    <t>Vatican City State</t>
  </si>
  <si>
    <t>EXPENSES</t>
  </si>
  <si>
    <t>Total  costs</t>
  </si>
  <si>
    <t>Total costs</t>
  </si>
  <si>
    <t>INCOME</t>
  </si>
  <si>
    <t>Sending Organisation</t>
  </si>
  <si>
    <t>From home/departure 
City and Country</t>
  </si>
  <si>
    <t xml:space="preserve"> To venue 
City and Country</t>
  </si>
  <si>
    <t>TOTAL COSTS</t>
  </si>
  <si>
    <t xml:space="preserve">EU GRANT  </t>
  </si>
  <si>
    <t xml:space="preserve">EU GRANT </t>
  </si>
  <si>
    <t>EU GRANT</t>
  </si>
  <si>
    <t>Amount in Euro</t>
  </si>
  <si>
    <t>Currency</t>
  </si>
  <si>
    <t>Amount in national currency</t>
  </si>
  <si>
    <t>Place of arrival</t>
  </si>
  <si>
    <t>Place of departure</t>
  </si>
  <si>
    <t xml:space="preserve">Invoice n° or reference </t>
  </si>
  <si>
    <t>Serial number</t>
  </si>
  <si>
    <t>1. ICT</t>
  </si>
  <si>
    <t>3.3 Dissemination</t>
  </si>
  <si>
    <t>Name of the organisation</t>
  </si>
  <si>
    <t>Detailed description / Nature of the expenses / Justification</t>
  </si>
  <si>
    <t>Date of the invoice</t>
  </si>
  <si>
    <t>Name of the Activity</t>
  </si>
  <si>
    <t>Name of the participant / Number of participants</t>
  </si>
  <si>
    <t>Place of the activity</t>
  </si>
  <si>
    <t>Name of the participant / or number of participants</t>
  </si>
  <si>
    <t>Name of the activity</t>
  </si>
  <si>
    <t>Dates of the activity</t>
  </si>
  <si>
    <t>Detailed description / Nature of the expenses / Justification (e.g. number of pages, languages)</t>
  </si>
  <si>
    <t>1. Information, Communication, Technology costs</t>
  </si>
  <si>
    <t>2. Transnational Project Meetings</t>
  </si>
  <si>
    <t>3. Intelectual outputs and dissemination of project results</t>
  </si>
  <si>
    <t>3.3 Dissemination and/or Information costs</t>
  </si>
  <si>
    <t>4. Preparation of participants in mobility activities</t>
  </si>
  <si>
    <t>1. Detailed budget for Youth Exchanges</t>
  </si>
  <si>
    <t>2. Detailed budget for European Voluntary Service</t>
  </si>
  <si>
    <t>3. Detailed budget for Mobility of Youth Workers</t>
  </si>
  <si>
    <t xml:space="preserve">Total </t>
  </si>
  <si>
    <r>
      <t xml:space="preserve">Amount in €
</t>
    </r>
    <r>
      <rPr>
        <sz val="10"/>
        <color theme="1"/>
        <rFont val="Arial"/>
        <family val="2"/>
      </rPr>
      <t>(calculated automatically)</t>
    </r>
  </si>
  <si>
    <t>When necessary, fill in the correct exchange rate</t>
  </si>
  <si>
    <t xml:space="preserve">Ineligible
</t>
  </si>
  <si>
    <t>ACCEPTED</t>
  </si>
  <si>
    <t xml:space="preserve">Accepted </t>
  </si>
  <si>
    <t>Accepted</t>
  </si>
  <si>
    <t xml:space="preserve">BUDGET SUMMARY
Erasmus+ Programme: CAPACITY BUILDING </t>
  </si>
  <si>
    <r>
      <t xml:space="preserve">TOTAL COSTS
 </t>
    </r>
    <r>
      <rPr>
        <b/>
        <sz val="10"/>
        <color theme="1"/>
        <rFont val="Arial"/>
        <family val="2"/>
      </rPr>
      <t>(100%)</t>
    </r>
  </si>
  <si>
    <t>Ineligible</t>
  </si>
  <si>
    <r>
      <t xml:space="preserve">Amount in €
</t>
    </r>
    <r>
      <rPr>
        <sz val="11"/>
        <color theme="1"/>
        <rFont val="Arial"/>
        <family val="2"/>
      </rPr>
      <t>(calculated automatically)</t>
    </r>
  </si>
  <si>
    <t>Exchange rate (EUR/Currency)</t>
  </si>
  <si>
    <r>
      <t xml:space="preserve">Corrected Amount in € </t>
    </r>
    <r>
      <rPr>
        <i/>
        <sz val="11"/>
        <color theme="1"/>
        <rFont val="Arial"/>
        <family val="2"/>
      </rPr>
      <t>(calculated automatically)</t>
    </r>
  </si>
  <si>
    <r>
      <t xml:space="preserve">Corrected Amount in € </t>
    </r>
    <r>
      <rPr>
        <sz val="11"/>
        <color theme="1"/>
        <rFont val="Arial"/>
        <family val="2"/>
      </rPr>
      <t>(calculated automatically)</t>
    </r>
  </si>
  <si>
    <t>ANNEX - FINANCIAL ANALYSIS</t>
  </si>
  <si>
    <t>Project reference:</t>
  </si>
  <si>
    <t>Organisation's name:</t>
  </si>
  <si>
    <r>
      <rPr>
        <b/>
        <sz val="14"/>
        <rFont val="Calibri"/>
        <family val="2"/>
        <scheme val="minor"/>
      </rPr>
      <t>Total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Costs directly linked with the implementation of project </t>
    </r>
  </si>
  <si>
    <t xml:space="preserve">Final Report </t>
  </si>
  <si>
    <t>INELIGIBLE</t>
  </si>
  <si>
    <t>CALCULATION OF THE FINAL GRANT</t>
  </si>
  <si>
    <t>Pre-financing already paid</t>
  </si>
  <si>
    <t>A</t>
  </si>
  <si>
    <t>B</t>
  </si>
  <si>
    <t>C</t>
  </si>
  <si>
    <t>TO BE PAID</t>
  </si>
  <si>
    <t>TO BE REIMBURSED</t>
  </si>
  <si>
    <t>FINANCIAL COMMENTS</t>
  </si>
  <si>
    <t>Project Reference:</t>
  </si>
  <si>
    <r>
      <t xml:space="preserve">Date of payment </t>
    </r>
    <r>
      <rPr>
        <sz val="11"/>
        <color theme="1"/>
        <rFont val="Arial"/>
        <family val="2"/>
      </rPr>
      <t>(dd/mm/yy)</t>
    </r>
  </si>
  <si>
    <t>Albania</t>
  </si>
  <si>
    <t>Bosnia and Herzegovina</t>
  </si>
  <si>
    <t>Kosovo</t>
  </si>
  <si>
    <t>Montenegro</t>
  </si>
  <si>
    <t>Serbia</t>
  </si>
  <si>
    <t>Japan</t>
  </si>
  <si>
    <t>Country</t>
  </si>
  <si>
    <t>(white and yellow cells to be filled in by the beneficiary)</t>
  </si>
  <si>
    <t>Final Report</t>
  </si>
  <si>
    <t>ELIGIBLE</t>
  </si>
  <si>
    <t>Financial Analysis</t>
  </si>
  <si>
    <t xml:space="preserve"> INCOME</t>
  </si>
  <si>
    <t>2.2 Board and Lodging including local transport</t>
  </si>
  <si>
    <t>2.2 Visa and Insurance</t>
  </si>
  <si>
    <t>2.3 Rental of rooms for meetings, conferences, other events</t>
  </si>
  <si>
    <t>2.4 Interpretation costs</t>
  </si>
  <si>
    <t>2.5 External speakers</t>
  </si>
  <si>
    <t>4. Linguistic, intercultural, task-related preparation of participants in mobility activities</t>
  </si>
  <si>
    <t>5. Costs for the financial audit of the project</t>
  </si>
  <si>
    <t>Indirect Costs - Flat rate amount not exceeding 7% of eligible direct costs</t>
  </si>
  <si>
    <t>Amount in EUR to be filled in by the beneficiary</t>
  </si>
  <si>
    <t>2.1 Board and lodging including local transport</t>
  </si>
  <si>
    <t>2.2 Visa and Insurance costs</t>
  </si>
  <si>
    <t>2.3 Rental of rooms</t>
  </si>
  <si>
    <t>2.5 Costs for external speakers</t>
  </si>
  <si>
    <t>Distance in km per participant 
 (one-way)</t>
  </si>
  <si>
    <t>Total Distances in km 
(all participants one way)</t>
  </si>
  <si>
    <t>Travel cost for capacity building activities (excluding the mobility activities)</t>
  </si>
  <si>
    <t xml:space="preserve">Travel costs  of participants from their place of origin to the venue of the activity and return </t>
  </si>
  <si>
    <t>EU GRANT  for Capacity Building Activities</t>
  </si>
  <si>
    <t>1a) CBY activities based on real costs</t>
  </si>
  <si>
    <t>2) BUDGET YOUTH EXCHANGES</t>
  </si>
  <si>
    <t>3) BUDGET EUROPEAN VOLUNTARY SERVICE</t>
  </si>
  <si>
    <t>4) BUDGET MOBILITY OF YOUTH WORKERS</t>
  </si>
  <si>
    <t>(filled in automatically once the travel tab have been completed)</t>
  </si>
  <si>
    <t>(white cells to be filled in 
by the beneficiary)</t>
  </si>
  <si>
    <t>(grey cells filled in automatically
once all tabs have been completed)</t>
  </si>
  <si>
    <t>(white cells to be filled in
by the beneficiary)</t>
  </si>
  <si>
    <t>(filled in automatically once all tabs 
have been completed)</t>
  </si>
  <si>
    <t>(yellow and white cells to be filled in 
by the beneficiary)</t>
  </si>
  <si>
    <t>2. BUDGET YOUTH EXCHANGES</t>
  </si>
  <si>
    <t>3. BUDGET EUROPEAN VOLUNTARY SERVICE</t>
  </si>
  <si>
    <t>4. BUDGET MOBILITY OF YOUTH WORKERS</t>
  </si>
  <si>
    <r>
      <t xml:space="preserve">1b) Travel Costs for CBY activities </t>
    </r>
    <r>
      <rPr>
        <b/>
        <sz val="11"/>
        <color theme="1"/>
        <rFont val="Arial"/>
        <family val="2"/>
      </rPr>
      <t>(excluding Mobility activities)</t>
    </r>
  </si>
  <si>
    <t>Grant Agreement</t>
  </si>
  <si>
    <r>
      <t xml:space="preserve">TOTAL COSTS  </t>
    </r>
    <r>
      <rPr>
        <b/>
        <sz val="10"/>
        <color theme="1"/>
        <rFont val="Arial"/>
        <family val="2"/>
      </rPr>
      <t>(100%)</t>
    </r>
  </si>
  <si>
    <r>
      <t xml:space="preserve">ACCEPTED 
</t>
    </r>
    <r>
      <rPr>
        <sz val="10"/>
        <color theme="1"/>
        <rFont val="Arial"/>
        <family val="2"/>
      </rPr>
      <t>after analysis</t>
    </r>
  </si>
  <si>
    <r>
      <t xml:space="preserve">INELIGIBLE AMOUNT
</t>
    </r>
    <r>
      <rPr>
        <sz val="8"/>
        <color theme="1"/>
        <rFont val="Arial"/>
        <family val="2"/>
      </rPr>
      <t>(correction of exchange rate &amp; ineligible costs)</t>
    </r>
  </si>
  <si>
    <r>
      <t xml:space="preserve">ELIGIBLE
</t>
    </r>
    <r>
      <rPr>
        <sz val="8"/>
        <color theme="1"/>
        <rFont val="Arial"/>
        <family val="2"/>
      </rPr>
      <t>(transfer maximum +10% per heading )</t>
    </r>
  </si>
  <si>
    <r>
      <t xml:space="preserve">Transfer of costs 
</t>
    </r>
    <r>
      <rPr>
        <sz val="8"/>
        <color theme="1"/>
        <rFont val="Arial"/>
        <family val="2"/>
      </rPr>
      <t>(recorded in wrong chapters)</t>
    </r>
  </si>
  <si>
    <r>
      <rPr>
        <b/>
        <sz val="12"/>
        <rFont val="Arial"/>
        <family val="2"/>
      </rPr>
      <t>Indirect costs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(max. 7% of the total direct costs)</t>
    </r>
  </si>
  <si>
    <t>5. Cost for the financial audit of the project</t>
  </si>
  <si>
    <r>
      <rPr>
        <b/>
        <sz val="16"/>
        <color theme="1"/>
        <rFont val="Calibri"/>
        <family val="2"/>
        <scheme val="minor"/>
      </rPr>
      <t>Grant Requested by the applicant</t>
    </r>
    <r>
      <rPr>
        <b/>
        <sz val="18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(max. 150 000,00 EUR)</t>
    </r>
  </si>
  <si>
    <t xml:space="preserve">EU GRANT for CBY Travel costs </t>
  </si>
  <si>
    <r>
      <t xml:space="preserve">1b) CBY activities - Travel Costs </t>
    </r>
    <r>
      <rPr>
        <b/>
        <sz val="11"/>
        <color theme="1"/>
        <rFont val="Calibri"/>
        <family val="2"/>
        <scheme val="minor"/>
      </rPr>
      <t>(excluding Mobility)</t>
    </r>
  </si>
  <si>
    <t>Other sources than the EU Grant</t>
  </si>
  <si>
    <t xml:space="preserve"> (max 80% of eligible costs, not exceeding 150.000,00 EUR)</t>
  </si>
  <si>
    <r>
      <rPr>
        <b/>
        <sz val="14"/>
        <color theme="1"/>
        <rFont val="Calibri"/>
        <family val="2"/>
        <scheme val="minor"/>
      </rPr>
      <t>5. Indirect costs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to be filled in by the beneficiairy</t>
    </r>
    <r>
      <rPr>
        <i/>
        <sz val="10"/>
        <color theme="1"/>
        <rFont val="Calibri"/>
        <family val="2"/>
        <scheme val="minor"/>
      </rPr>
      <t xml:space="preserve"> (max. 7% of the total direct costs)</t>
    </r>
  </si>
  <si>
    <t>(max 80% of eligible costs, not exceeding 150.000,00 EUR)</t>
  </si>
  <si>
    <r>
      <rPr>
        <b/>
        <sz val="16"/>
        <color theme="1"/>
        <rFont val="Arial"/>
        <family val="2"/>
      </rPr>
      <t>TOTAL EU GRANT</t>
    </r>
    <r>
      <rPr>
        <b/>
        <sz val="10"/>
        <color theme="1"/>
        <rFont val="Arial"/>
        <family val="2"/>
      </rPr>
      <t xml:space="preserve"> (max 150.000,00 EUR)</t>
    </r>
  </si>
  <si>
    <t>Final Grant after assesment (Minimum value of A, B, C)</t>
  </si>
  <si>
    <r>
      <t xml:space="preserve">Total Distances 
in km </t>
    </r>
    <r>
      <rPr>
        <b/>
        <i/>
        <sz val="12"/>
        <rFont val="Calibri"/>
        <family val="2"/>
        <scheme val="minor"/>
      </rPr>
      <t/>
    </r>
  </si>
  <si>
    <r>
      <t>Euro exchange rate</t>
    </r>
    <r>
      <rPr>
        <b/>
        <sz val="10"/>
        <color theme="1"/>
        <rFont val="Arial"/>
        <family val="2"/>
      </rPr>
      <t xml:space="preserve"> 
</t>
    </r>
    <r>
      <rPr>
        <sz val="10"/>
        <color theme="1"/>
        <rFont val="Arial"/>
        <family val="2"/>
      </rPr>
      <t>(</t>
    </r>
    <r>
      <rPr>
        <sz val="11"/>
        <color theme="1"/>
        <rFont val="Calibri"/>
        <family val="2"/>
        <scheme val="minor"/>
      </rPr>
      <t>EUR/Currency)</t>
    </r>
  </si>
  <si>
    <r>
      <t xml:space="preserve">Date of payment </t>
    </r>
    <r>
      <rPr>
        <sz val="11"/>
        <color theme="1"/>
        <rFont val="Calibri"/>
        <family val="2"/>
        <scheme val="minor"/>
      </rPr>
      <t>(dd/mm/yy)</t>
    </r>
  </si>
  <si>
    <r>
      <t xml:space="preserve">Corrected Amount in € </t>
    </r>
    <r>
      <rPr>
        <sz val="11"/>
        <color theme="1"/>
        <rFont val="Calibri"/>
        <family val="2"/>
        <scheme val="minor"/>
      </rPr>
      <t>(calculated automatically)</t>
    </r>
  </si>
  <si>
    <r>
      <t xml:space="preserve">Corrected Amount in € </t>
    </r>
    <r>
      <rPr>
        <sz val="11"/>
        <color theme="1"/>
        <rFont val="Calibri"/>
        <family val="2"/>
        <scheme val="minor"/>
      </rPr>
      <t>(filled in automatically)</t>
    </r>
  </si>
  <si>
    <t>Distance one-way per participant
 (from place of origin to the venue of activity in km)</t>
  </si>
  <si>
    <t>Tunisia</t>
  </si>
  <si>
    <t>Armenia</t>
  </si>
  <si>
    <t>Azerbaijan</t>
  </si>
  <si>
    <t>Belarus</t>
  </si>
  <si>
    <t>Georgia</t>
  </si>
  <si>
    <t>Moldova</t>
  </si>
  <si>
    <t>Ukraine</t>
  </si>
  <si>
    <t>EVS (EUR/day)</t>
  </si>
  <si>
    <t>Algeria</t>
  </si>
  <si>
    <t>Egypt</t>
  </si>
  <si>
    <t>Israel</t>
  </si>
  <si>
    <t>Jordan</t>
  </si>
  <si>
    <t>Lebanon</t>
  </si>
  <si>
    <t>Libia</t>
  </si>
  <si>
    <t>Marocco</t>
  </si>
  <si>
    <t>Palestine</t>
  </si>
  <si>
    <t>Syria</t>
  </si>
  <si>
    <t>Unit cost per day / volunteer</t>
  </si>
  <si>
    <t>Organisational Support – scale of unit costs calculation (max 1100 eur per participant)</t>
  </si>
  <si>
    <t>2018-</t>
  </si>
  <si>
    <t>BUDGET SUMMARY
Erasmus+ Programme: CAPACITY BUILDING YOUTH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</si>
</sst>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€&quot;"/>
    <numFmt numFmtId="165" formatCode="d/mm/yyyy;@"/>
    <numFmt numFmtId="166" formatCode="#,##0.00000"/>
  </numFmts>
  <fonts count="6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  <charset val="1"/>
    </font>
    <font>
      <b/>
      <sz val="11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i/>
      <sz val="12"/>
      <color theme="1"/>
      <name val="Arial"/>
      <family val="2"/>
    </font>
    <font>
      <i/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  <font>
      <b/>
      <sz val="16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theme="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2" tint="-9.9978637043366805E-2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rgb="FF99CCFF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FFC00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EF9"/>
        <bgColor theme="0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9">
    <xf numFmtId="0" fontId="0" fillId="0" borderId="0" xfId="0"/>
    <xf numFmtId="0" fontId="0" fillId="8" borderId="0" xfId="0" applyFill="1"/>
    <xf numFmtId="164" fontId="7" fillId="11" borderId="0" xfId="0" applyNumberFormat="1" applyFont="1" applyFill="1" applyBorder="1" applyAlignment="1" applyProtection="1">
      <alignment horizontal="right" vertical="center" wrapText="1"/>
    </xf>
    <xf numFmtId="0" fontId="9" fillId="8" borderId="1" xfId="0" applyFont="1" applyFill="1" applyBorder="1"/>
    <xf numFmtId="0" fontId="9" fillId="8" borderId="27" xfId="0" applyFont="1" applyFill="1" applyBorder="1"/>
    <xf numFmtId="0" fontId="4" fillId="8" borderId="0" xfId="0" applyFont="1" applyFill="1" applyAlignment="1" applyProtection="1">
      <alignment wrapText="1"/>
    </xf>
    <xf numFmtId="0" fontId="4" fillId="8" borderId="0" xfId="0" applyFont="1" applyFill="1" applyAlignment="1" applyProtection="1">
      <alignment horizontal="center" wrapText="1"/>
    </xf>
    <xf numFmtId="0" fontId="5" fillId="8" borderId="0" xfId="0" applyFont="1" applyFill="1" applyAlignment="1" applyProtection="1">
      <alignment wrapText="1"/>
    </xf>
    <xf numFmtId="0" fontId="5" fillId="8" borderId="0" xfId="0" applyFont="1" applyFill="1" applyAlignment="1" applyProtection="1">
      <alignment horizontal="center" wrapText="1"/>
    </xf>
    <xf numFmtId="0" fontId="4" fillId="8" borderId="0" xfId="0" applyFont="1" applyFill="1" applyAlignment="1" applyProtection="1">
      <alignment horizontal="centerContinuous" wrapText="1" readingOrder="1"/>
    </xf>
    <xf numFmtId="0" fontId="12" fillId="0" borderId="0" xfId="0" applyNumberFormat="1" applyFont="1"/>
    <xf numFmtId="2" fontId="12" fillId="0" borderId="0" xfId="0" applyNumberFormat="1" applyFont="1"/>
    <xf numFmtId="2" fontId="13" fillId="2" borderId="1" xfId="0" applyNumberFormat="1" applyFont="1" applyFill="1" applyBorder="1" applyAlignment="1">
      <alignment horizontal="center"/>
    </xf>
    <xf numFmtId="2" fontId="13" fillId="3" borderId="2" xfId="0" applyNumberFormat="1" applyFont="1" applyFill="1" applyBorder="1"/>
    <xf numFmtId="2" fontId="13" fillId="4" borderId="2" xfId="0" applyNumberFormat="1" applyFont="1" applyFill="1" applyBorder="1"/>
    <xf numFmtId="2" fontId="12" fillId="0" borderId="1" xfId="0" applyNumberFormat="1" applyFont="1" applyBorder="1"/>
    <xf numFmtId="4" fontId="20" fillId="14" borderId="1" xfId="0" applyNumberFormat="1" applyFont="1" applyFill="1" applyBorder="1" applyAlignment="1">
      <alignment vertical="center"/>
    </xf>
    <xf numFmtId="4" fontId="24" fillId="14" borderId="1" xfId="0" applyNumberFormat="1" applyFont="1" applyFill="1" applyBorder="1" applyAlignment="1" applyProtection="1">
      <alignment horizontal="center" vertical="center" wrapText="1"/>
    </xf>
    <xf numFmtId="4" fontId="21" fillId="0" borderId="1" xfId="0" applyNumberFormat="1" applyFont="1" applyFill="1" applyBorder="1" applyAlignment="1" applyProtection="1">
      <alignment vertical="center" wrapText="1"/>
    </xf>
    <xf numFmtId="4" fontId="2" fillId="14" borderId="1" xfId="0" applyNumberFormat="1" applyFont="1" applyFill="1" applyBorder="1" applyAlignment="1" applyProtection="1">
      <alignment horizontal="center" vertical="center" wrapText="1"/>
    </xf>
    <xf numFmtId="4" fontId="22" fillId="0" borderId="1" xfId="0" applyNumberFormat="1" applyFont="1" applyBorder="1" applyAlignment="1">
      <alignment vertical="center"/>
    </xf>
    <xf numFmtId="0" fontId="0" fillId="0" borderId="0" xfId="0" applyFill="1" applyBorder="1"/>
    <xf numFmtId="0" fontId="8" fillId="0" borderId="0" xfId="0" applyFont="1" applyFill="1" applyBorder="1" applyAlignment="1">
      <alignment horizontal="left"/>
    </xf>
    <xf numFmtId="0" fontId="0" fillId="0" borderId="0" xfId="0" applyFill="1"/>
    <xf numFmtId="0" fontId="14" fillId="9" borderId="0" xfId="0" applyFont="1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8" borderId="0" xfId="0" applyFill="1" applyAlignment="1"/>
    <xf numFmtId="0" fontId="1" fillId="11" borderId="1" xfId="0" applyFont="1" applyFill="1" applyBorder="1" applyAlignment="1">
      <alignment vertical="center"/>
    </xf>
    <xf numFmtId="0" fontId="27" fillId="0" borderId="0" xfId="0" applyFont="1"/>
    <xf numFmtId="4" fontId="15" fillId="15" borderId="1" xfId="0" applyNumberFormat="1" applyFont="1" applyFill="1" applyBorder="1" applyAlignment="1" applyProtection="1">
      <alignment horizontal="center" vertical="center" wrapText="1"/>
    </xf>
    <xf numFmtId="4" fontId="15" fillId="14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4" fontId="17" fillId="0" borderId="1" xfId="0" applyNumberFormat="1" applyFont="1" applyBorder="1"/>
    <xf numFmtId="4" fontId="28" fillId="0" borderId="1" xfId="0" applyNumberFormat="1" applyFont="1" applyBorder="1"/>
    <xf numFmtId="0" fontId="17" fillId="0" borderId="0" xfId="0" applyFont="1"/>
    <xf numFmtId="4" fontId="15" fillId="16" borderId="1" xfId="0" applyNumberFormat="1" applyFont="1" applyFill="1" applyBorder="1" applyAlignment="1">
      <alignment horizontal="center" vertical="center" wrapText="1"/>
    </xf>
    <xf numFmtId="4" fontId="27" fillId="0" borderId="0" xfId="0" applyNumberFormat="1" applyFont="1"/>
    <xf numFmtId="4" fontId="17" fillId="0" borderId="0" xfId="0" applyNumberFormat="1" applyFont="1"/>
    <xf numFmtId="4" fontId="15" fillId="17" borderId="1" xfId="0" applyNumberFormat="1" applyFont="1" applyFill="1" applyBorder="1" applyAlignment="1" applyProtection="1">
      <alignment horizontal="center" vertical="center"/>
    </xf>
    <xf numFmtId="4" fontId="29" fillId="0" borderId="1" xfId="0" applyNumberFormat="1" applyFont="1" applyBorder="1"/>
    <xf numFmtId="4" fontId="15" fillId="0" borderId="0" xfId="0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4" fontId="15" fillId="16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33" fillId="15" borderId="1" xfId="0" applyNumberFormat="1" applyFont="1" applyFill="1" applyBorder="1" applyAlignment="1" applyProtection="1">
      <alignment horizontal="center" vertical="center" wrapText="1"/>
    </xf>
    <xf numFmtId="4" fontId="33" fillId="0" borderId="0" xfId="0" applyNumberFormat="1" applyFont="1" applyFill="1" applyBorder="1" applyAlignment="1">
      <alignment vertical="center"/>
    </xf>
    <xf numFmtId="0" fontId="6" fillId="8" borderId="0" xfId="0" applyFont="1" applyFill="1" applyAlignment="1" applyProtection="1">
      <alignment wrapText="1"/>
    </xf>
    <xf numFmtId="164" fontId="7" fillId="17" borderId="14" xfId="0" applyNumberFormat="1" applyFont="1" applyFill="1" applyBorder="1" applyAlignment="1" applyProtection="1">
      <alignment horizontal="right" vertical="center" wrapText="1"/>
    </xf>
    <xf numFmtId="4" fontId="25" fillId="14" borderId="1" xfId="0" applyNumberFormat="1" applyFont="1" applyFill="1" applyBorder="1" applyAlignment="1">
      <alignment vertical="center"/>
    </xf>
    <xf numFmtId="4" fontId="34" fillId="0" borderId="1" xfId="0" applyNumberFormat="1" applyFont="1" applyBorder="1"/>
    <xf numFmtId="4" fontId="35" fillId="0" borderId="1" xfId="0" applyNumberFormat="1" applyFont="1" applyBorder="1"/>
    <xf numFmtId="0" fontId="34" fillId="0" borderId="0" xfId="0" applyFont="1"/>
    <xf numFmtId="4" fontId="36" fillId="16" borderId="1" xfId="0" applyNumberFormat="1" applyFont="1" applyFill="1" applyBorder="1" applyAlignment="1">
      <alignment horizontal="center" vertical="center" wrapText="1"/>
    </xf>
    <xf numFmtId="4" fontId="36" fillId="0" borderId="0" xfId="0" applyNumberFormat="1" applyFont="1" applyFill="1" applyBorder="1" applyAlignment="1">
      <alignment vertical="center"/>
    </xf>
    <xf numFmtId="4" fontId="36" fillId="14" borderId="1" xfId="0" applyNumberFormat="1" applyFont="1" applyFill="1" applyBorder="1" applyAlignment="1">
      <alignment horizontal="center" vertical="center"/>
    </xf>
    <xf numFmtId="4" fontId="38" fillId="14" borderId="1" xfId="0" applyNumberFormat="1" applyFont="1" applyFill="1" applyBorder="1" applyAlignment="1">
      <alignment vertical="center"/>
    </xf>
    <xf numFmtId="4" fontId="28" fillId="0" borderId="1" xfId="0" applyNumberFormat="1" applyFont="1" applyBorder="1" applyProtection="1"/>
    <xf numFmtId="4" fontId="39" fillId="0" borderId="0" xfId="0" applyNumberFormat="1" applyFont="1" applyFill="1" applyBorder="1" applyAlignment="1">
      <alignment vertical="center"/>
    </xf>
    <xf numFmtId="4" fontId="36" fillId="0" borderId="0" xfId="0" applyNumberFormat="1" applyFont="1" applyFill="1" applyBorder="1" applyAlignment="1" applyProtection="1">
      <alignment vertical="center"/>
    </xf>
    <xf numFmtId="4" fontId="38" fillId="14" borderId="1" xfId="0" applyNumberFormat="1" applyFont="1" applyFill="1" applyBorder="1" applyAlignment="1" applyProtection="1">
      <alignment vertical="center"/>
    </xf>
    <xf numFmtId="4" fontId="34" fillId="0" borderId="1" xfId="0" applyNumberFormat="1" applyFont="1" applyBorder="1" applyAlignment="1">
      <alignment vertical="center"/>
    </xf>
    <xf numFmtId="4" fontId="28" fillId="0" borderId="1" xfId="0" applyNumberFormat="1" applyFont="1" applyBorder="1" applyAlignment="1">
      <alignment vertical="center"/>
    </xf>
    <xf numFmtId="0" fontId="34" fillId="0" borderId="0" xfId="0" applyFont="1" applyAlignment="1">
      <alignment vertical="center"/>
    </xf>
    <xf numFmtId="4" fontId="36" fillId="16" borderId="1" xfId="0" applyNumberFormat="1" applyFont="1" applyFill="1" applyBorder="1" applyAlignment="1">
      <alignment vertical="center"/>
    </xf>
    <xf numFmtId="0" fontId="4" fillId="0" borderId="0" xfId="0" applyFont="1" applyFill="1" applyAlignment="1" applyProtection="1">
      <alignment wrapText="1"/>
    </xf>
    <xf numFmtId="4" fontId="21" fillId="0" borderId="0" xfId="0" applyNumberFormat="1" applyFont="1" applyBorder="1" applyAlignment="1" applyProtection="1">
      <alignment vertical="center"/>
      <protection locked="0"/>
    </xf>
    <xf numFmtId="4" fontId="21" fillId="0" borderId="0" xfId="0" applyNumberFormat="1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8" fillId="19" borderId="40" xfId="0" applyFont="1" applyFill="1" applyBorder="1" applyAlignment="1">
      <alignment vertical="center"/>
    </xf>
    <xf numFmtId="0" fontId="8" fillId="19" borderId="19" xfId="0" applyFont="1" applyFill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7" fillId="0" borderId="0" xfId="0" applyFont="1" applyFill="1" applyAlignment="1">
      <alignment vertical="center"/>
    </xf>
    <xf numFmtId="0" fontId="17" fillId="8" borderId="0" xfId="0" applyFont="1" applyFill="1" applyAlignment="1">
      <alignment vertical="center"/>
    </xf>
    <xf numFmtId="0" fontId="17" fillId="0" borderId="0" xfId="0" applyFont="1" applyFill="1"/>
    <xf numFmtId="0" fontId="17" fillId="8" borderId="0" xfId="0" applyFont="1" applyFill="1"/>
    <xf numFmtId="0" fontId="36" fillId="11" borderId="27" xfId="0" applyFont="1" applyFill="1" applyBorder="1" applyAlignment="1">
      <alignment vertical="center"/>
    </xf>
    <xf numFmtId="0" fontId="34" fillId="11" borderId="1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 wrapText="1"/>
    </xf>
    <xf numFmtId="0" fontId="47" fillId="9" borderId="0" xfId="0" applyFont="1" applyFill="1" applyBorder="1" applyAlignment="1">
      <alignment vertical="center"/>
    </xf>
    <xf numFmtId="4" fontId="17" fillId="0" borderId="0" xfId="0" applyNumberFormat="1" applyFont="1" applyFill="1" applyAlignment="1">
      <alignment vertical="center"/>
    </xf>
    <xf numFmtId="4" fontId="17" fillId="0" borderId="0" xfId="0" applyNumberFormat="1" applyFont="1" applyFill="1"/>
    <xf numFmtId="0" fontId="29" fillId="0" borderId="0" xfId="0" applyFont="1" applyFill="1"/>
    <xf numFmtId="0" fontId="26" fillId="19" borderId="40" xfId="0" applyFont="1" applyFill="1" applyBorder="1" applyAlignment="1">
      <alignment vertical="center"/>
    </xf>
    <xf numFmtId="0" fontId="26" fillId="19" borderId="19" xfId="0" applyFont="1" applyFill="1" applyBorder="1" applyAlignment="1">
      <alignment vertical="center"/>
    </xf>
    <xf numFmtId="4" fontId="36" fillId="0" borderId="17" xfId="0" applyNumberFormat="1" applyFont="1" applyBorder="1" applyAlignment="1">
      <alignment vertical="center"/>
    </xf>
    <xf numFmtId="0" fontId="49" fillId="0" borderId="0" xfId="0" applyFont="1" applyAlignment="1">
      <alignment horizontal="left" vertical="center"/>
    </xf>
    <xf numFmtId="4" fontId="23" fillId="14" borderId="43" xfId="0" applyNumberFormat="1" applyFont="1" applyFill="1" applyBorder="1" applyAlignment="1">
      <alignment vertical="center"/>
    </xf>
    <xf numFmtId="0" fontId="42" fillId="0" borderId="0" xfId="0" applyFont="1" applyFill="1" applyAlignment="1">
      <alignment vertical="center"/>
    </xf>
    <xf numFmtId="0" fontId="34" fillId="0" borderId="1" xfId="0" applyFont="1" applyBorder="1" applyAlignment="1" applyProtection="1">
      <alignment wrapText="1"/>
      <protection locked="0"/>
    </xf>
    <xf numFmtId="14" fontId="34" fillId="0" borderId="1" xfId="0" applyNumberFormat="1" applyFont="1" applyBorder="1" applyAlignment="1" applyProtection="1">
      <alignment wrapText="1"/>
      <protection locked="0"/>
    </xf>
    <xf numFmtId="4" fontId="34" fillId="0" borderId="1" xfId="0" applyNumberFormat="1" applyFont="1" applyBorder="1" applyProtection="1">
      <protection locked="0"/>
    </xf>
    <xf numFmtId="0" fontId="34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wrapText="1"/>
      <protection locked="0"/>
    </xf>
    <xf numFmtId="4" fontId="17" fillId="0" borderId="1" xfId="0" applyNumberFormat="1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34" fillId="0" borderId="1" xfId="0" applyFont="1" applyBorder="1" applyAlignment="1" applyProtection="1">
      <alignment vertical="center" wrapText="1"/>
      <protection locked="0"/>
    </xf>
    <xf numFmtId="4" fontId="34" fillId="0" borderId="1" xfId="0" applyNumberFormat="1" applyFont="1" applyBorder="1" applyAlignment="1" applyProtection="1">
      <alignment vertical="center"/>
      <protection locked="0"/>
    </xf>
    <xf numFmtId="0" fontId="34" fillId="0" borderId="1" xfId="0" applyFont="1" applyBorder="1" applyAlignment="1" applyProtection="1">
      <alignment vertical="center"/>
      <protection locked="0"/>
    </xf>
    <xf numFmtId="0" fontId="0" fillId="0" borderId="0" xfId="0" applyFill="1" applyAlignment="1">
      <alignment wrapText="1"/>
    </xf>
    <xf numFmtId="0" fontId="42" fillId="0" borderId="0" xfId="0" applyFont="1" applyFill="1" applyAlignment="1">
      <alignment vertical="center" wrapText="1"/>
    </xf>
    <xf numFmtId="164" fontId="10" fillId="15" borderId="17" xfId="0" applyNumberFormat="1" applyFont="1" applyFill="1" applyBorder="1" applyAlignment="1" applyProtection="1">
      <alignment vertical="center" wrapText="1"/>
      <protection locked="0"/>
    </xf>
    <xf numFmtId="164" fontId="8" fillId="12" borderId="18" xfId="0" applyNumberFormat="1" applyFont="1" applyFill="1" applyBorder="1" applyAlignment="1">
      <alignment vertical="center" wrapText="1"/>
    </xf>
    <xf numFmtId="0" fontId="0" fillId="8" borderId="0" xfId="0" applyFill="1" applyAlignment="1">
      <alignment wrapText="1"/>
    </xf>
    <xf numFmtId="4" fontId="21" fillId="0" borderId="5" xfId="0" applyNumberFormat="1" applyFont="1" applyFill="1" applyBorder="1" applyAlignment="1" applyProtection="1">
      <alignment vertical="center" wrapText="1"/>
    </xf>
    <xf numFmtId="4" fontId="2" fillId="14" borderId="5" xfId="0" applyNumberFormat="1" applyFont="1" applyFill="1" applyBorder="1" applyAlignment="1" applyProtection="1">
      <alignment horizontal="center" vertical="center" wrapText="1"/>
    </xf>
    <xf numFmtId="0" fontId="21" fillId="0" borderId="55" xfId="0" applyFont="1" applyFill="1" applyBorder="1" applyAlignment="1" applyProtection="1">
      <alignment horizontal="center" vertical="center" wrapText="1"/>
    </xf>
    <xf numFmtId="164" fontId="22" fillId="0" borderId="55" xfId="0" applyNumberFormat="1" applyFont="1" applyFill="1" applyBorder="1" applyAlignment="1" applyProtection="1">
      <alignment horizontal="centerContinuous" vertical="center" wrapText="1" readingOrder="1"/>
    </xf>
    <xf numFmtId="165" fontId="1" fillId="0" borderId="0" xfId="0" applyNumberFormat="1" applyFont="1" applyBorder="1"/>
    <xf numFmtId="0" fontId="4" fillId="8" borderId="0" xfId="0" applyFont="1" applyFill="1" applyAlignment="1" applyProtection="1">
      <alignment vertical="center" wrapText="1"/>
    </xf>
    <xf numFmtId="0" fontId="40" fillId="8" borderId="0" xfId="0" applyFont="1" applyFill="1" applyAlignment="1" applyProtection="1">
      <alignment vertical="center" wrapText="1"/>
    </xf>
    <xf numFmtId="165" fontId="1" fillId="0" borderId="54" xfId="0" applyNumberFormat="1" applyFont="1" applyBorder="1" applyAlignment="1">
      <alignment vertical="center"/>
    </xf>
    <xf numFmtId="0" fontId="0" fillId="23" borderId="1" xfId="0" applyFont="1" applyFill="1" applyBorder="1" applyAlignment="1">
      <alignment horizontal="center" vertical="center" wrapText="1"/>
    </xf>
    <xf numFmtId="164" fontId="22" fillId="0" borderId="55" xfId="0" applyNumberFormat="1" applyFont="1" applyFill="1" applyBorder="1" applyAlignment="1" applyProtection="1">
      <alignment horizontal="center" vertical="center" wrapText="1"/>
    </xf>
    <xf numFmtId="4" fontId="25" fillId="0" borderId="0" xfId="0" applyNumberFormat="1" applyFont="1" applyFill="1" applyBorder="1" applyAlignment="1">
      <alignment vertical="center"/>
    </xf>
    <xf numFmtId="4" fontId="22" fillId="0" borderId="2" xfId="0" applyNumberFormat="1" applyFont="1" applyBorder="1" applyAlignment="1">
      <alignment vertical="center"/>
    </xf>
    <xf numFmtId="4" fontId="19" fillId="0" borderId="56" xfId="0" applyNumberFormat="1" applyFont="1" applyBorder="1" applyAlignment="1">
      <alignment vertical="center"/>
    </xf>
    <xf numFmtId="4" fontId="38" fillId="16" borderId="1" xfId="0" applyNumberFormat="1" applyFont="1" applyFill="1" applyBorder="1" applyAlignment="1">
      <alignment horizontal="right" vertical="center"/>
    </xf>
    <xf numFmtId="4" fontId="15" fillId="16" borderId="1" xfId="0" applyNumberFormat="1" applyFont="1" applyFill="1" applyBorder="1" applyAlignment="1">
      <alignment horizontal="right" vertical="center"/>
    </xf>
    <xf numFmtId="4" fontId="15" fillId="16" borderId="1" xfId="0" applyNumberFormat="1" applyFont="1" applyFill="1" applyBorder="1" applyAlignment="1">
      <alignment vertical="center"/>
    </xf>
    <xf numFmtId="164" fontId="8" fillId="20" borderId="17" xfId="0" applyNumberFormat="1" applyFont="1" applyFill="1" applyBorder="1" applyAlignment="1" applyProtection="1">
      <alignment horizontal="right" wrapText="1"/>
    </xf>
    <xf numFmtId="164" fontId="9" fillId="20" borderId="17" xfId="0" applyNumberFormat="1" applyFont="1" applyFill="1" applyBorder="1" applyAlignment="1" applyProtection="1">
      <alignment horizontal="right" wrapText="1"/>
    </xf>
    <xf numFmtId="164" fontId="9" fillId="20" borderId="17" xfId="0" applyNumberFormat="1" applyFont="1" applyFill="1" applyBorder="1" applyAlignment="1">
      <alignment wrapText="1"/>
    </xf>
    <xf numFmtId="164" fontId="8" fillId="20" borderId="17" xfId="0" applyNumberFormat="1" applyFont="1" applyFill="1" applyBorder="1" applyAlignment="1">
      <alignment wrapText="1"/>
    </xf>
    <xf numFmtId="164" fontId="9" fillId="22" borderId="17" xfId="0" applyNumberFormat="1" applyFont="1" applyFill="1" applyBorder="1" applyAlignment="1">
      <alignment wrapText="1"/>
    </xf>
    <xf numFmtId="164" fontId="8" fillId="22" borderId="17" xfId="0" applyNumberFormat="1" applyFont="1" applyFill="1" applyBorder="1" applyAlignment="1">
      <alignment wrapText="1"/>
    </xf>
    <xf numFmtId="166" fontId="27" fillId="0" borderId="0" xfId="0" applyNumberFormat="1" applyFont="1" applyAlignment="1">
      <alignment vertical="center"/>
    </xf>
    <xf numFmtId="166" fontId="34" fillId="0" borderId="1" xfId="0" applyNumberFormat="1" applyFont="1" applyBorder="1" applyProtection="1">
      <protection locked="0"/>
    </xf>
    <xf numFmtId="166" fontId="17" fillId="0" borderId="0" xfId="0" applyNumberFormat="1" applyFont="1"/>
    <xf numFmtId="166" fontId="17" fillId="0" borderId="0" xfId="0" applyNumberFormat="1" applyFont="1" applyAlignment="1">
      <alignment vertical="center"/>
    </xf>
    <xf numFmtId="166" fontId="15" fillId="15" borderId="1" xfId="0" applyNumberFormat="1" applyFont="1" applyFill="1" applyBorder="1" applyAlignment="1" applyProtection="1">
      <alignment horizontal="center" vertical="center" wrapText="1"/>
    </xf>
    <xf numFmtId="166" fontId="28" fillId="0" borderId="1" xfId="0" applyNumberFormat="1" applyFont="1" applyBorder="1" applyProtection="1">
      <protection locked="0"/>
    </xf>
    <xf numFmtId="166" fontId="34" fillId="0" borderId="0" xfId="0" applyNumberFormat="1" applyFont="1"/>
    <xf numFmtId="4" fontId="32" fillId="0" borderId="0" xfId="0" applyNumberFormat="1" applyFont="1" applyAlignment="1">
      <alignment vertical="center"/>
    </xf>
    <xf numFmtId="4" fontId="35" fillId="0" borderId="0" xfId="0" applyNumberFormat="1" applyFont="1"/>
    <xf numFmtId="4" fontId="31" fillId="0" borderId="0" xfId="0" applyNumberFormat="1" applyFont="1"/>
    <xf numFmtId="166" fontId="36" fillId="0" borderId="0" xfId="0" applyNumberFormat="1" applyFont="1" applyFill="1" applyBorder="1" applyAlignment="1">
      <alignment vertical="center"/>
    </xf>
    <xf numFmtId="166" fontId="27" fillId="0" borderId="0" xfId="0" applyNumberFormat="1" applyFont="1"/>
    <xf numFmtId="166" fontId="17" fillId="0" borderId="1" xfId="0" applyNumberFormat="1" applyFont="1" applyBorder="1" applyProtection="1">
      <protection locked="0"/>
    </xf>
    <xf numFmtId="166" fontId="29" fillId="0" borderId="1" xfId="0" applyNumberFormat="1" applyFont="1" applyBorder="1" applyProtection="1">
      <protection locked="0"/>
    </xf>
    <xf numFmtId="166" fontId="15" fillId="0" borderId="0" xfId="0" applyNumberFormat="1" applyFont="1" applyFill="1" applyBorder="1" applyAlignment="1">
      <alignment vertical="center"/>
    </xf>
    <xf numFmtId="166" fontId="34" fillId="0" borderId="1" xfId="0" applyNumberFormat="1" applyFont="1" applyBorder="1" applyAlignment="1" applyProtection="1">
      <alignment vertical="center"/>
      <protection locked="0"/>
    </xf>
    <xf numFmtId="166" fontId="28" fillId="0" borderId="1" xfId="0" applyNumberFormat="1" applyFont="1" applyBorder="1" applyAlignment="1" applyProtection="1">
      <alignment vertical="center"/>
      <protection locked="0"/>
    </xf>
    <xf numFmtId="4" fontId="31" fillId="0" borderId="0" xfId="0" applyNumberFormat="1" applyFont="1" applyAlignment="1">
      <alignment vertical="center"/>
    </xf>
    <xf numFmtId="165" fontId="34" fillId="0" borderId="1" xfId="0" applyNumberFormat="1" applyFont="1" applyBorder="1" applyAlignment="1" applyProtection="1">
      <alignment wrapText="1"/>
      <protection locked="0"/>
    </xf>
    <xf numFmtId="165" fontId="17" fillId="0" borderId="1" xfId="0" applyNumberFormat="1" applyFont="1" applyBorder="1" applyAlignment="1" applyProtection="1">
      <alignment wrapText="1"/>
      <protection locked="0"/>
    </xf>
    <xf numFmtId="165" fontId="34" fillId="0" borderId="1" xfId="0" applyNumberFormat="1" applyFont="1" applyBorder="1" applyAlignment="1" applyProtection="1">
      <alignment vertical="center" wrapText="1"/>
      <protection locked="0"/>
    </xf>
    <xf numFmtId="4" fontId="5" fillId="8" borderId="1" xfId="0" applyNumberFormat="1" applyFont="1" applyFill="1" applyBorder="1" applyAlignment="1" applyProtection="1">
      <alignment horizontal="right" vertical="center" wrapText="1"/>
    </xf>
    <xf numFmtId="4" fontId="0" fillId="0" borderId="5" xfId="0" applyNumberFormat="1" applyFont="1" applyBorder="1" applyAlignment="1" applyProtection="1">
      <alignment horizontal="right"/>
      <protection locked="0"/>
    </xf>
    <xf numFmtId="4" fontId="5" fillId="8" borderId="0" xfId="0" applyNumberFormat="1" applyFont="1" applyFill="1" applyAlignment="1" applyProtection="1">
      <alignment wrapText="1"/>
    </xf>
    <xf numFmtId="4" fontId="4" fillId="8" borderId="0" xfId="0" applyNumberFormat="1" applyFont="1" applyFill="1" applyAlignment="1" applyProtection="1">
      <alignment wrapText="1"/>
    </xf>
    <xf numFmtId="4" fontId="7" fillId="17" borderId="14" xfId="0" applyNumberFormat="1" applyFont="1" applyFill="1" applyBorder="1" applyAlignment="1" applyProtection="1">
      <alignment horizontal="right" vertical="center" wrapText="1"/>
    </xf>
    <xf numFmtId="166" fontId="22" fillId="0" borderId="1" xfId="0" applyNumberFormat="1" applyFont="1" applyBorder="1" applyAlignment="1" applyProtection="1">
      <alignment vertical="center"/>
      <protection locked="0"/>
    </xf>
    <xf numFmtId="166" fontId="22" fillId="0" borderId="2" xfId="0" applyNumberFormat="1" applyFont="1" applyBorder="1" applyAlignment="1" applyProtection="1">
      <alignment vertical="center"/>
      <protection locked="0"/>
    </xf>
    <xf numFmtId="4" fontId="21" fillId="0" borderId="56" xfId="0" applyNumberFormat="1" applyFont="1" applyBorder="1" applyAlignment="1" applyProtection="1">
      <alignment vertical="center"/>
      <protection locked="0"/>
    </xf>
    <xf numFmtId="166" fontId="0" fillId="0" borderId="5" xfId="0" applyNumberFormat="1" applyFont="1" applyBorder="1" applyAlignment="1" applyProtection="1">
      <alignment horizontal="right"/>
      <protection locked="0"/>
    </xf>
    <xf numFmtId="2" fontId="13" fillId="6" borderId="3" xfId="0" applyNumberFormat="1" applyFont="1" applyFill="1" applyBorder="1" applyAlignment="1">
      <alignment horizontal="centerContinuous"/>
    </xf>
    <xf numFmtId="2" fontId="13" fillId="6" borderId="4" xfId="0" applyNumberFormat="1" applyFont="1" applyFill="1" applyBorder="1" applyAlignment="1">
      <alignment horizontal="centerContinuous"/>
    </xf>
    <xf numFmtId="2" fontId="13" fillId="6" borderId="5" xfId="0" applyNumberFormat="1" applyFont="1" applyFill="1" applyBorder="1" applyAlignment="1">
      <alignment horizontal="centerContinuous"/>
    </xf>
    <xf numFmtId="2" fontId="12" fillId="0" borderId="2" xfId="0" applyNumberFormat="1" applyFont="1" applyBorder="1"/>
    <xf numFmtId="2" fontId="12" fillId="0" borderId="5" xfId="0" applyNumberFormat="1" applyFont="1" applyBorder="1"/>
    <xf numFmtId="0" fontId="12" fillId="0" borderId="5" xfId="0" applyNumberFormat="1" applyFont="1" applyBorder="1"/>
    <xf numFmtId="2" fontId="12" fillId="0" borderId="3" xfId="0" applyNumberFormat="1" applyFont="1" applyBorder="1"/>
    <xf numFmtId="2" fontId="12" fillId="0" borderId="57" xfId="0" applyNumberFormat="1" applyFont="1" applyBorder="1"/>
    <xf numFmtId="2" fontId="12" fillId="0" borderId="1" xfId="0" applyNumberFormat="1" applyFont="1" applyFill="1" applyBorder="1"/>
    <xf numFmtId="2" fontId="12" fillId="0" borderId="3" xfId="0" applyNumberFormat="1" applyFont="1" applyFill="1" applyBorder="1"/>
    <xf numFmtId="2" fontId="51" fillId="5" borderId="44" xfId="0" applyNumberFormat="1" applyFont="1" applyFill="1" applyBorder="1"/>
    <xf numFmtId="2" fontId="51" fillId="5" borderId="55" xfId="0" applyNumberFormat="1" applyFont="1" applyFill="1" applyBorder="1"/>
    <xf numFmtId="2" fontId="51" fillId="5" borderId="50" xfId="0" applyNumberFormat="1" applyFont="1" applyFill="1" applyBorder="1"/>
    <xf numFmtId="0" fontId="15" fillId="16" borderId="1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vertical="center" wrapText="1"/>
      <protection locked="0"/>
    </xf>
    <xf numFmtId="0" fontId="17" fillId="0" borderId="0" xfId="0" applyFont="1" applyAlignment="1" applyProtection="1">
      <alignment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4" fontId="27" fillId="0" borderId="0" xfId="0" applyNumberFormat="1" applyFont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166" fontId="27" fillId="0" borderId="0" xfId="0" applyNumberFormat="1" applyFont="1" applyAlignment="1" applyProtection="1">
      <alignment vertical="center"/>
      <protection locked="0"/>
    </xf>
    <xf numFmtId="165" fontId="15" fillId="16" borderId="1" xfId="0" applyNumberFormat="1" applyFont="1" applyFill="1" applyBorder="1" applyAlignment="1" applyProtection="1">
      <alignment horizontal="center" vertical="center" wrapText="1"/>
      <protection locked="0"/>
    </xf>
    <xf numFmtId="4" fontId="15" fillId="16" borderId="1" xfId="0" applyNumberFormat="1" applyFont="1" applyFill="1" applyBorder="1" applyAlignment="1" applyProtection="1">
      <alignment horizontal="center" vertical="center" wrapText="1"/>
      <protection locked="0"/>
    </xf>
    <xf numFmtId="166" fontId="15" fillId="16" borderId="1" xfId="0" applyNumberFormat="1" applyFont="1" applyFill="1" applyBorder="1" applyAlignment="1" applyProtection="1">
      <alignment horizontal="center" vertical="center" wrapText="1"/>
      <protection locked="0"/>
    </xf>
    <xf numFmtId="165" fontId="34" fillId="0" borderId="0" xfId="0" applyNumberFormat="1" applyFont="1" applyAlignment="1" applyProtection="1">
      <alignment vertical="center" wrapText="1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166" fontId="36" fillId="0" borderId="1" xfId="0" applyNumberFormat="1" applyFont="1" applyBorder="1" applyAlignment="1" applyProtection="1">
      <alignment horizontal="right" vertical="center"/>
      <protection locked="0"/>
    </xf>
    <xf numFmtId="165" fontId="17" fillId="0" borderId="0" xfId="0" applyNumberFormat="1" applyFont="1" applyAlignment="1" applyProtection="1">
      <alignment wrapText="1"/>
      <protection locked="0"/>
    </xf>
    <xf numFmtId="4" fontId="17" fillId="0" borderId="0" xfId="0" applyNumberFormat="1" applyFont="1" applyProtection="1">
      <protection locked="0"/>
    </xf>
    <xf numFmtId="0" fontId="17" fillId="0" borderId="0" xfId="0" applyFont="1" applyProtection="1">
      <protection locked="0"/>
    </xf>
    <xf numFmtId="166" fontId="17" fillId="0" borderId="0" xfId="0" applyNumberFormat="1" applyFont="1" applyProtection="1">
      <protection locked="0"/>
    </xf>
    <xf numFmtId="165" fontId="27" fillId="0" borderId="0" xfId="0" applyNumberFormat="1" applyFont="1" applyAlignment="1" applyProtection="1">
      <alignment vertical="center"/>
      <protection locked="0"/>
    </xf>
    <xf numFmtId="165" fontId="34" fillId="0" borderId="1" xfId="0" applyNumberFormat="1" applyFont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17" fillId="0" borderId="0" xfId="0" applyNumberFormat="1" applyFont="1" applyProtection="1"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34" fillId="0" borderId="0" xfId="0" applyFont="1" applyAlignment="1" applyProtection="1">
      <alignment wrapText="1"/>
      <protection locked="0"/>
    </xf>
    <xf numFmtId="4" fontId="34" fillId="0" borderId="0" xfId="0" applyNumberFormat="1" applyFont="1" applyProtection="1">
      <protection locked="0"/>
    </xf>
    <xf numFmtId="0" fontId="34" fillId="0" borderId="0" xfId="0" applyFont="1" applyProtection="1">
      <protection locked="0"/>
    </xf>
    <xf numFmtId="166" fontId="36" fillId="0" borderId="0" xfId="0" applyNumberFormat="1" applyFont="1" applyAlignment="1" applyProtection="1">
      <alignment horizontal="right"/>
      <protection locked="0"/>
    </xf>
    <xf numFmtId="165" fontId="27" fillId="0" borderId="0" xfId="0" applyNumberFormat="1" applyFont="1" applyAlignment="1" applyProtection="1">
      <alignment horizontal="left" wrapText="1"/>
      <protection locked="0"/>
    </xf>
    <xf numFmtId="0" fontId="27" fillId="0" borderId="0" xfId="0" applyFont="1" applyAlignment="1" applyProtection="1">
      <alignment wrapText="1"/>
      <protection locked="0"/>
    </xf>
    <xf numFmtId="4" fontId="27" fillId="0" borderId="0" xfId="0" applyNumberFormat="1" applyFont="1" applyProtection="1">
      <protection locked="0"/>
    </xf>
    <xf numFmtId="0" fontId="27" fillId="0" borderId="0" xfId="0" applyFont="1" applyProtection="1">
      <protection locked="0"/>
    </xf>
    <xf numFmtId="166" fontId="27" fillId="0" borderId="0" xfId="0" applyNumberFormat="1" applyFont="1" applyProtection="1">
      <protection locked="0"/>
    </xf>
    <xf numFmtId="0" fontId="15" fillId="16" borderId="1" xfId="0" applyFont="1" applyFill="1" applyBorder="1" applyAlignment="1" applyProtection="1">
      <alignment horizontal="center" vertical="center" wrapText="1"/>
    </xf>
    <xf numFmtId="165" fontId="15" fillId="16" borderId="1" xfId="0" applyNumberFormat="1" applyFont="1" applyFill="1" applyBorder="1" applyAlignment="1" applyProtection="1">
      <alignment horizontal="center" vertical="center" wrapText="1"/>
    </xf>
    <xf numFmtId="166" fontId="15" fillId="16" borderId="1" xfId="0" applyNumberFormat="1" applyFont="1" applyFill="1" applyBorder="1" applyAlignment="1" applyProtection="1">
      <alignment horizontal="center" vertical="center" wrapText="1"/>
    </xf>
    <xf numFmtId="4" fontId="15" fillId="14" borderId="1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wrapText="1"/>
    </xf>
    <xf numFmtId="0" fontId="17" fillId="0" borderId="0" xfId="0" applyFont="1" applyAlignment="1" applyProtection="1">
      <alignment vertical="center" wrapText="1"/>
      <protection locked="0"/>
    </xf>
    <xf numFmtId="165" fontId="17" fillId="0" borderId="0" xfId="0" applyNumberFormat="1" applyFont="1" applyAlignment="1" applyProtection="1">
      <alignment vertical="center" wrapText="1"/>
      <protection locked="0"/>
    </xf>
    <xf numFmtId="4" fontId="17" fillId="0" borderId="0" xfId="0" applyNumberFormat="1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166" fontId="15" fillId="0" borderId="1" xfId="0" applyNumberFormat="1" applyFont="1" applyBorder="1" applyAlignment="1" applyProtection="1">
      <alignment horizontal="right" vertical="center"/>
      <protection locked="0"/>
    </xf>
    <xf numFmtId="0" fontId="15" fillId="16" borderId="5" xfId="0" applyFont="1" applyFill="1" applyBorder="1" applyAlignment="1" applyProtection="1">
      <alignment horizontal="center" vertical="center" wrapText="1"/>
    </xf>
    <xf numFmtId="4" fontId="15" fillId="14" borderId="1" xfId="0" applyNumberFormat="1" applyFont="1" applyFill="1" applyBorder="1" applyAlignment="1" applyProtection="1">
      <alignment horizontal="center" vertical="center" wrapText="1"/>
    </xf>
    <xf numFmtId="165" fontId="26" fillId="0" borderId="0" xfId="0" applyNumberFormat="1" applyFont="1" applyAlignment="1" applyProtection="1">
      <alignment horizontal="left" vertical="center" wrapText="1"/>
      <protection locked="0"/>
    </xf>
    <xf numFmtId="4" fontId="27" fillId="0" borderId="0" xfId="0" applyNumberFormat="1" applyFont="1" applyAlignment="1" applyProtection="1">
      <alignment vertical="center"/>
    </xf>
    <xf numFmtId="4" fontId="34" fillId="0" borderId="1" xfId="0" applyNumberFormat="1" applyFont="1" applyBorder="1" applyProtection="1"/>
    <xf numFmtId="4" fontId="36" fillId="16" borderId="1" xfId="0" applyNumberFormat="1" applyFont="1" applyFill="1" applyBorder="1" applyAlignment="1" applyProtection="1">
      <alignment vertical="center"/>
    </xf>
    <xf numFmtId="4" fontId="17" fillId="0" borderId="0" xfId="0" applyNumberFormat="1" applyFont="1" applyProtection="1"/>
    <xf numFmtId="4" fontId="36" fillId="16" borderId="1" xfId="0" applyNumberFormat="1" applyFont="1" applyFill="1" applyBorder="1" applyAlignment="1" applyProtection="1">
      <alignment horizontal="right" vertical="center"/>
    </xf>
    <xf numFmtId="166" fontId="36" fillId="0" borderId="0" xfId="0" applyNumberFormat="1" applyFont="1" applyAlignment="1" applyProtection="1">
      <alignment horizontal="right" vertical="center"/>
      <protection locked="0"/>
    </xf>
    <xf numFmtId="166" fontId="17" fillId="0" borderId="0" xfId="0" applyNumberFormat="1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 wrapText="1"/>
    </xf>
    <xf numFmtId="166" fontId="15" fillId="0" borderId="0" xfId="0" applyNumberFormat="1" applyFont="1" applyAlignment="1" applyProtection="1">
      <alignment horizontal="right" vertical="center"/>
      <protection locked="0"/>
    </xf>
    <xf numFmtId="165" fontId="1" fillId="0" borderId="1" xfId="0" applyNumberFormat="1" applyFont="1" applyBorder="1" applyProtection="1">
      <protection locked="0"/>
    </xf>
    <xf numFmtId="4" fontId="0" fillId="0" borderId="5" xfId="0" applyNumberFormat="1" applyFont="1" applyBorder="1" applyAlignment="1" applyProtection="1">
      <alignment horizontal="right"/>
    </xf>
    <xf numFmtId="4" fontId="22" fillId="8" borderId="1" xfId="0" applyNumberFormat="1" applyFont="1" applyFill="1" applyBorder="1" applyAlignment="1" applyProtection="1">
      <alignment horizontal="right" vertical="center" wrapText="1"/>
    </xf>
    <xf numFmtId="4" fontId="22" fillId="0" borderId="1" xfId="0" applyNumberFormat="1" applyFont="1" applyBorder="1" applyAlignment="1" applyProtection="1">
      <alignment vertical="center"/>
      <protection locked="0"/>
    </xf>
    <xf numFmtId="4" fontId="21" fillId="0" borderId="0" xfId="0" applyNumberFormat="1" applyFont="1" applyFill="1" applyBorder="1" applyAlignment="1" applyProtection="1">
      <alignment vertical="center" wrapText="1"/>
    </xf>
    <xf numFmtId="4" fontId="21" fillId="0" borderId="5" xfId="0" applyNumberFormat="1" applyFont="1" applyFill="1" applyBorder="1" applyAlignment="1" applyProtection="1">
      <alignment vertical="center" wrapText="1"/>
      <protection locked="0"/>
    </xf>
    <xf numFmtId="4" fontId="21" fillId="0" borderId="1" xfId="0" applyNumberFormat="1" applyFont="1" applyFill="1" applyBorder="1" applyAlignment="1" applyProtection="1">
      <alignment vertical="center" wrapText="1"/>
      <protection locked="0"/>
    </xf>
    <xf numFmtId="4" fontId="22" fillId="0" borderId="5" xfId="0" applyNumberFormat="1" applyFont="1" applyBorder="1" applyAlignment="1" applyProtection="1">
      <alignment vertical="center"/>
      <protection locked="0"/>
    </xf>
    <xf numFmtId="4" fontId="41" fillId="0" borderId="0" xfId="0" applyNumberFormat="1" applyFont="1" applyBorder="1" applyAlignment="1">
      <alignment vertical="center"/>
    </xf>
    <xf numFmtId="4" fontId="25" fillId="14" borderId="14" xfId="0" applyNumberFormat="1" applyFont="1" applyFill="1" applyBorder="1" applyAlignment="1">
      <alignment vertical="center"/>
    </xf>
    <xf numFmtId="4" fontId="22" fillId="0" borderId="2" xfId="0" applyNumberFormat="1" applyFont="1" applyBorder="1" applyAlignment="1" applyProtection="1">
      <alignment vertical="center"/>
      <protection locked="0"/>
    </xf>
    <xf numFmtId="4" fontId="22" fillId="0" borderId="0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4" fontId="22" fillId="0" borderId="0" xfId="0" applyNumberFormat="1" applyFont="1" applyBorder="1" applyAlignment="1" applyProtection="1">
      <alignment vertical="center"/>
      <protection locked="0"/>
    </xf>
    <xf numFmtId="0" fontId="8" fillId="20" borderId="9" xfId="0" applyFont="1" applyFill="1" applyBorder="1" applyAlignment="1" applyProtection="1">
      <alignment vertical="center"/>
    </xf>
    <xf numFmtId="4" fontId="28" fillId="0" borderId="1" xfId="0" applyNumberFormat="1" applyFont="1" applyBorder="1" applyProtection="1">
      <protection locked="0"/>
    </xf>
    <xf numFmtId="4" fontId="37" fillId="8" borderId="1" xfId="0" applyNumberFormat="1" applyFont="1" applyFill="1" applyBorder="1" applyAlignment="1" applyProtection="1">
      <alignment horizontal="right" vertical="center" wrapText="1" readingOrder="1"/>
    </xf>
    <xf numFmtId="164" fontId="8" fillId="9" borderId="18" xfId="0" applyNumberFormat="1" applyFont="1" applyFill="1" applyBorder="1" applyAlignment="1" applyProtection="1">
      <alignment wrapText="1"/>
    </xf>
    <xf numFmtId="164" fontId="8" fillId="15" borderId="18" xfId="0" applyNumberFormat="1" applyFont="1" applyFill="1" applyBorder="1" applyAlignment="1" applyProtection="1">
      <alignment wrapText="1"/>
    </xf>
    <xf numFmtId="4" fontId="28" fillId="8" borderId="1" xfId="0" applyNumberFormat="1" applyFont="1" applyFill="1" applyBorder="1" applyAlignment="1" applyProtection="1">
      <alignment horizontal="right" vertical="center" wrapText="1" readingOrder="1"/>
    </xf>
    <xf numFmtId="4" fontId="29" fillId="8" borderId="1" xfId="0" applyNumberFormat="1" applyFont="1" applyFill="1" applyBorder="1" applyAlignment="1" applyProtection="1">
      <alignment horizontal="right" vertical="center" wrapText="1" readingOrder="1"/>
    </xf>
    <xf numFmtId="4" fontId="30" fillId="8" borderId="1" xfId="0" applyNumberFormat="1" applyFont="1" applyFill="1" applyBorder="1" applyAlignment="1" applyProtection="1">
      <alignment horizontal="right" vertical="center" wrapText="1" readingOrder="1"/>
    </xf>
    <xf numFmtId="164" fontId="52" fillId="19" borderId="16" xfId="0" applyNumberFormat="1" applyFont="1" applyFill="1" applyBorder="1" applyAlignment="1">
      <alignment horizontal="center" vertical="center" wrapText="1"/>
    </xf>
    <xf numFmtId="4" fontId="26" fillId="15" borderId="3" xfId="0" applyNumberFormat="1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9" fillId="8" borderId="0" xfId="0" applyFont="1" applyFill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4" fontId="36" fillId="0" borderId="38" xfId="0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vertical="center"/>
    </xf>
    <xf numFmtId="4" fontId="34" fillId="0" borderId="0" xfId="0" applyNumberFormat="1" applyFont="1" applyFill="1" applyAlignment="1">
      <alignment vertical="center"/>
    </xf>
    <xf numFmtId="4" fontId="23" fillId="14" borderId="58" xfId="0" applyNumberFormat="1" applyFont="1" applyFill="1" applyBorder="1" applyAlignment="1">
      <alignment vertical="center"/>
    </xf>
    <xf numFmtId="4" fontId="48" fillId="0" borderId="17" xfId="0" applyNumberFormat="1" applyFont="1" applyBorder="1" applyAlignment="1">
      <alignment horizontal="right" vertical="center"/>
    </xf>
    <xf numFmtId="4" fontId="45" fillId="0" borderId="18" xfId="0" applyNumberFormat="1" applyFont="1" applyBorder="1" applyAlignment="1">
      <alignment horizontal="right" vertical="center"/>
    </xf>
    <xf numFmtId="0" fontId="34" fillId="8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38" fillId="0" borderId="0" xfId="0" applyFont="1" applyFill="1" applyAlignment="1">
      <alignment horizontal="center" vertical="center"/>
    </xf>
    <xf numFmtId="0" fontId="36" fillId="18" borderId="4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Continuous" vertical="center"/>
    </xf>
    <xf numFmtId="4" fontId="36" fillId="0" borderId="17" xfId="0" applyNumberFormat="1" applyFont="1" applyFill="1" applyBorder="1" applyAlignment="1">
      <alignment vertical="center"/>
    </xf>
    <xf numFmtId="0" fontId="29" fillId="0" borderId="0" xfId="0" applyFont="1" applyFill="1" applyAlignment="1">
      <alignment horizontal="right" vertical="center"/>
    </xf>
    <xf numFmtId="4" fontId="35" fillId="0" borderId="17" xfId="0" applyNumberFormat="1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31" fillId="8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4" fontId="26" fillId="0" borderId="0" xfId="0" applyNumberFormat="1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7" fillId="8" borderId="0" xfId="0" applyFont="1" applyFill="1" applyBorder="1" applyAlignment="1">
      <alignment vertical="center"/>
    </xf>
    <xf numFmtId="4" fontId="34" fillId="0" borderId="17" xfId="0" applyNumberFormat="1" applyFont="1" applyFill="1" applyBorder="1" applyAlignment="1">
      <alignment vertical="center"/>
    </xf>
    <xf numFmtId="4" fontId="26" fillId="8" borderId="3" xfId="0" applyNumberFormat="1" applyFont="1" applyFill="1" applyBorder="1" applyAlignment="1">
      <alignment vertical="center"/>
    </xf>
    <xf numFmtId="4" fontId="26" fillId="9" borderId="48" xfId="0" applyNumberFormat="1" applyFont="1" applyFill="1" applyBorder="1" applyAlignment="1">
      <alignment vertical="center"/>
    </xf>
    <xf numFmtId="4" fontId="26" fillId="15" borderId="18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/>
    </xf>
    <xf numFmtId="4" fontId="27" fillId="0" borderId="0" xfId="0" applyNumberFormat="1" applyFont="1" applyFill="1" applyBorder="1" applyAlignment="1">
      <alignment vertical="center"/>
    </xf>
    <xf numFmtId="4" fontId="26" fillId="0" borderId="1" xfId="0" applyNumberFormat="1" applyFont="1" applyBorder="1" applyAlignment="1">
      <alignment vertical="center"/>
    </xf>
    <xf numFmtId="4" fontId="26" fillId="15" borderId="8" xfId="0" applyNumberFormat="1" applyFont="1" applyFill="1" applyBorder="1" applyAlignment="1">
      <alignment vertical="center"/>
    </xf>
    <xf numFmtId="4" fontId="26" fillId="0" borderId="3" xfId="0" applyNumberFormat="1" applyFont="1" applyBorder="1" applyAlignment="1">
      <alignment vertical="center"/>
    </xf>
    <xf numFmtId="4" fontId="26" fillId="15" borderId="48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0" fillId="23" borderId="0" xfId="0" applyFill="1" applyBorder="1" applyAlignment="1">
      <alignment vertical="center"/>
    </xf>
    <xf numFmtId="0" fontId="0" fillId="23" borderId="23" xfId="0" applyFill="1" applyBorder="1" applyAlignment="1">
      <alignment vertical="center"/>
    </xf>
    <xf numFmtId="0" fontId="0" fillId="23" borderId="11" xfId="0" applyFill="1" applyBorder="1" applyAlignment="1">
      <alignment vertical="center"/>
    </xf>
    <xf numFmtId="0" fontId="26" fillId="10" borderId="27" xfId="0" applyFont="1" applyFill="1" applyBorder="1" applyAlignment="1">
      <alignment vertical="center"/>
    </xf>
    <xf numFmtId="0" fontId="26" fillId="10" borderId="3" xfId="0" applyFont="1" applyFill="1" applyBorder="1" applyAlignment="1">
      <alignment vertical="center"/>
    </xf>
    <xf numFmtId="0" fontId="26" fillId="10" borderId="5" xfId="0" applyFont="1" applyFill="1" applyBorder="1" applyAlignment="1">
      <alignment vertical="center"/>
    </xf>
    <xf numFmtId="4" fontId="26" fillId="10" borderId="48" xfId="0" applyNumberFormat="1" applyFont="1" applyFill="1" applyBorder="1" applyAlignment="1">
      <alignment vertical="center"/>
    </xf>
    <xf numFmtId="0" fontId="26" fillId="10" borderId="30" xfId="0" applyFont="1" applyFill="1" applyBorder="1" applyAlignment="1">
      <alignment vertical="center"/>
    </xf>
    <xf numFmtId="9" fontId="36" fillId="10" borderId="38" xfId="0" applyNumberFormat="1" applyFont="1" applyFill="1" applyBorder="1" applyAlignment="1">
      <alignment horizontal="center" vertical="center" wrapText="1"/>
    </xf>
    <xf numFmtId="0" fontId="26" fillId="10" borderId="9" xfId="0" applyFont="1" applyFill="1" applyBorder="1" applyAlignment="1">
      <alignment vertical="center"/>
    </xf>
    <xf numFmtId="0" fontId="26" fillId="10" borderId="4" xfId="0" applyFont="1" applyFill="1" applyBorder="1" applyAlignment="1">
      <alignment vertical="center"/>
    </xf>
    <xf numFmtId="4" fontId="36" fillId="19" borderId="7" xfId="0" applyNumberFormat="1" applyFont="1" applyFill="1" applyBorder="1" applyAlignment="1">
      <alignment horizontal="center" vertical="center" wrapText="1"/>
    </xf>
    <xf numFmtId="4" fontId="26" fillId="10" borderId="1" xfId="0" applyNumberFormat="1" applyFont="1" applyFill="1" applyBorder="1" applyAlignment="1">
      <alignment horizontal="center" vertical="center"/>
    </xf>
    <xf numFmtId="0" fontId="0" fillId="24" borderId="0" xfId="0" applyFill="1" applyBorder="1" applyAlignment="1">
      <alignment vertical="center"/>
    </xf>
    <xf numFmtId="0" fontId="17" fillId="24" borderId="52" xfId="0" applyFont="1" applyFill="1" applyBorder="1" applyAlignment="1">
      <alignment vertical="center"/>
    </xf>
    <xf numFmtId="0" fontId="26" fillId="0" borderId="0" xfId="0" applyFont="1" applyAlignment="1" applyProtection="1">
      <alignment vertical="center" wrapText="1"/>
    </xf>
    <xf numFmtId="0" fontId="0" fillId="23" borderId="1" xfId="0" applyFill="1" applyBorder="1" applyAlignment="1">
      <alignment vertical="center"/>
    </xf>
    <xf numFmtId="0" fontId="26" fillId="11" borderId="0" xfId="0" applyFont="1" applyFill="1" applyBorder="1" applyAlignment="1">
      <alignment horizontal="left" vertical="center" wrapText="1"/>
    </xf>
    <xf numFmtId="4" fontId="26" fillId="11" borderId="0" xfId="0" applyNumberFormat="1" applyFont="1" applyFill="1" applyBorder="1" applyAlignment="1">
      <alignment vertical="center"/>
    </xf>
    <xf numFmtId="164" fontId="9" fillId="8" borderId="1" xfId="0" applyNumberFormat="1" applyFont="1" applyFill="1" applyBorder="1" applyAlignment="1" applyProtection="1">
      <protection locked="0"/>
    </xf>
    <xf numFmtId="164" fontId="9" fillId="22" borderId="17" xfId="0" applyNumberFormat="1" applyFont="1" applyFill="1" applyBorder="1" applyAlignment="1" applyProtection="1">
      <alignment horizontal="right" vertical="center" wrapText="1"/>
    </xf>
    <xf numFmtId="0" fontId="8" fillId="11" borderId="0" xfId="0" applyFont="1" applyFill="1" applyBorder="1" applyAlignment="1">
      <alignment horizontal="left" vertical="center" wrapText="1"/>
    </xf>
    <xf numFmtId="0" fontId="0" fillId="24" borderId="0" xfId="0" applyFill="1" applyAlignment="1">
      <alignment vertical="center"/>
    </xf>
    <xf numFmtId="0" fontId="0" fillId="11" borderId="0" xfId="0" applyFill="1" applyAlignment="1">
      <alignment vertical="center"/>
    </xf>
    <xf numFmtId="0" fontId="8" fillId="9" borderId="37" xfId="0" applyFont="1" applyFill="1" applyBorder="1" applyAlignment="1">
      <alignment vertical="center"/>
    </xf>
    <xf numFmtId="10" fontId="8" fillId="9" borderId="0" xfId="0" applyNumberFormat="1" applyFont="1" applyFill="1" applyBorder="1" applyAlignment="1">
      <alignment horizontal="left" vertical="center"/>
    </xf>
    <xf numFmtId="164" fontId="52" fillId="19" borderId="7" xfId="0" applyNumberFormat="1" applyFont="1" applyFill="1" applyBorder="1" applyAlignment="1">
      <alignment horizontal="center" vertical="center" wrapText="1"/>
    </xf>
    <xf numFmtId="164" fontId="8" fillId="9" borderId="8" xfId="0" applyNumberFormat="1" applyFont="1" applyFill="1" applyBorder="1" applyAlignment="1">
      <alignment vertical="center"/>
    </xf>
    <xf numFmtId="164" fontId="8" fillId="9" borderId="18" xfId="0" applyNumberFormat="1" applyFont="1" applyFill="1" applyBorder="1" applyAlignment="1">
      <alignment vertical="center" wrapText="1"/>
    </xf>
    <xf numFmtId="0" fontId="22" fillId="0" borderId="0" xfId="0" applyFont="1" applyFill="1"/>
    <xf numFmtId="0" fontId="53" fillId="0" borderId="0" xfId="0" applyFont="1" applyFill="1" applyAlignment="1">
      <alignment vertical="center"/>
    </xf>
    <xf numFmtId="0" fontId="22" fillId="0" borderId="0" xfId="0" applyFont="1" applyFill="1" applyBorder="1"/>
    <xf numFmtId="0" fontId="22" fillId="0" borderId="0" xfId="0" applyFont="1" applyFill="1" applyAlignment="1">
      <alignment vertical="center"/>
    </xf>
    <xf numFmtId="0" fontId="22" fillId="0" borderId="0" xfId="0" applyFont="1" applyFill="1" applyAlignment="1"/>
    <xf numFmtId="0" fontId="22" fillId="24" borderId="0" xfId="0" applyFont="1" applyFill="1" applyAlignment="1">
      <alignment vertical="center"/>
    </xf>
    <xf numFmtId="4" fontId="45" fillId="24" borderId="0" xfId="0" applyNumberFormat="1" applyFont="1" applyFill="1" applyBorder="1" applyAlignment="1">
      <alignment horizontal="right" vertical="center"/>
    </xf>
    <xf numFmtId="4" fontId="23" fillId="14" borderId="14" xfId="0" applyNumberFormat="1" applyFont="1" applyFill="1" applyBorder="1" applyAlignment="1">
      <alignment vertical="center"/>
    </xf>
    <xf numFmtId="0" fontId="8" fillId="0" borderId="45" xfId="0" applyFont="1" applyFill="1" applyBorder="1" applyAlignment="1" applyProtection="1">
      <alignment horizontal="center" vertical="center" wrapText="1"/>
    </xf>
    <xf numFmtId="0" fontId="8" fillId="0" borderId="46" xfId="0" applyFont="1" applyFill="1" applyBorder="1" applyAlignment="1" applyProtection="1">
      <alignment horizontal="center" vertical="center" wrapText="1"/>
    </xf>
    <xf numFmtId="0" fontId="2" fillId="18" borderId="7" xfId="0" applyFont="1" applyFill="1" applyBorder="1" applyAlignment="1" applyProtection="1">
      <alignment horizontal="center" vertical="center" wrapText="1"/>
    </xf>
    <xf numFmtId="0" fontId="2" fillId="18" borderId="16" xfId="0" applyFont="1" applyFill="1" applyBorder="1" applyAlignment="1" applyProtection="1">
      <alignment horizontal="center" vertical="center" wrapText="1"/>
    </xf>
    <xf numFmtId="164" fontId="8" fillId="8" borderId="1" xfId="0" applyNumberFormat="1" applyFont="1" applyFill="1" applyBorder="1" applyAlignment="1" applyProtection="1">
      <alignment horizontal="right"/>
      <protection locked="0"/>
    </xf>
    <xf numFmtId="164" fontId="9" fillId="8" borderId="1" xfId="0" applyNumberFormat="1" applyFont="1" applyFill="1" applyBorder="1" applyAlignment="1" applyProtection="1">
      <alignment horizontal="right" vertical="center"/>
      <protection locked="0"/>
    </xf>
    <xf numFmtId="164" fontId="9" fillId="11" borderId="1" xfId="0" applyNumberFormat="1" applyFont="1" applyFill="1" applyBorder="1" applyAlignment="1" applyProtection="1">
      <alignment horizontal="right" vertical="center"/>
      <protection locked="0"/>
    </xf>
    <xf numFmtId="164" fontId="10" fillId="15" borderId="1" xfId="0" applyNumberFormat="1" applyFont="1" applyFill="1" applyBorder="1" applyAlignment="1" applyProtection="1">
      <alignment vertical="center"/>
      <protection locked="0"/>
    </xf>
    <xf numFmtId="164" fontId="8" fillId="0" borderId="0" xfId="0" applyNumberFormat="1" applyFont="1" applyFill="1" applyBorder="1" applyAlignment="1">
      <alignment horizontal="right"/>
    </xf>
    <xf numFmtId="0" fontId="8" fillId="12" borderId="25" xfId="0" applyFont="1" applyFill="1" applyBorder="1" applyAlignment="1"/>
    <xf numFmtId="0" fontId="8" fillId="12" borderId="24" xfId="0" applyFont="1" applyFill="1" applyBorder="1" applyAlignment="1"/>
    <xf numFmtId="0" fontId="8" fillId="12" borderId="26" xfId="0" applyFont="1" applyFill="1" applyBorder="1" applyAlignment="1"/>
    <xf numFmtId="164" fontId="8" fillId="12" borderId="8" xfId="0" applyNumberFormat="1" applyFont="1" applyFill="1" applyBorder="1" applyAlignment="1">
      <alignment horizontal="right"/>
    </xf>
    <xf numFmtId="164" fontId="8" fillId="12" borderId="18" xfId="0" applyNumberFormat="1" applyFont="1" applyFill="1" applyBorder="1" applyAlignment="1" applyProtection="1">
      <alignment horizontal="right" wrapText="1"/>
    </xf>
    <xf numFmtId="0" fontId="8" fillId="0" borderId="37" xfId="0" applyFont="1" applyFill="1" applyBorder="1"/>
    <xf numFmtId="0" fontId="8" fillId="0" borderId="0" xfId="0" applyFont="1" applyFill="1" applyBorder="1"/>
    <xf numFmtId="0" fontId="8" fillId="20" borderId="40" xfId="0" applyFont="1" applyFill="1" applyBorder="1" applyAlignment="1">
      <alignment vertical="center"/>
    </xf>
    <xf numFmtId="0" fontId="8" fillId="20" borderId="19" xfId="0" applyFont="1" applyFill="1" applyBorder="1" applyAlignment="1">
      <alignment vertical="center"/>
    </xf>
    <xf numFmtId="164" fontId="52" fillId="20" borderId="7" xfId="0" applyNumberFormat="1" applyFont="1" applyFill="1" applyBorder="1" applyAlignment="1">
      <alignment horizontal="center" vertical="center" wrapText="1"/>
    </xf>
    <xf numFmtId="164" fontId="52" fillId="20" borderId="62" xfId="0" applyNumberFormat="1" applyFont="1" applyFill="1" applyBorder="1" applyAlignment="1">
      <alignment horizontal="center" vertical="center" wrapText="1"/>
    </xf>
    <xf numFmtId="164" fontId="9" fillId="11" borderId="17" xfId="0" applyNumberFormat="1" applyFont="1" applyFill="1" applyBorder="1" applyAlignment="1" applyProtection="1">
      <alignment horizontal="right" vertical="center" wrapText="1"/>
      <protection locked="0"/>
    </xf>
    <xf numFmtId="164" fontId="8" fillId="12" borderId="8" xfId="0" applyNumberFormat="1" applyFont="1" applyFill="1" applyBorder="1" applyAlignment="1">
      <alignment vertical="center"/>
    </xf>
    <xf numFmtId="164" fontId="9" fillId="8" borderId="1" xfId="0" applyNumberFormat="1" applyFont="1" applyFill="1" applyBorder="1" applyProtection="1">
      <protection locked="0"/>
    </xf>
    <xf numFmtId="164" fontId="8" fillId="20" borderId="1" xfId="0" applyNumberFormat="1" applyFont="1" applyFill="1" applyBorder="1" applyProtection="1"/>
    <xf numFmtId="164" fontId="10" fillId="9" borderId="8" xfId="0" applyNumberFormat="1" applyFont="1" applyFill="1" applyBorder="1" applyProtection="1"/>
    <xf numFmtId="164" fontId="8" fillId="0" borderId="0" xfId="0" applyNumberFormat="1" applyFont="1" applyFill="1" applyBorder="1"/>
    <xf numFmtId="164" fontId="8" fillId="0" borderId="0" xfId="0" applyNumberFormat="1" applyFont="1" applyFill="1" applyBorder="1" applyAlignment="1">
      <alignment wrapText="1"/>
    </xf>
    <xf numFmtId="0" fontId="0" fillId="8" borderId="0" xfId="0" applyFill="1" applyBorder="1"/>
    <xf numFmtId="164" fontId="0" fillId="0" borderId="0" xfId="0" applyNumberFormat="1" applyFill="1" applyBorder="1"/>
    <xf numFmtId="164" fontId="0" fillId="0" borderId="0" xfId="0" applyNumberFormat="1" applyFill="1" applyBorder="1" applyAlignment="1">
      <alignment wrapText="1"/>
    </xf>
    <xf numFmtId="164" fontId="11" fillId="0" borderId="0" xfId="0" applyNumberFormat="1" applyFont="1" applyBorder="1"/>
    <xf numFmtId="164" fontId="11" fillId="0" borderId="0" xfId="0" applyNumberFormat="1" applyFont="1" applyBorder="1" applyAlignment="1">
      <alignment wrapText="1"/>
    </xf>
    <xf numFmtId="164" fontId="9" fillId="0" borderId="1" xfId="0" applyNumberFormat="1" applyFont="1" applyBorder="1" applyProtection="1">
      <protection locked="0"/>
    </xf>
    <xf numFmtId="164" fontId="8" fillId="22" borderId="1" xfId="0" applyNumberFormat="1" applyFont="1" applyFill="1" applyBorder="1" applyProtection="1"/>
    <xf numFmtId="164" fontId="10" fillId="15" borderId="8" xfId="0" applyNumberFormat="1" applyFont="1" applyFill="1" applyBorder="1" applyProtection="1"/>
    <xf numFmtId="0" fontId="36" fillId="14" borderId="11" xfId="0" applyFont="1" applyFill="1" applyBorder="1" applyAlignment="1" applyProtection="1">
      <alignment horizontal="center" vertical="center" wrapText="1"/>
      <protection locked="0"/>
    </xf>
    <xf numFmtId="0" fontId="0" fillId="23" borderId="56" xfId="0" applyFill="1" applyBorder="1" applyAlignment="1">
      <alignment vertical="center"/>
    </xf>
    <xf numFmtId="4" fontId="36" fillId="8" borderId="1" xfId="0" applyNumberFormat="1" applyFont="1" applyFill="1" applyBorder="1" applyAlignment="1" applyProtection="1">
      <alignment horizontal="right" vertical="center"/>
      <protection locked="0"/>
    </xf>
    <xf numFmtId="4" fontId="36" fillId="8" borderId="1" xfId="0" applyNumberFormat="1" applyFont="1" applyFill="1" applyBorder="1" applyAlignment="1">
      <alignment horizontal="right" vertical="center"/>
    </xf>
    <xf numFmtId="4" fontId="36" fillId="0" borderId="1" xfId="0" applyNumberFormat="1" applyFont="1" applyBorder="1" applyAlignment="1">
      <alignment vertical="center"/>
    </xf>
    <xf numFmtId="4" fontId="34" fillId="8" borderId="1" xfId="0" applyNumberFormat="1" applyFont="1" applyFill="1" applyBorder="1" applyAlignment="1" applyProtection="1">
      <alignment horizontal="right" vertical="center"/>
      <protection locked="0"/>
    </xf>
    <xf numFmtId="4" fontId="34" fillId="8" borderId="1" xfId="0" applyNumberFormat="1" applyFont="1" applyFill="1" applyBorder="1" applyAlignment="1">
      <alignment horizontal="right" vertical="center"/>
    </xf>
    <xf numFmtId="4" fontId="34" fillId="0" borderId="1" xfId="0" applyNumberFormat="1" applyFont="1" applyFill="1" applyBorder="1" applyAlignment="1">
      <alignment vertical="center"/>
    </xf>
    <xf numFmtId="4" fontId="36" fillId="0" borderId="1" xfId="0" applyNumberFormat="1" applyFont="1" applyFill="1" applyBorder="1" applyAlignment="1">
      <alignment vertical="center"/>
    </xf>
    <xf numFmtId="4" fontId="35" fillId="8" borderId="1" xfId="0" applyNumberFormat="1" applyFont="1" applyFill="1" applyBorder="1" applyAlignment="1">
      <alignment horizontal="right" vertical="center"/>
    </xf>
    <xf numFmtId="4" fontId="35" fillId="0" borderId="1" xfId="0" applyNumberFormat="1" applyFont="1" applyBorder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4" fontId="38" fillId="8" borderId="1" xfId="0" applyNumberFormat="1" applyFont="1" applyFill="1" applyBorder="1" applyAlignment="1" applyProtection="1">
      <alignment horizontal="right" vertical="center"/>
      <protection locked="0"/>
    </xf>
    <xf numFmtId="4" fontId="26" fillId="10" borderId="1" xfId="0" applyNumberFormat="1" applyFont="1" applyFill="1" applyBorder="1" applyAlignment="1">
      <alignment horizontal="right" vertical="center"/>
    </xf>
    <xf numFmtId="4" fontId="27" fillId="23" borderId="38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" fontId="26" fillId="0" borderId="0" xfId="0" applyNumberFormat="1" applyFont="1" applyFill="1" applyBorder="1" applyAlignment="1">
      <alignment horizontal="right" vertical="center"/>
    </xf>
    <xf numFmtId="4" fontId="26" fillId="24" borderId="0" xfId="0" applyNumberFormat="1" applyFont="1" applyFill="1" applyBorder="1" applyAlignment="1">
      <alignment horizontal="right" vertical="center"/>
    </xf>
    <xf numFmtId="4" fontId="34" fillId="24" borderId="63" xfId="0" applyNumberFormat="1" applyFont="1" applyFill="1" applyBorder="1" applyAlignment="1">
      <alignment horizontal="right" vertical="center"/>
    </xf>
    <xf numFmtId="4" fontId="26" fillId="10" borderId="3" xfId="0" applyNumberFormat="1" applyFont="1" applyFill="1" applyBorder="1" applyAlignment="1">
      <alignment horizontal="center" vertical="center"/>
    </xf>
    <xf numFmtId="4" fontId="45" fillId="15" borderId="3" xfId="0" applyNumberFormat="1" applyFont="1" applyFill="1" applyBorder="1" applyAlignment="1">
      <alignment vertical="center"/>
    </xf>
    <xf numFmtId="164" fontId="26" fillId="10" borderId="15" xfId="0" applyNumberFormat="1" applyFont="1" applyFill="1" applyBorder="1" applyAlignment="1">
      <alignment horizontal="center" vertical="center"/>
    </xf>
    <xf numFmtId="4" fontId="45" fillId="15" borderId="15" xfId="0" applyNumberFormat="1" applyFont="1" applyFill="1" applyBorder="1" applyAlignment="1">
      <alignment horizontal="right" vertical="center"/>
    </xf>
    <xf numFmtId="4" fontId="45" fillId="23" borderId="64" xfId="0" applyNumberFormat="1" applyFont="1" applyFill="1" applyBorder="1" applyAlignment="1">
      <alignment horizontal="right" vertical="center"/>
    </xf>
    <xf numFmtId="0" fontId="0" fillId="23" borderId="54" xfId="0" applyFill="1" applyBorder="1" applyAlignment="1">
      <alignment vertical="center"/>
    </xf>
    <xf numFmtId="0" fontId="0" fillId="23" borderId="57" xfId="0" applyFill="1" applyBorder="1" applyAlignment="1">
      <alignment vertical="center"/>
    </xf>
    <xf numFmtId="0" fontId="0" fillId="23" borderId="44" xfId="0" applyFill="1" applyBorder="1" applyAlignment="1">
      <alignment vertical="center"/>
    </xf>
    <xf numFmtId="0" fontId="0" fillId="23" borderId="50" xfId="0" applyFill="1" applyBorder="1" applyAlignment="1">
      <alignment vertical="center"/>
    </xf>
    <xf numFmtId="0" fontId="0" fillId="23" borderId="6" xfId="0" applyFill="1" applyBorder="1" applyAlignment="1">
      <alignment vertical="center"/>
    </xf>
    <xf numFmtId="0" fontId="0" fillId="23" borderId="31" xfId="0" applyFill="1" applyBorder="1" applyAlignment="1">
      <alignment vertical="center"/>
    </xf>
    <xf numFmtId="0" fontId="17" fillId="23" borderId="13" xfId="0" applyFont="1" applyFill="1" applyBorder="1" applyAlignment="1">
      <alignment vertical="center"/>
    </xf>
    <xf numFmtId="0" fontId="17" fillId="24" borderId="17" xfId="0" applyFont="1" applyFill="1" applyBorder="1" applyAlignment="1">
      <alignment vertical="center"/>
    </xf>
    <xf numFmtId="4" fontId="38" fillId="8" borderId="17" xfId="0" applyNumberFormat="1" applyFont="1" applyFill="1" applyBorder="1" applyAlignment="1">
      <alignment horizontal="right" vertical="center"/>
    </xf>
    <xf numFmtId="4" fontId="26" fillId="23" borderId="17" xfId="0" applyNumberFormat="1" applyFont="1" applyFill="1" applyBorder="1" applyAlignment="1">
      <alignment horizontal="right" vertical="center"/>
    </xf>
    <xf numFmtId="0" fontId="26" fillId="0" borderId="37" xfId="0" applyFont="1" applyFill="1" applyBorder="1" applyAlignment="1">
      <alignment vertical="center"/>
    </xf>
    <xf numFmtId="0" fontId="0" fillId="23" borderId="61" xfId="0" applyFill="1" applyBorder="1" applyAlignment="1">
      <alignment vertical="center"/>
    </xf>
    <xf numFmtId="0" fontId="0" fillId="23" borderId="60" xfId="0" applyFill="1" applyBorder="1" applyAlignment="1">
      <alignment vertical="center"/>
    </xf>
    <xf numFmtId="0" fontId="36" fillId="14" borderId="47" xfId="0" applyFont="1" applyFill="1" applyBorder="1" applyAlignment="1" applyProtection="1">
      <alignment horizontal="center" vertical="center" wrapText="1"/>
      <protection locked="0"/>
    </xf>
    <xf numFmtId="0" fontId="36" fillId="14" borderId="12" xfId="0" applyFont="1" applyFill="1" applyBorder="1" applyAlignment="1">
      <alignment horizontal="center" vertical="center" wrapText="1"/>
    </xf>
    <xf numFmtId="4" fontId="36" fillId="14" borderId="42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42" xfId="0" applyFont="1" applyFill="1" applyBorder="1" applyAlignment="1">
      <alignment horizontal="center" vertical="center" wrapText="1"/>
    </xf>
    <xf numFmtId="4" fontId="34" fillId="0" borderId="5" xfId="0" applyNumberFormat="1" applyFont="1" applyFill="1" applyBorder="1" applyAlignment="1">
      <alignment vertical="center"/>
    </xf>
    <xf numFmtId="4" fontId="34" fillId="8" borderId="1" xfId="0" applyNumberFormat="1" applyFont="1" applyFill="1" applyBorder="1" applyAlignment="1">
      <alignment vertical="center"/>
    </xf>
    <xf numFmtId="4" fontId="26" fillId="8" borderId="1" xfId="0" applyNumberFormat="1" applyFont="1" applyFill="1" applyBorder="1" applyAlignment="1">
      <alignment vertical="center"/>
    </xf>
    <xf numFmtId="4" fontId="34" fillId="8" borderId="5" xfId="0" applyNumberFormat="1" applyFont="1" applyFill="1" applyBorder="1" applyAlignment="1">
      <alignment vertical="center"/>
    </xf>
    <xf numFmtId="4" fontId="34" fillId="8" borderId="1" xfId="0" applyNumberFormat="1" applyFont="1" applyFill="1" applyBorder="1" applyAlignment="1" applyProtection="1">
      <alignment vertical="center"/>
      <protection locked="0"/>
    </xf>
    <xf numFmtId="0" fontId="36" fillId="14" borderId="20" xfId="0" applyFont="1" applyFill="1" applyBorder="1" applyAlignment="1">
      <alignment horizontal="center" vertical="center"/>
    </xf>
    <xf numFmtId="0" fontId="36" fillId="14" borderId="62" xfId="0" applyFont="1" applyFill="1" applyBorder="1" applyAlignment="1">
      <alignment horizontal="center" vertical="center"/>
    </xf>
    <xf numFmtId="0" fontId="36" fillId="14" borderId="7" xfId="0" applyFont="1" applyFill="1" applyBorder="1" applyAlignment="1">
      <alignment horizontal="center" vertical="center"/>
    </xf>
    <xf numFmtId="4" fontId="34" fillId="0" borderId="15" xfId="0" applyNumberFormat="1" applyFont="1" applyFill="1" applyBorder="1" applyAlignment="1">
      <alignment vertical="center"/>
    </xf>
    <xf numFmtId="4" fontId="34" fillId="0" borderId="5" xfId="0" applyNumberFormat="1" applyFont="1" applyBorder="1" applyAlignment="1">
      <alignment vertical="center"/>
    </xf>
    <xf numFmtId="4" fontId="26" fillId="0" borderId="15" xfId="0" applyNumberFormat="1" applyFont="1" applyFill="1" applyBorder="1" applyAlignment="1">
      <alignment vertical="center"/>
    </xf>
    <xf numFmtId="4" fontId="26" fillId="15" borderId="64" xfId="0" applyNumberFormat="1" applyFont="1" applyFill="1" applyBorder="1" applyAlignment="1">
      <alignment vertical="center"/>
    </xf>
    <xf numFmtId="4" fontId="26" fillId="9" borderId="8" xfId="0" applyNumberFormat="1" applyFont="1" applyFill="1" applyBorder="1" applyAlignment="1">
      <alignment vertical="center"/>
    </xf>
    <xf numFmtId="4" fontId="45" fillId="15" borderId="64" xfId="0" applyNumberFormat="1" applyFont="1" applyFill="1" applyBorder="1" applyAlignment="1">
      <alignment vertical="center"/>
    </xf>
    <xf numFmtId="4" fontId="28" fillId="0" borderId="1" xfId="0" applyNumberFormat="1" applyFont="1" applyFill="1" applyBorder="1" applyAlignment="1">
      <alignment vertical="center"/>
    </xf>
    <xf numFmtId="0" fontId="0" fillId="23" borderId="8" xfId="0" applyFill="1" applyBorder="1" applyAlignment="1">
      <alignment vertical="center"/>
    </xf>
    <xf numFmtId="164" fontId="8" fillId="11" borderId="0" xfId="0" applyNumberFormat="1" applyFont="1" applyFill="1" applyBorder="1" applyAlignment="1">
      <alignment vertical="center"/>
    </xf>
    <xf numFmtId="164" fontId="8" fillId="11" borderId="0" xfId="0" applyNumberFormat="1" applyFont="1" applyFill="1" applyBorder="1" applyAlignment="1">
      <alignment vertical="center" wrapText="1"/>
    </xf>
    <xf numFmtId="0" fontId="22" fillId="24" borderId="0" xfId="0" applyFont="1" applyFill="1" applyBorder="1" applyAlignment="1">
      <alignment vertical="center"/>
    </xf>
    <xf numFmtId="0" fontId="0" fillId="11" borderId="0" xfId="0" applyFill="1" applyBorder="1" applyAlignment="1">
      <alignment vertical="center"/>
    </xf>
    <xf numFmtId="164" fontId="8" fillId="0" borderId="52" xfId="0" applyNumberFormat="1" applyFont="1" applyFill="1" applyBorder="1" applyAlignment="1">
      <alignment horizontal="right" wrapText="1"/>
    </xf>
    <xf numFmtId="9" fontId="52" fillId="20" borderId="1" xfId="0" applyNumberFormat="1" applyFont="1" applyFill="1" applyBorder="1" applyAlignment="1" applyProtection="1">
      <alignment horizontal="center" vertical="center" wrapText="1"/>
    </xf>
    <xf numFmtId="9" fontId="52" fillId="20" borderId="1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protection locked="0"/>
    </xf>
    <xf numFmtId="0" fontId="8" fillId="11" borderId="27" xfId="0" applyFont="1" applyFill="1" applyBorder="1" applyAlignment="1">
      <alignment vertical="center"/>
    </xf>
    <xf numFmtId="164" fontId="8" fillId="20" borderId="17" xfId="0" applyNumberFormat="1" applyFont="1" applyFill="1" applyBorder="1" applyAlignment="1">
      <alignment vertical="center" wrapText="1"/>
    </xf>
    <xf numFmtId="164" fontId="8" fillId="22" borderId="12" xfId="0" applyNumberFormat="1" applyFont="1" applyFill="1" applyBorder="1" applyAlignment="1">
      <alignment vertical="center" wrapText="1"/>
    </xf>
    <xf numFmtId="164" fontId="8" fillId="22" borderId="42" xfId="0" applyNumberFormat="1" applyFont="1" applyFill="1" applyBorder="1" applyAlignment="1" applyProtection="1">
      <alignment vertical="center"/>
    </xf>
    <xf numFmtId="164" fontId="50" fillId="14" borderId="12" xfId="0" applyNumberFormat="1" applyFont="1" applyFill="1" applyBorder="1" applyAlignment="1">
      <alignment vertical="center" wrapText="1"/>
    </xf>
    <xf numFmtId="164" fontId="50" fillId="14" borderId="42" xfId="0" applyNumberFormat="1" applyFont="1" applyFill="1" applyBorder="1" applyAlignment="1" applyProtection="1">
      <alignment vertical="center"/>
    </xf>
    <xf numFmtId="4" fontId="17" fillId="0" borderId="1" xfId="0" applyNumberFormat="1" applyFont="1" applyBorder="1" applyAlignment="1">
      <alignment vertical="center"/>
    </xf>
    <xf numFmtId="4" fontId="17" fillId="0" borderId="1" xfId="0" applyNumberFormat="1" applyFont="1" applyBorder="1" applyAlignment="1" applyProtection="1">
      <alignment vertical="center"/>
      <protection locked="0"/>
    </xf>
    <xf numFmtId="0" fontId="27" fillId="0" borderId="0" xfId="0" applyFont="1" applyFill="1" applyAlignment="1">
      <alignment horizontal="left" vertical="center"/>
    </xf>
    <xf numFmtId="4" fontId="26" fillId="23" borderId="1" xfId="0" applyNumberFormat="1" applyFont="1" applyFill="1" applyBorder="1" applyAlignment="1">
      <alignment vertical="center"/>
    </xf>
    <xf numFmtId="4" fontId="34" fillId="11" borderId="4" xfId="0" applyNumberFormat="1" applyFont="1" applyFill="1" applyBorder="1" applyAlignment="1" applyProtection="1">
      <alignment horizontal="right" vertical="center"/>
      <protection locked="0"/>
    </xf>
    <xf numFmtId="4" fontId="34" fillId="11" borderId="3" xfId="0" applyNumberFormat="1" applyFont="1" applyFill="1" applyBorder="1" applyAlignment="1">
      <alignment horizontal="right" vertical="center"/>
    </xf>
    <xf numFmtId="4" fontId="36" fillId="24" borderId="1" xfId="0" applyNumberFormat="1" applyFont="1" applyFill="1" applyBorder="1" applyAlignment="1">
      <alignment horizontal="right" vertical="center"/>
    </xf>
    <xf numFmtId="4" fontId="36" fillId="24" borderId="1" xfId="0" applyNumberFormat="1" applyFont="1" applyFill="1" applyBorder="1" applyAlignment="1">
      <alignment vertical="center"/>
    </xf>
    <xf numFmtId="4" fontId="28" fillId="0" borderId="15" xfId="0" applyNumberFormat="1" applyFont="1" applyFill="1" applyBorder="1" applyAlignment="1">
      <alignment horizontal="right" vertical="center"/>
    </xf>
    <xf numFmtId="0" fontId="36" fillId="9" borderId="37" xfId="0" applyFont="1" applyFill="1" applyBorder="1" applyAlignment="1">
      <alignment vertical="center"/>
    </xf>
    <xf numFmtId="10" fontId="36" fillId="9" borderId="0" xfId="0" applyNumberFormat="1" applyFont="1" applyFill="1" applyBorder="1" applyAlignment="1">
      <alignment horizontal="center" vertical="center"/>
    </xf>
    <xf numFmtId="0" fontId="34" fillId="8" borderId="27" xfId="0" applyFont="1" applyFill="1" applyBorder="1" applyAlignment="1">
      <alignment vertical="center"/>
    </xf>
    <xf numFmtId="0" fontId="34" fillId="8" borderId="1" xfId="0" applyFont="1" applyFill="1" applyBorder="1" applyAlignment="1">
      <alignment vertical="center"/>
    </xf>
    <xf numFmtId="0" fontId="17" fillId="0" borderId="1" xfId="0" applyFont="1" applyBorder="1" applyAlignment="1" applyProtection="1">
      <alignment vertical="center" wrapText="1"/>
      <protection locked="0"/>
    </xf>
    <xf numFmtId="165" fontId="17" fillId="0" borderId="1" xfId="0" applyNumberFormat="1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vertical="center"/>
      <protection locked="0"/>
    </xf>
    <xf numFmtId="166" fontId="17" fillId="0" borderId="1" xfId="0" applyNumberFormat="1" applyFont="1" applyBorder="1" applyAlignment="1" applyProtection="1">
      <alignment vertical="center"/>
      <protection locked="0"/>
    </xf>
    <xf numFmtId="165" fontId="34" fillId="0" borderId="1" xfId="0" applyNumberFormat="1" applyFont="1" applyBorder="1" applyAlignment="1" applyProtection="1">
      <alignment vertical="center"/>
      <protection locked="0"/>
    </xf>
    <xf numFmtId="0" fontId="21" fillId="10" borderId="1" xfId="0" applyFont="1" applyFill="1" applyBorder="1" applyAlignment="1" applyProtection="1">
      <alignment horizontal="center" vertical="center" wrapText="1"/>
    </xf>
    <xf numFmtId="0" fontId="21" fillId="10" borderId="3" xfId="0" applyFont="1" applyFill="1" applyBorder="1" applyAlignment="1" applyProtection="1">
      <alignment horizontal="center" vertical="center" wrapText="1"/>
    </xf>
    <xf numFmtId="4" fontId="21" fillId="10" borderId="1" xfId="0" applyNumberFormat="1" applyFont="1" applyFill="1" applyBorder="1" applyAlignment="1" applyProtection="1">
      <alignment horizontal="center" vertical="center" wrapText="1"/>
    </xf>
    <xf numFmtId="0" fontId="22" fillId="8" borderId="1" xfId="0" applyFont="1" applyFill="1" applyBorder="1" applyAlignment="1" applyProtection="1">
      <alignment horizontal="center" vertical="center" wrapText="1" readingOrder="1"/>
      <protection locked="0"/>
    </xf>
    <xf numFmtId="49" fontId="22" fillId="8" borderId="1" xfId="0" applyNumberFormat="1" applyFont="1" applyFill="1" applyBorder="1" applyAlignment="1" applyProtection="1">
      <alignment vertical="center" wrapText="1" readingOrder="1"/>
      <protection locked="0"/>
    </xf>
    <xf numFmtId="3" fontId="22" fillId="8" borderId="5" xfId="0" applyNumberFormat="1" applyFont="1" applyFill="1" applyBorder="1" applyAlignment="1" applyProtection="1">
      <alignment horizontal="centerContinuous" vertical="center" wrapText="1" readingOrder="1"/>
      <protection locked="0"/>
    </xf>
    <xf numFmtId="4" fontId="22" fillId="8" borderId="1" xfId="0" applyNumberFormat="1" applyFont="1" applyFill="1" applyBorder="1" applyAlignment="1" applyProtection="1">
      <alignment horizontal="centerContinuous" vertical="center" wrapText="1" readingOrder="1"/>
    </xf>
    <xf numFmtId="4" fontId="22" fillId="8" borderId="1" xfId="0" applyNumberFormat="1" applyFont="1" applyFill="1" applyBorder="1" applyAlignment="1" applyProtection="1">
      <alignment horizontal="center" vertical="center" wrapText="1"/>
    </xf>
    <xf numFmtId="4" fontId="25" fillId="21" borderId="14" xfId="0" applyNumberFormat="1" applyFont="1" applyFill="1" applyBorder="1" applyAlignment="1" applyProtection="1">
      <alignment horizontal="right" vertical="center" wrapText="1"/>
    </xf>
    <xf numFmtId="3" fontId="22" fillId="8" borderId="5" xfId="0" applyNumberFormat="1" applyFont="1" applyFill="1" applyBorder="1" applyAlignment="1" applyProtection="1">
      <alignment horizontal="left" vertical="center" wrapText="1" readingOrder="1"/>
      <protection locked="0"/>
    </xf>
    <xf numFmtId="0" fontId="22" fillId="8" borderId="3" xfId="0" applyFont="1" applyFill="1" applyBorder="1" applyAlignment="1" applyProtection="1">
      <alignment horizontal="center" vertical="center" wrapText="1" readingOrder="1"/>
      <protection locked="0"/>
    </xf>
    <xf numFmtId="0" fontId="22" fillId="8" borderId="5" xfId="0" applyFont="1" applyFill="1" applyBorder="1" applyAlignment="1" applyProtection="1">
      <alignment horizontal="center" vertical="center" wrapText="1" readingOrder="1"/>
      <protection locked="0"/>
    </xf>
    <xf numFmtId="3" fontId="22" fillId="8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1" fillId="10" borderId="1" xfId="0" applyFont="1" applyFill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wrapText="1" readingOrder="1"/>
      <protection locked="0"/>
    </xf>
    <xf numFmtId="49" fontId="22" fillId="8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22" fillId="8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22" fillId="8" borderId="1" xfId="0" applyFont="1" applyFill="1" applyBorder="1" applyAlignment="1" applyProtection="1">
      <alignment horizontal="center" wrapText="1" readingOrder="1"/>
      <protection locked="0"/>
    </xf>
    <xf numFmtId="4" fontId="22" fillId="8" borderId="1" xfId="0" applyNumberFormat="1" applyFont="1" applyFill="1" applyBorder="1" applyAlignment="1" applyProtection="1">
      <alignment horizontal="right" vertical="center" wrapText="1" readingOrder="1"/>
    </xf>
    <xf numFmtId="49" fontId="22" fillId="8" borderId="8" xfId="0" applyNumberFormat="1" applyFont="1" applyFill="1" applyBorder="1" applyAlignment="1" applyProtection="1">
      <alignment horizontal="center" vertical="center" wrapText="1" readingOrder="1"/>
      <protection locked="0"/>
    </xf>
    <xf numFmtId="49" fontId="22" fillId="8" borderId="8" xfId="0" applyNumberFormat="1" applyFont="1" applyFill="1" applyBorder="1" applyAlignment="1" applyProtection="1">
      <alignment horizontal="left" vertical="center" wrapText="1" readingOrder="1"/>
      <protection locked="0"/>
    </xf>
    <xf numFmtId="0" fontId="57" fillId="8" borderId="1" xfId="0" applyFont="1" applyFill="1" applyBorder="1" applyAlignment="1" applyProtection="1">
      <alignment horizontal="center" vertical="center" wrapText="1" readingOrder="1"/>
      <protection locked="0"/>
    </xf>
    <xf numFmtId="4" fontId="22" fillId="8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22" fillId="8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7" fillId="8" borderId="2" xfId="0" applyFont="1" applyFill="1" applyBorder="1" applyAlignment="1" applyProtection="1">
      <alignment horizontal="center" vertical="center" wrapText="1" readingOrder="1"/>
      <protection locked="0"/>
    </xf>
    <xf numFmtId="0" fontId="22" fillId="8" borderId="2" xfId="0" applyFont="1" applyFill="1" applyBorder="1" applyAlignment="1" applyProtection="1">
      <alignment horizontal="center" vertical="center" wrapText="1" readingOrder="1"/>
      <protection locked="0"/>
    </xf>
    <xf numFmtId="4" fontId="22" fillId="8" borderId="2" xfId="0" applyNumberFormat="1" applyFont="1" applyFill="1" applyBorder="1" applyAlignment="1" applyProtection="1">
      <alignment horizontal="center" vertical="center" wrapText="1" readingOrder="1"/>
      <protection locked="0"/>
    </xf>
    <xf numFmtId="166" fontId="22" fillId="8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13" borderId="0" xfId="0" applyFont="1" applyFill="1" applyBorder="1" applyAlignment="1" applyProtection="1">
      <alignment vertical="center" wrapText="1"/>
    </xf>
    <xf numFmtId="0" fontId="22" fillId="13" borderId="0" xfId="0" applyFont="1" applyFill="1" applyBorder="1" applyAlignment="1" applyProtection="1">
      <alignment horizontal="center" vertical="center" wrapText="1"/>
    </xf>
    <xf numFmtId="4" fontId="22" fillId="13" borderId="0" xfId="0" applyNumberFormat="1" applyFont="1" applyFill="1" applyBorder="1" applyAlignment="1" applyProtection="1">
      <alignment vertical="center" wrapText="1"/>
    </xf>
    <xf numFmtId="4" fontId="25" fillId="9" borderId="14" xfId="0" applyNumberFormat="1" applyFont="1" applyFill="1" applyBorder="1" applyAlignment="1" applyProtection="1">
      <alignment horizontal="right" vertical="center" wrapText="1"/>
    </xf>
    <xf numFmtId="0" fontId="21" fillId="10" borderId="5" xfId="0" applyFont="1" applyFill="1" applyBorder="1" applyAlignment="1" applyProtection="1">
      <alignment vertical="center" wrapText="1"/>
    </xf>
    <xf numFmtId="4" fontId="21" fillId="1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readingOrder="1"/>
      <protection locked="0"/>
    </xf>
    <xf numFmtId="4" fontId="22" fillId="8" borderId="3" xfId="0" applyNumberFormat="1" applyFont="1" applyFill="1" applyBorder="1" applyAlignment="1" applyProtection="1">
      <alignment horizontal="centerContinuous" vertical="center" wrapText="1" readingOrder="1"/>
    </xf>
    <xf numFmtId="0" fontId="0" fillId="0" borderId="1" xfId="0" applyFont="1" applyBorder="1" applyAlignment="1" applyProtection="1">
      <alignment horizontal="center" readingOrder="1"/>
      <protection locked="0"/>
    </xf>
    <xf numFmtId="4" fontId="22" fillId="8" borderId="2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vertical="center" wrapText="1"/>
      <protection locked="0"/>
    </xf>
    <xf numFmtId="0" fontId="22" fillId="8" borderId="1" xfId="0" applyFont="1" applyFill="1" applyBorder="1" applyAlignment="1" applyProtection="1">
      <alignment horizontal="centerContinuous" wrapText="1" readingOrder="1"/>
      <protection locked="0"/>
    </xf>
    <xf numFmtId="0" fontId="0" fillId="0" borderId="2" xfId="0" applyFont="1" applyBorder="1" applyAlignment="1" applyProtection="1">
      <alignment horizontal="center" readingOrder="1"/>
      <protection locked="0"/>
    </xf>
    <xf numFmtId="49" fontId="22" fillId="8" borderId="2" xfId="0" applyNumberFormat="1" applyFont="1" applyFill="1" applyBorder="1" applyAlignment="1" applyProtection="1">
      <alignment horizontal="left" vertical="center" wrapText="1" readingOrder="1"/>
      <protection locked="0"/>
    </xf>
    <xf numFmtId="0" fontId="22" fillId="8" borderId="2" xfId="0" applyFont="1" applyFill="1" applyBorder="1" applyAlignment="1" applyProtection="1">
      <alignment horizontal="centerContinuous" wrapText="1" readingOrder="1"/>
      <protection locked="0"/>
    </xf>
    <xf numFmtId="4" fontId="25" fillId="21" borderId="43" xfId="0" applyNumberFormat="1" applyFont="1" applyFill="1" applyBorder="1" applyAlignment="1" applyProtection="1">
      <alignment horizontal="right" vertical="center" wrapText="1"/>
    </xf>
    <xf numFmtId="49" fontId="22" fillId="8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13" borderId="41" xfId="0" applyFont="1" applyFill="1" applyBorder="1" applyAlignment="1" applyProtection="1">
      <alignment vertical="center" wrapText="1"/>
    </xf>
    <xf numFmtId="0" fontId="22" fillId="13" borderId="39" xfId="0" applyFont="1" applyFill="1" applyBorder="1" applyAlignment="1" applyProtection="1">
      <alignment vertical="center" wrapText="1"/>
    </xf>
    <xf numFmtId="0" fontId="22" fillId="13" borderId="39" xfId="0" applyFont="1" applyFill="1" applyBorder="1" applyAlignment="1" applyProtection="1">
      <alignment horizontal="center" vertical="center" wrapText="1"/>
    </xf>
    <xf numFmtId="4" fontId="22" fillId="13" borderId="39" xfId="0" applyNumberFormat="1" applyFont="1" applyFill="1" applyBorder="1" applyAlignment="1" applyProtection="1">
      <alignment vertical="center" wrapText="1"/>
    </xf>
    <xf numFmtId="0" fontId="21" fillId="10" borderId="3" xfId="0" applyFont="1" applyFill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Continuous" readingOrder="1"/>
      <protection locked="0"/>
    </xf>
    <xf numFmtId="0" fontId="9" fillId="8" borderId="0" xfId="0" applyFont="1" applyFill="1" applyBorder="1" applyAlignment="1" applyProtection="1">
      <alignment horizontal="right" wrapText="1"/>
    </xf>
    <xf numFmtId="4" fontId="9" fillId="8" borderId="0" xfId="0" applyNumberFormat="1" applyFont="1" applyFill="1" applyBorder="1" applyAlignment="1" applyProtection="1">
      <alignment horizontal="right" wrapText="1"/>
    </xf>
    <xf numFmtId="4" fontId="25" fillId="11" borderId="0" xfId="0" applyNumberFormat="1" applyFont="1" applyFill="1" applyBorder="1" applyAlignment="1" applyProtection="1">
      <alignment horizontal="right" vertical="center" wrapText="1"/>
    </xf>
    <xf numFmtId="4" fontId="10" fillId="9" borderId="14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4" fontId="0" fillId="0" borderId="0" xfId="0" applyNumberFormat="1" applyFont="1" applyFill="1" applyAlignment="1" applyProtection="1">
      <alignment wrapText="1"/>
    </xf>
    <xf numFmtId="4" fontId="9" fillId="8" borderId="0" xfId="0" applyNumberFormat="1" applyFont="1" applyFill="1" applyAlignment="1" applyProtection="1">
      <alignment wrapText="1"/>
    </xf>
    <xf numFmtId="0" fontId="21" fillId="0" borderId="0" xfId="0" applyFont="1" applyFill="1" applyBorder="1" applyAlignment="1" applyProtection="1">
      <alignment horizontal="left" vertical="center" wrapText="1"/>
    </xf>
    <xf numFmtId="4" fontId="0" fillId="8" borderId="0" xfId="0" applyNumberFormat="1" applyFont="1" applyFill="1" applyAlignment="1" applyProtection="1">
      <alignment wrapText="1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right" vertical="center" wrapText="1"/>
    </xf>
    <xf numFmtId="164" fontId="25" fillId="0" borderId="0" xfId="0" applyNumberFormat="1" applyFont="1" applyFill="1" applyBorder="1" applyAlignment="1" applyProtection="1">
      <alignment horizontal="right" vertical="center" wrapText="1"/>
    </xf>
    <xf numFmtId="4" fontId="25" fillId="17" borderId="14" xfId="0" applyNumberFormat="1" applyFont="1" applyFill="1" applyBorder="1" applyAlignment="1" applyProtection="1">
      <alignment horizontal="right" vertical="center" wrapText="1"/>
    </xf>
    <xf numFmtId="164" fontId="22" fillId="0" borderId="55" xfId="0" applyNumberFormat="1" applyFont="1" applyFill="1" applyBorder="1" applyAlignment="1" applyProtection="1">
      <alignment horizontal="right" vertical="center" wrapText="1" readingOrder="1"/>
    </xf>
    <xf numFmtId="4" fontId="21" fillId="9" borderId="1" xfId="0" applyNumberFormat="1" applyFont="1" applyFill="1" applyBorder="1" applyAlignment="1" applyProtection="1">
      <alignment horizontal="center" vertical="center" wrapText="1"/>
    </xf>
    <xf numFmtId="4" fontId="0" fillId="8" borderId="0" xfId="0" applyNumberFormat="1" applyFont="1" applyFill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164" fontId="22" fillId="0" borderId="55" xfId="0" applyNumberFormat="1" applyFont="1" applyFill="1" applyBorder="1" applyAlignment="1" applyProtection="1">
      <alignment horizontal="right" vertical="center" wrapText="1"/>
    </xf>
    <xf numFmtId="0" fontId="21" fillId="0" borderId="50" xfId="0" applyFont="1" applyFill="1" applyBorder="1" applyAlignment="1" applyProtection="1">
      <alignment horizontal="center" vertical="center" wrapText="1"/>
    </xf>
    <xf numFmtId="164" fontId="22" fillId="0" borderId="50" xfId="0" applyNumberFormat="1" applyFont="1" applyFill="1" applyBorder="1" applyAlignment="1" applyProtection="1">
      <alignment horizontal="centerContinuous" vertical="center" wrapText="1" readingOrder="1"/>
    </xf>
    <xf numFmtId="4" fontId="22" fillId="8" borderId="2" xfId="0" applyNumberFormat="1" applyFont="1" applyFill="1" applyBorder="1" applyAlignment="1" applyProtection="1">
      <alignment horizontal="right" vertical="center" wrapText="1"/>
    </xf>
    <xf numFmtId="4" fontId="57" fillId="8" borderId="56" xfId="0" applyNumberFormat="1" applyFont="1" applyFill="1" applyBorder="1" applyAlignment="1" applyProtection="1">
      <alignment horizontal="center" vertical="center" wrapText="1"/>
      <protection locked="0"/>
    </xf>
    <xf numFmtId="4" fontId="21" fillId="8" borderId="56" xfId="0" applyNumberFormat="1" applyFont="1" applyFill="1" applyBorder="1" applyAlignment="1" applyProtection="1">
      <alignment horizontal="right" vertical="center" wrapText="1"/>
      <protection locked="0"/>
    </xf>
    <xf numFmtId="4" fontId="21" fillId="9" borderId="1" xfId="0" applyNumberFormat="1" applyFont="1" applyFill="1" applyBorder="1" applyAlignment="1" applyProtection="1">
      <alignment vertical="center" wrapText="1"/>
    </xf>
    <xf numFmtId="4" fontId="21" fillId="8" borderId="0" xfId="0" applyNumberFormat="1" applyFont="1" applyFill="1" applyBorder="1" applyAlignment="1" applyProtection="1">
      <alignment horizontal="right" vertical="center" wrapText="1"/>
      <protection locked="0"/>
    </xf>
    <xf numFmtId="164" fontId="10" fillId="0" borderId="0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Alignment="1" applyProtection="1">
      <alignment wrapText="1"/>
    </xf>
    <xf numFmtId="0" fontId="0" fillId="0" borderId="0" xfId="0" applyFont="1" applyFill="1" applyAlignment="1" applyProtection="1">
      <alignment wrapText="1"/>
    </xf>
    <xf numFmtId="0" fontId="0" fillId="8" borderId="0" xfId="0" applyFont="1" applyFill="1" applyAlignment="1" applyProtection="1">
      <alignment wrapText="1"/>
    </xf>
    <xf numFmtId="0" fontId="10" fillId="24" borderId="0" xfId="0" applyFont="1" applyFill="1" applyBorder="1" applyAlignment="1" applyProtection="1">
      <alignment horizontal="left" vertical="center" wrapText="1"/>
    </xf>
    <xf numFmtId="0" fontId="9" fillId="8" borderId="0" xfId="0" applyFont="1" applyFill="1" applyAlignment="1" applyProtection="1">
      <alignment wrapText="1"/>
    </xf>
    <xf numFmtId="0" fontId="21" fillId="24" borderId="0" xfId="0" applyFont="1" applyFill="1" applyBorder="1" applyAlignment="1" applyProtection="1">
      <alignment horizontal="left" vertical="center" wrapText="1"/>
    </xf>
    <xf numFmtId="0" fontId="0" fillId="0" borderId="0" xfId="0" applyFont="1"/>
    <xf numFmtId="164" fontId="8" fillId="11" borderId="1" xfId="0" applyNumberFormat="1" applyFont="1" applyFill="1" applyBorder="1" applyAlignment="1" applyProtection="1">
      <alignment vertical="center"/>
      <protection locked="0"/>
    </xf>
    <xf numFmtId="164" fontId="8" fillId="20" borderId="1" xfId="0" applyNumberFormat="1" applyFont="1" applyFill="1" applyBorder="1" applyAlignment="1" applyProtection="1">
      <alignment horizontal="right"/>
      <protection locked="0"/>
    </xf>
    <xf numFmtId="0" fontId="59" fillId="0" borderId="5" xfId="0" applyNumberFormat="1" applyFont="1" applyBorder="1"/>
    <xf numFmtId="2" fontId="59" fillId="0" borderId="1" xfId="0" applyNumberFormat="1" applyFont="1" applyBorder="1"/>
    <xf numFmtId="2" fontId="59" fillId="0" borderId="3" xfId="0" applyNumberFormat="1" applyFont="1" applyBorder="1"/>
    <xf numFmtId="0" fontId="0" fillId="0" borderId="1" xfId="0" applyBorder="1" applyAlignment="1">
      <alignment vertical="center"/>
    </xf>
    <xf numFmtId="4" fontId="0" fillId="0" borderId="17" xfId="0" applyNumberFormat="1" applyBorder="1" applyAlignment="1" applyProtection="1">
      <alignment horizontal="right"/>
    </xf>
    <xf numFmtId="0" fontId="2" fillId="0" borderId="0" xfId="0" applyFont="1" applyFill="1" applyAlignment="1" applyProtection="1">
      <alignment horizontal="left" wrapText="1"/>
      <protection locked="0"/>
    </xf>
    <xf numFmtId="0" fontId="2" fillId="18" borderId="40" xfId="0" applyFont="1" applyFill="1" applyBorder="1" applyAlignment="1" applyProtection="1">
      <alignment horizontal="left" vertical="center" wrapText="1"/>
    </xf>
    <xf numFmtId="0" fontId="2" fillId="18" borderId="19" xfId="0" applyFont="1" applyFill="1" applyBorder="1" applyAlignment="1" applyProtection="1">
      <alignment horizontal="left" vertical="center" wrapText="1"/>
    </xf>
    <xf numFmtId="0" fontId="44" fillId="8" borderId="10" xfId="0" applyFont="1" applyFill="1" applyBorder="1" applyAlignment="1">
      <alignment horizontal="center" wrapText="1"/>
    </xf>
    <xf numFmtId="0" fontId="44" fillId="8" borderId="11" xfId="0" applyFont="1" applyFill="1" applyBorder="1" applyAlignment="1">
      <alignment horizontal="center" wrapText="1"/>
    </xf>
    <xf numFmtId="0" fontId="44" fillId="8" borderId="12" xfId="0" applyFont="1" applyFill="1" applyBorder="1" applyAlignment="1">
      <alignment horizontal="center" wrapText="1"/>
    </xf>
    <xf numFmtId="0" fontId="8" fillId="8" borderId="9" xfId="0" applyFont="1" applyFill="1" applyBorder="1" applyAlignment="1">
      <alignment horizontal="left"/>
    </xf>
    <xf numFmtId="0" fontId="8" fillId="8" borderId="4" xfId="0" applyFont="1" applyFill="1" applyBorder="1" applyAlignment="1">
      <alignment horizontal="left"/>
    </xf>
    <xf numFmtId="0" fontId="8" fillId="8" borderId="5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 wrapText="1"/>
    </xf>
    <xf numFmtId="0" fontId="8" fillId="25" borderId="40" xfId="0" applyFont="1" applyFill="1" applyBorder="1" applyAlignment="1">
      <alignment horizontal="left" vertical="center" wrapText="1"/>
    </xf>
    <xf numFmtId="0" fontId="8" fillId="25" borderId="19" xfId="0" applyFont="1" applyFill="1" applyBorder="1" applyAlignment="1">
      <alignment horizontal="left" vertical="center" wrapText="1"/>
    </xf>
    <xf numFmtId="0" fontId="8" fillId="25" borderId="20" xfId="0" applyFont="1" applyFill="1" applyBorder="1" applyAlignment="1">
      <alignment horizontal="left" vertical="center" wrapText="1"/>
    </xf>
    <xf numFmtId="0" fontId="8" fillId="9" borderId="28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8" borderId="9" xfId="0" applyFont="1" applyFill="1" applyBorder="1" applyAlignment="1">
      <alignment horizontal="left"/>
    </xf>
    <xf numFmtId="0" fontId="9" fillId="8" borderId="4" xfId="0" applyFont="1" applyFill="1" applyBorder="1" applyAlignment="1">
      <alignment horizontal="left"/>
    </xf>
    <xf numFmtId="0" fontId="9" fillId="8" borderId="5" xfId="0" applyFont="1" applyFill="1" applyBorder="1" applyAlignment="1">
      <alignment horizontal="left"/>
    </xf>
    <xf numFmtId="0" fontId="8" fillId="20" borderId="4" xfId="0" applyFont="1" applyFill="1" applyBorder="1" applyAlignment="1" applyProtection="1">
      <alignment horizontal="center" vertical="center"/>
    </xf>
    <xf numFmtId="0" fontId="8" fillId="20" borderId="5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0" fontId="8" fillId="18" borderId="40" xfId="0" applyFont="1" applyFill="1" applyBorder="1" applyAlignment="1" applyProtection="1">
      <alignment horizontal="left" vertical="center" wrapText="1"/>
    </xf>
    <xf numFmtId="0" fontId="8" fillId="18" borderId="19" xfId="0" applyFont="1" applyFill="1" applyBorder="1" applyAlignment="1" applyProtection="1">
      <alignment horizontal="left" vertical="center" wrapText="1"/>
    </xf>
    <xf numFmtId="0" fontId="8" fillId="18" borderId="20" xfId="0" applyFont="1" applyFill="1" applyBorder="1" applyAlignment="1" applyProtection="1">
      <alignment horizontal="left" vertical="center" wrapText="1"/>
    </xf>
    <xf numFmtId="0" fontId="9" fillId="0" borderId="27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8" fillId="22" borderId="27" xfId="0" applyFont="1" applyFill="1" applyBorder="1" applyAlignment="1">
      <alignment horizontal="left"/>
    </xf>
    <xf numFmtId="0" fontId="8" fillId="22" borderId="1" xfId="0" applyFont="1" applyFill="1" applyBorder="1" applyAlignment="1">
      <alignment horizontal="left"/>
    </xf>
    <xf numFmtId="0" fontId="8" fillId="15" borderId="28" xfId="0" applyFont="1" applyFill="1" applyBorder="1" applyAlignment="1">
      <alignment horizontal="left"/>
    </xf>
    <xf numFmtId="0" fontId="8" fillId="15" borderId="8" xfId="0" applyFont="1" applyFill="1" applyBorder="1" applyAlignment="1">
      <alignment horizontal="left"/>
    </xf>
    <xf numFmtId="0" fontId="8" fillId="9" borderId="25" xfId="0" applyFont="1" applyFill="1" applyBorder="1" applyAlignment="1">
      <alignment horizontal="left"/>
    </xf>
    <xf numFmtId="0" fontId="8" fillId="9" borderId="24" xfId="0" applyFont="1" applyFill="1" applyBorder="1" applyAlignment="1">
      <alignment horizontal="left"/>
    </xf>
    <xf numFmtId="0" fontId="8" fillId="9" borderId="26" xfId="0" applyFont="1" applyFill="1" applyBorder="1" applyAlignment="1">
      <alignment horizontal="left"/>
    </xf>
    <xf numFmtId="0" fontId="9" fillId="8" borderId="59" xfId="0" applyFont="1" applyFill="1" applyBorder="1" applyAlignment="1">
      <alignment horizontal="left" vertical="center" wrapText="1"/>
    </xf>
    <xf numFmtId="0" fontId="9" fillId="8" borderId="56" xfId="0" applyFont="1" applyFill="1" applyBorder="1" applyAlignment="1">
      <alignment horizontal="left" vertical="center"/>
    </xf>
    <xf numFmtId="0" fontId="9" fillId="8" borderId="57" xfId="0" applyFont="1" applyFill="1" applyBorder="1" applyAlignment="1">
      <alignment horizontal="left" vertical="center"/>
    </xf>
    <xf numFmtId="0" fontId="8" fillId="8" borderId="9" xfId="0" applyFont="1" applyFill="1" applyBorder="1" applyAlignment="1">
      <alignment horizontal="right"/>
    </xf>
    <xf numFmtId="0" fontId="8" fillId="8" borderId="4" xfId="0" applyFont="1" applyFill="1" applyBorder="1" applyAlignment="1">
      <alignment horizontal="right"/>
    </xf>
    <xf numFmtId="0" fontId="8" fillId="8" borderId="5" xfId="0" applyFont="1" applyFill="1" applyBorder="1" applyAlignment="1">
      <alignment horizontal="right"/>
    </xf>
    <xf numFmtId="0" fontId="8" fillId="12" borderId="25" xfId="0" applyFont="1" applyFill="1" applyBorder="1" applyAlignment="1">
      <alignment horizontal="left" vertical="center" wrapText="1"/>
    </xf>
    <xf numFmtId="0" fontId="8" fillId="12" borderId="24" xfId="0" applyFont="1" applyFill="1" applyBorder="1" applyAlignment="1">
      <alignment horizontal="left" vertical="center" wrapText="1"/>
    </xf>
    <xf numFmtId="0" fontId="8" fillId="12" borderId="26" xfId="0" applyFont="1" applyFill="1" applyBorder="1" applyAlignment="1">
      <alignment horizontal="left" vertical="center" wrapText="1"/>
    </xf>
    <xf numFmtId="0" fontId="8" fillId="20" borderId="9" xfId="0" applyFont="1" applyFill="1" applyBorder="1" applyAlignment="1">
      <alignment horizontal="left"/>
    </xf>
    <xf numFmtId="0" fontId="8" fillId="20" borderId="4" xfId="0" applyFont="1" applyFill="1" applyBorder="1" applyAlignment="1">
      <alignment horizontal="left"/>
    </xf>
    <xf numFmtId="0" fontId="8" fillId="20" borderId="5" xfId="0" applyFont="1" applyFill="1" applyBorder="1" applyAlignment="1">
      <alignment horizontal="left"/>
    </xf>
    <xf numFmtId="0" fontId="11" fillId="14" borderId="10" xfId="0" applyFont="1" applyFill="1" applyBorder="1" applyAlignment="1">
      <alignment horizontal="left" vertical="center"/>
    </xf>
    <xf numFmtId="0" fontId="11" fillId="14" borderId="11" xfId="0" applyFont="1" applyFill="1" applyBorder="1" applyAlignment="1">
      <alignment horizontal="left" vertical="center"/>
    </xf>
    <xf numFmtId="0" fontId="11" fillId="14" borderId="47" xfId="0" applyFont="1" applyFill="1" applyBorder="1" applyAlignment="1">
      <alignment horizontal="left" vertical="center"/>
    </xf>
    <xf numFmtId="0" fontId="8" fillId="22" borderId="10" xfId="0" applyFont="1" applyFill="1" applyBorder="1" applyAlignment="1">
      <alignment horizontal="left" vertical="center"/>
    </xf>
    <xf numFmtId="0" fontId="8" fillId="22" borderId="11" xfId="0" applyFont="1" applyFill="1" applyBorder="1" applyAlignment="1">
      <alignment horizontal="left" vertical="center"/>
    </xf>
    <xf numFmtId="0" fontId="8" fillId="22" borderId="47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26" fillId="0" borderId="0" xfId="0" applyFont="1" applyAlignment="1" applyProtection="1">
      <alignment horizontal="left" vertical="center" wrapText="1"/>
    </xf>
    <xf numFmtId="0" fontId="15" fillId="16" borderId="3" xfId="0" applyFont="1" applyFill="1" applyBorder="1" applyAlignment="1" applyProtection="1">
      <alignment horizontal="left" vertical="center" wrapText="1"/>
    </xf>
    <xf numFmtId="0" fontId="15" fillId="16" borderId="4" xfId="0" applyFont="1" applyFill="1" applyBorder="1" applyAlignment="1" applyProtection="1">
      <alignment horizontal="left" vertical="center" wrapText="1"/>
    </xf>
    <xf numFmtId="0" fontId="15" fillId="16" borderId="5" xfId="0" applyFont="1" applyFill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10" fillId="19" borderId="3" xfId="0" applyFont="1" applyFill="1" applyBorder="1" applyAlignment="1" applyProtection="1">
      <alignment horizontal="left" vertical="center" wrapText="1"/>
    </xf>
    <xf numFmtId="0" fontId="10" fillId="19" borderId="4" xfId="0" applyFont="1" applyFill="1" applyBorder="1" applyAlignment="1" applyProtection="1">
      <alignment horizontal="left" vertical="center" wrapText="1"/>
    </xf>
    <xf numFmtId="0" fontId="10" fillId="19" borderId="5" xfId="0" applyFont="1" applyFill="1" applyBorder="1" applyAlignment="1" applyProtection="1">
      <alignment horizontal="left" vertical="center" wrapText="1"/>
    </xf>
    <xf numFmtId="0" fontId="10" fillId="10" borderId="32" xfId="0" applyFont="1" applyFill="1" applyBorder="1" applyAlignment="1" applyProtection="1">
      <alignment horizontal="left" vertical="center" wrapText="1"/>
    </xf>
    <xf numFmtId="0" fontId="10" fillId="10" borderId="33" xfId="0" applyFont="1" applyFill="1" applyBorder="1" applyAlignment="1" applyProtection="1">
      <alignment horizontal="left" vertical="center" wrapText="1"/>
    </xf>
    <xf numFmtId="0" fontId="10" fillId="10" borderId="34" xfId="0" applyFont="1" applyFill="1" applyBorder="1" applyAlignment="1" applyProtection="1">
      <alignment horizontal="left" vertical="center" wrapText="1"/>
    </xf>
    <xf numFmtId="0" fontId="21" fillId="10" borderId="35" xfId="0" applyFont="1" applyFill="1" applyBorder="1" applyAlignment="1" applyProtection="1">
      <alignment horizontal="left" vertical="center" wrapText="1"/>
    </xf>
    <xf numFmtId="0" fontId="21" fillId="10" borderId="21" xfId="0" applyFont="1" applyFill="1" applyBorder="1" applyAlignment="1" applyProtection="1">
      <alignment horizontal="left" vertical="center" wrapText="1"/>
    </xf>
    <xf numFmtId="0" fontId="21" fillId="10" borderId="36" xfId="0" applyFont="1" applyFill="1" applyBorder="1" applyAlignment="1" applyProtection="1">
      <alignment horizontal="left" vertical="center" wrapText="1"/>
    </xf>
    <xf numFmtId="0" fontId="8" fillId="8" borderId="10" xfId="0" applyFont="1" applyFill="1" applyBorder="1" applyAlignment="1" applyProtection="1">
      <alignment horizontal="right" vertical="center" wrapText="1"/>
    </xf>
    <xf numFmtId="0" fontId="8" fillId="8" borderId="11" xfId="0" applyFont="1" applyFill="1" applyBorder="1" applyAlignment="1" applyProtection="1">
      <alignment horizontal="right" vertical="center" wrapText="1"/>
    </xf>
    <xf numFmtId="0" fontId="8" fillId="8" borderId="12" xfId="0" applyFont="1" applyFill="1" applyBorder="1" applyAlignment="1" applyProtection="1">
      <alignment horizontal="right" vertical="center" wrapText="1"/>
    </xf>
    <xf numFmtId="0" fontId="10" fillId="10" borderId="1" xfId="0" applyFont="1" applyFill="1" applyBorder="1" applyAlignment="1" applyProtection="1">
      <alignment horizontal="left" vertical="center" wrapText="1"/>
    </xf>
    <xf numFmtId="0" fontId="9" fillId="8" borderId="10" xfId="0" applyFont="1" applyFill="1" applyBorder="1" applyAlignment="1" applyProtection="1">
      <alignment horizontal="right" vertical="center" wrapText="1"/>
    </xf>
    <xf numFmtId="0" fontId="9" fillId="8" borderId="11" xfId="0" applyFont="1" applyFill="1" applyBorder="1" applyAlignment="1" applyProtection="1">
      <alignment horizontal="right" vertical="center" wrapText="1"/>
    </xf>
    <xf numFmtId="0" fontId="58" fillId="8" borderId="10" xfId="0" applyFont="1" applyFill="1" applyBorder="1" applyAlignment="1" applyProtection="1">
      <alignment horizontal="right" vertical="center" wrapText="1"/>
    </xf>
    <xf numFmtId="0" fontId="58" fillId="8" borderId="11" xfId="0" applyFont="1" applyFill="1" applyBorder="1" applyAlignment="1" applyProtection="1">
      <alignment horizontal="right" vertical="center" wrapText="1"/>
    </xf>
    <xf numFmtId="0" fontId="58" fillId="8" borderId="12" xfId="0" applyFont="1" applyFill="1" applyBorder="1" applyAlignment="1" applyProtection="1">
      <alignment horizontal="right" vertical="center" wrapText="1"/>
    </xf>
    <xf numFmtId="0" fontId="9" fillId="8" borderId="12" xfId="0" applyFont="1" applyFill="1" applyBorder="1" applyAlignment="1" applyProtection="1">
      <alignment horizontal="right" vertical="center" wrapText="1"/>
    </xf>
    <xf numFmtId="0" fontId="8" fillId="9" borderId="10" xfId="0" applyFont="1" applyFill="1" applyBorder="1" applyAlignment="1" applyProtection="1">
      <alignment horizontal="right" wrapText="1"/>
    </xf>
    <xf numFmtId="0" fontId="8" fillId="9" borderId="11" xfId="0" applyFont="1" applyFill="1" applyBorder="1" applyAlignment="1" applyProtection="1">
      <alignment horizontal="right" wrapText="1"/>
    </xf>
    <xf numFmtId="0" fontId="8" fillId="9" borderId="12" xfId="0" applyFont="1" applyFill="1" applyBorder="1" applyAlignment="1" applyProtection="1">
      <alignment horizontal="right" wrapText="1"/>
    </xf>
    <xf numFmtId="0" fontId="10" fillId="10" borderId="3" xfId="0" applyFont="1" applyFill="1" applyBorder="1" applyAlignment="1" applyProtection="1">
      <alignment horizontal="left" vertical="center" wrapText="1"/>
    </xf>
    <xf numFmtId="0" fontId="10" fillId="10" borderId="4" xfId="0" applyFont="1" applyFill="1" applyBorder="1" applyAlignment="1" applyProtection="1">
      <alignment horizontal="left" vertical="center" wrapText="1"/>
    </xf>
    <xf numFmtId="0" fontId="10" fillId="10" borderId="5" xfId="0" applyFont="1" applyFill="1" applyBorder="1" applyAlignment="1" applyProtection="1">
      <alignment horizontal="left" vertical="center" wrapText="1"/>
    </xf>
    <xf numFmtId="0" fontId="10" fillId="18" borderId="49" xfId="0" applyFont="1" applyFill="1" applyBorder="1" applyAlignment="1" applyProtection="1">
      <alignment horizontal="left" vertical="center" wrapText="1"/>
    </xf>
    <xf numFmtId="0" fontId="10" fillId="18" borderId="6" xfId="0" applyFont="1" applyFill="1" applyBorder="1" applyAlignment="1" applyProtection="1">
      <alignment horizontal="left" vertical="center" wrapText="1"/>
    </xf>
    <xf numFmtId="0" fontId="10" fillId="18" borderId="31" xfId="0" applyFont="1" applyFill="1" applyBorder="1" applyAlignment="1" applyProtection="1">
      <alignment horizontal="left" vertical="center" wrapText="1"/>
    </xf>
    <xf numFmtId="0" fontId="21" fillId="10" borderId="3" xfId="0" applyFont="1" applyFill="1" applyBorder="1" applyAlignment="1" applyProtection="1">
      <alignment horizontal="left" vertical="center" wrapText="1"/>
    </xf>
    <xf numFmtId="0" fontId="21" fillId="10" borderId="4" xfId="0" applyFont="1" applyFill="1" applyBorder="1" applyAlignment="1" applyProtection="1">
      <alignment horizontal="left" vertical="center" wrapText="1"/>
    </xf>
    <xf numFmtId="0" fontId="21" fillId="10" borderId="5" xfId="0" applyFont="1" applyFill="1" applyBorder="1" applyAlignment="1" applyProtection="1">
      <alignment horizontal="left" vertical="center" wrapText="1"/>
    </xf>
    <xf numFmtId="0" fontId="8" fillId="9" borderId="10" xfId="0" applyFont="1" applyFill="1" applyBorder="1" applyAlignment="1" applyProtection="1">
      <alignment horizontal="right" vertical="center" wrapText="1"/>
    </xf>
    <xf numFmtId="0" fontId="8" fillId="9" borderId="11" xfId="0" applyFont="1" applyFill="1" applyBorder="1" applyAlignment="1" applyProtection="1">
      <alignment horizontal="right" vertical="center" wrapText="1"/>
    </xf>
    <xf numFmtId="0" fontId="8" fillId="9" borderId="12" xfId="0" applyFont="1" applyFill="1" applyBorder="1" applyAlignment="1" applyProtection="1">
      <alignment horizontal="right" vertical="center" wrapText="1"/>
    </xf>
    <xf numFmtId="0" fontId="9" fillId="8" borderId="10" xfId="0" applyFont="1" applyFill="1" applyBorder="1" applyAlignment="1" applyProtection="1">
      <alignment horizontal="center" vertical="center" wrapText="1"/>
    </xf>
    <xf numFmtId="0" fontId="9" fillId="8" borderId="11" xfId="0" applyFont="1" applyFill="1" applyBorder="1" applyAlignment="1" applyProtection="1">
      <alignment horizontal="center" vertical="center" wrapText="1"/>
    </xf>
    <xf numFmtId="0" fontId="9" fillId="8" borderId="12" xfId="0" applyFont="1" applyFill="1" applyBorder="1" applyAlignment="1" applyProtection="1">
      <alignment horizontal="center" vertical="center" wrapText="1"/>
    </xf>
    <xf numFmtId="0" fontId="9" fillId="8" borderId="10" xfId="0" applyFont="1" applyFill="1" applyBorder="1" applyAlignment="1" applyProtection="1">
      <alignment horizontal="right" wrapText="1"/>
    </xf>
    <xf numFmtId="0" fontId="9" fillId="8" borderId="11" xfId="0" applyFont="1" applyFill="1" applyBorder="1" applyAlignment="1" applyProtection="1">
      <alignment horizontal="right" wrapText="1"/>
    </xf>
    <xf numFmtId="0" fontId="9" fillId="8" borderId="12" xfId="0" applyFont="1" applyFill="1" applyBorder="1" applyAlignment="1" applyProtection="1">
      <alignment horizontal="right" wrapText="1"/>
    </xf>
    <xf numFmtId="0" fontId="9" fillId="8" borderId="22" xfId="0" applyFont="1" applyFill="1" applyBorder="1" applyAlignment="1" applyProtection="1">
      <alignment horizontal="right" wrapText="1"/>
    </xf>
    <xf numFmtId="0" fontId="9" fillId="8" borderId="23" xfId="0" applyFont="1" applyFill="1" applyBorder="1" applyAlignment="1" applyProtection="1">
      <alignment horizontal="right" wrapText="1"/>
    </xf>
    <xf numFmtId="0" fontId="9" fillId="8" borderId="29" xfId="0" applyFont="1" applyFill="1" applyBorder="1" applyAlignment="1" applyProtection="1">
      <alignment horizontal="right" wrapText="1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Fill="1" applyBorder="1" applyAlignment="1" applyProtection="1">
      <alignment horizontal="center" vertical="center" wrapText="1"/>
      <protection locked="0"/>
    </xf>
    <xf numFmtId="0" fontId="36" fillId="8" borderId="9" xfId="0" applyFont="1" applyFill="1" applyBorder="1" applyAlignment="1">
      <alignment horizontal="left" vertical="center"/>
    </xf>
    <xf numFmtId="0" fontId="36" fillId="8" borderId="4" xfId="0" applyFont="1" applyFill="1" applyBorder="1" applyAlignment="1">
      <alignment horizontal="left" vertical="center"/>
    </xf>
    <xf numFmtId="0" fontId="36" fillId="8" borderId="5" xfId="0" applyFont="1" applyFill="1" applyBorder="1" applyAlignment="1">
      <alignment horizontal="left" vertical="center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47" xfId="0" applyFont="1" applyFill="1" applyBorder="1" applyAlignment="1">
      <alignment horizontal="center" vertical="center" wrapText="1"/>
    </xf>
    <xf numFmtId="0" fontId="26" fillId="18" borderId="10" xfId="0" applyFont="1" applyFill="1" applyBorder="1" applyAlignment="1">
      <alignment horizontal="left" vertical="center" wrapText="1"/>
    </xf>
    <xf numFmtId="0" fontId="26" fillId="18" borderId="11" xfId="0" applyFont="1" applyFill="1" applyBorder="1" applyAlignment="1">
      <alignment horizontal="left" vertical="center" wrapText="1"/>
    </xf>
    <xf numFmtId="0" fontId="26" fillId="18" borderId="47" xfId="0" applyFont="1" applyFill="1" applyBorder="1" applyAlignment="1">
      <alignment horizontal="left" vertical="center" wrapText="1"/>
    </xf>
    <xf numFmtId="0" fontId="26" fillId="10" borderId="6" xfId="0" applyFont="1" applyFill="1" applyBorder="1" applyAlignment="1">
      <alignment horizontal="center" vertical="center"/>
    </xf>
    <xf numFmtId="0" fontId="26" fillId="10" borderId="31" xfId="0" applyFont="1" applyFill="1" applyBorder="1" applyAlignment="1">
      <alignment horizontal="center" vertical="center"/>
    </xf>
    <xf numFmtId="0" fontId="35" fillId="8" borderId="9" xfId="0" applyFont="1" applyFill="1" applyBorder="1" applyAlignment="1">
      <alignment horizontal="right" vertical="center"/>
    </xf>
    <xf numFmtId="0" fontId="35" fillId="8" borderId="4" xfId="0" applyFont="1" applyFill="1" applyBorder="1" applyAlignment="1">
      <alignment horizontal="right" vertical="center"/>
    </xf>
    <xf numFmtId="0" fontId="35" fillId="8" borderId="5" xfId="0" applyFont="1" applyFill="1" applyBorder="1" applyAlignment="1">
      <alignment horizontal="right" vertical="center"/>
    </xf>
    <xf numFmtId="0" fontId="34" fillId="8" borderId="9" xfId="0" applyFont="1" applyFill="1" applyBorder="1" applyAlignment="1">
      <alignment horizontal="left" vertical="center"/>
    </xf>
    <xf numFmtId="0" fontId="34" fillId="8" borderId="4" xfId="0" applyFont="1" applyFill="1" applyBorder="1" applyAlignment="1">
      <alignment horizontal="left" vertical="center"/>
    </xf>
    <xf numFmtId="0" fontId="34" fillId="8" borderId="5" xfId="0" applyFont="1" applyFill="1" applyBorder="1" applyAlignment="1">
      <alignment horizontal="left" vertical="center"/>
    </xf>
    <xf numFmtId="0" fontId="28" fillId="8" borderId="9" xfId="0" applyFont="1" applyFill="1" applyBorder="1" applyAlignment="1">
      <alignment horizontal="left" vertical="center"/>
    </xf>
    <xf numFmtId="0" fontId="28" fillId="8" borderId="4" xfId="0" applyFont="1" applyFill="1" applyBorder="1" applyAlignment="1">
      <alignment horizontal="left" vertical="center"/>
    </xf>
    <xf numFmtId="0" fontId="28" fillId="8" borderId="5" xfId="0" applyFont="1" applyFill="1" applyBorder="1" applyAlignment="1">
      <alignment horizontal="left" vertical="center"/>
    </xf>
    <xf numFmtId="0" fontId="26" fillId="10" borderId="25" xfId="0" applyFont="1" applyFill="1" applyBorder="1" applyAlignment="1">
      <alignment horizontal="left" vertical="center" wrapText="1"/>
    </xf>
    <xf numFmtId="0" fontId="26" fillId="10" borderId="24" xfId="0" applyFont="1" applyFill="1" applyBorder="1" applyAlignment="1">
      <alignment horizontal="left" vertical="center" wrapText="1"/>
    </xf>
    <xf numFmtId="0" fontId="26" fillId="10" borderId="26" xfId="0" applyFont="1" applyFill="1" applyBorder="1" applyAlignment="1">
      <alignment horizontal="left" vertical="center" wrapText="1"/>
    </xf>
    <xf numFmtId="0" fontId="26" fillId="8" borderId="9" xfId="0" applyFont="1" applyFill="1" applyBorder="1" applyAlignment="1">
      <alignment horizontal="left" vertical="center"/>
    </xf>
    <xf numFmtId="0" fontId="26" fillId="8" borderId="4" xfId="0" applyFont="1" applyFill="1" applyBorder="1" applyAlignment="1">
      <alignment horizontal="left" vertical="center"/>
    </xf>
    <xf numFmtId="0" fontId="26" fillId="8" borderId="5" xfId="0" applyFont="1" applyFill="1" applyBorder="1" applyAlignment="1">
      <alignment horizontal="left" vertical="center"/>
    </xf>
    <xf numFmtId="0" fontId="26" fillId="9" borderId="25" xfId="0" applyFont="1" applyFill="1" applyBorder="1" applyAlignment="1">
      <alignment horizontal="left" vertical="center"/>
    </xf>
    <xf numFmtId="0" fontId="26" fillId="9" borderId="24" xfId="0" applyFont="1" applyFill="1" applyBorder="1" applyAlignment="1">
      <alignment horizontal="left" vertical="center"/>
    </xf>
    <xf numFmtId="0" fontId="26" fillId="9" borderId="26" xfId="0" applyFont="1" applyFill="1" applyBorder="1" applyAlignment="1">
      <alignment horizontal="left" vertical="center"/>
    </xf>
    <xf numFmtId="0" fontId="26" fillId="9" borderId="28" xfId="0" applyFont="1" applyFill="1" applyBorder="1" applyAlignment="1">
      <alignment horizontal="left" vertical="center"/>
    </xf>
    <xf numFmtId="0" fontId="26" fillId="9" borderId="8" xfId="0" applyFont="1" applyFill="1" applyBorder="1" applyAlignment="1">
      <alignment horizontal="left" vertical="center"/>
    </xf>
    <xf numFmtId="0" fontId="26" fillId="19" borderId="40" xfId="0" applyFont="1" applyFill="1" applyBorder="1" applyAlignment="1">
      <alignment horizontal="left" vertical="center"/>
    </xf>
    <xf numFmtId="0" fontId="26" fillId="19" borderId="19" xfId="0" applyFont="1" applyFill="1" applyBorder="1" applyAlignment="1">
      <alignment horizontal="left" vertical="center"/>
    </xf>
    <xf numFmtId="0" fontId="26" fillId="19" borderId="2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26" fillId="8" borderId="27" xfId="0" applyFont="1" applyFill="1" applyBorder="1" applyAlignment="1">
      <alignment horizontal="left" vertical="center"/>
    </xf>
    <xf numFmtId="0" fontId="26" fillId="8" borderId="1" xfId="0" applyFont="1" applyFill="1" applyBorder="1" applyAlignment="1">
      <alignment horizontal="left" vertical="center"/>
    </xf>
    <xf numFmtId="0" fontId="34" fillId="0" borderId="27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4" fillId="0" borderId="41" xfId="0" applyFont="1" applyFill="1" applyBorder="1" applyAlignment="1">
      <alignment horizontal="left" vertical="top"/>
    </xf>
    <xf numFmtId="0" fontId="34" fillId="0" borderId="39" xfId="0" applyFont="1" applyFill="1" applyBorder="1" applyAlignment="1">
      <alignment horizontal="left" vertical="top"/>
    </xf>
    <xf numFmtId="0" fontId="34" fillId="0" borderId="53" xfId="0" applyFont="1" applyFill="1" applyBorder="1" applyAlignment="1">
      <alignment horizontal="left" vertical="top"/>
    </xf>
    <xf numFmtId="0" fontId="34" fillId="0" borderId="37" xfId="0" applyFont="1" applyFill="1" applyBorder="1" applyAlignment="1">
      <alignment horizontal="left" vertical="top"/>
    </xf>
    <xf numFmtId="0" fontId="34" fillId="0" borderId="0" xfId="0" applyFont="1" applyFill="1" applyBorder="1" applyAlignment="1">
      <alignment horizontal="left" vertical="top"/>
    </xf>
    <xf numFmtId="0" fontId="34" fillId="0" borderId="52" xfId="0" applyFont="1" applyFill="1" applyBorder="1" applyAlignment="1">
      <alignment horizontal="left" vertical="top"/>
    </xf>
    <xf numFmtId="0" fontId="34" fillId="0" borderId="22" xfId="0" applyFont="1" applyFill="1" applyBorder="1" applyAlignment="1">
      <alignment horizontal="left" vertical="top"/>
    </xf>
    <xf numFmtId="0" fontId="34" fillId="0" borderId="23" xfId="0" applyFont="1" applyFill="1" applyBorder="1" applyAlignment="1">
      <alignment horizontal="left" vertical="top"/>
    </xf>
    <xf numFmtId="0" fontId="34" fillId="0" borderId="29" xfId="0" applyFont="1" applyFill="1" applyBorder="1" applyAlignment="1">
      <alignment horizontal="left" vertical="top"/>
    </xf>
    <xf numFmtId="0" fontId="26" fillId="0" borderId="0" xfId="0" applyFont="1" applyFill="1" applyAlignment="1">
      <alignment horizontal="center" vertical="center"/>
    </xf>
    <xf numFmtId="0" fontId="45" fillId="23" borderId="51" xfId="0" applyFont="1" applyFill="1" applyBorder="1" applyAlignment="1">
      <alignment horizontal="center" vertical="center"/>
    </xf>
    <xf numFmtId="0" fontId="45" fillId="23" borderId="7" xfId="0" applyFont="1" applyFill="1" applyBorder="1" applyAlignment="1">
      <alignment horizontal="center" vertical="center"/>
    </xf>
    <xf numFmtId="0" fontId="45" fillId="23" borderId="16" xfId="0" applyFont="1" applyFill="1" applyBorder="1" applyAlignment="1">
      <alignment horizontal="center" vertical="center"/>
    </xf>
    <xf numFmtId="0" fontId="45" fillId="0" borderId="9" xfId="0" applyFont="1" applyFill="1" applyBorder="1" applyAlignment="1">
      <alignment horizontal="left" vertical="center" wrapText="1"/>
    </xf>
    <xf numFmtId="0" fontId="45" fillId="0" borderId="4" xfId="0" applyFont="1" applyFill="1" applyBorder="1" applyAlignment="1">
      <alignment horizontal="left" vertical="center" wrapText="1"/>
    </xf>
    <xf numFmtId="0" fontId="45" fillId="0" borderId="5" xfId="0" applyFont="1" applyFill="1" applyBorder="1" applyAlignment="1">
      <alignment horizontal="left" vertical="center" wrapText="1"/>
    </xf>
    <xf numFmtId="0" fontId="45" fillId="0" borderId="27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28" xfId="0" applyFont="1" applyFill="1" applyBorder="1" applyAlignment="1">
      <alignment horizontal="left" vertical="center"/>
    </xf>
    <xf numFmtId="0" fontId="45" fillId="0" borderId="8" xfId="0" applyFont="1" applyFill="1" applyBorder="1" applyAlignment="1">
      <alignment horizontal="left" vertical="center"/>
    </xf>
    <xf numFmtId="0" fontId="26" fillId="0" borderId="41" xfId="0" applyFont="1" applyFill="1" applyBorder="1" applyAlignment="1">
      <alignment horizontal="left" vertical="center"/>
    </xf>
    <xf numFmtId="0" fontId="26" fillId="0" borderId="39" xfId="0" applyFont="1" applyFill="1" applyBorder="1" applyAlignment="1">
      <alignment horizontal="left" vertical="center"/>
    </xf>
    <xf numFmtId="0" fontId="26" fillId="0" borderId="53" xfId="0" applyFont="1" applyFill="1" applyBorder="1" applyAlignment="1">
      <alignment horizontal="left" vertical="center"/>
    </xf>
    <xf numFmtId="0" fontId="46" fillId="14" borderId="10" xfId="0" applyFont="1" applyFill="1" applyBorder="1" applyAlignment="1">
      <alignment horizontal="left" vertical="center"/>
    </xf>
    <xf numFmtId="0" fontId="46" fillId="14" borderId="11" xfId="0" applyFont="1" applyFill="1" applyBorder="1" applyAlignment="1">
      <alignment horizontal="left" vertical="center"/>
    </xf>
    <xf numFmtId="0" fontId="46" fillId="14" borderId="47" xfId="0" applyFont="1" applyFill="1" applyBorder="1" applyAlignment="1">
      <alignment horizontal="left" vertical="center"/>
    </xf>
    <xf numFmtId="0" fontId="36" fillId="0" borderId="0" xfId="0" applyFont="1" applyFill="1" applyAlignment="1">
      <alignment horizontal="left" vertical="center"/>
    </xf>
    <xf numFmtId="0" fontId="26" fillId="0" borderId="27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6" fillId="15" borderId="28" xfId="0" applyFont="1" applyFill="1" applyBorder="1" applyAlignment="1">
      <alignment horizontal="left" vertical="center"/>
    </xf>
    <xf numFmtId="0" fontId="26" fillId="15" borderId="8" xfId="0" applyFont="1" applyFill="1" applyBorder="1" applyAlignment="1">
      <alignment horizontal="left" vertical="center"/>
    </xf>
    <xf numFmtId="2" fontId="13" fillId="7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</dxfs>
  <tableStyles count="0" defaultTableStyle="TableStyleMedium2" defaultPivotStyle="PivotStyleLight16"/>
  <colors>
    <mruColors>
      <color rgb="FF99CCFF"/>
      <color rgb="FF99CEF9"/>
      <color rgb="FF90C9F8"/>
      <color rgb="FF89D8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02" totalsRowShown="0" headerRowDxfId="7" dataDxfId="6" tableBorderDxfId="5">
  <sortState ref="A4:E186">
    <sortCondition ref="A3:A186"/>
  </sortState>
  <tableColumns count="5">
    <tableColumn id="1" name="Country" dataDxfId="4"/>
    <tableColumn id="2" name="B4.1" dataDxfId="3"/>
    <tableColumn id="3" name="B4.2" dataDxfId="2"/>
    <tableColumn id="4" name="B4.3" dataDxfId="1"/>
    <tableColumn id="5" name="B4.4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3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ec.europa.eu/europeaid/where/latin-america/country-cooperation/el-salvador/el-salvador_en.htm" TargetMode="External"/><Relationship Id="rId13" Type="http://schemas.openxmlformats.org/officeDocument/2006/relationships/hyperlink" Target="http://ec.europa.eu/europeaid/where/latin-america/country-cooperation/panama/panama_en.htm" TargetMode="External"/><Relationship Id="rId18" Type="http://schemas.openxmlformats.org/officeDocument/2006/relationships/hyperlink" Target="http://ec.europa.eu/europeaid/where/latin-america/country-cooperation/chile/chile_en.htm" TargetMode="External"/><Relationship Id="rId3" Type="http://schemas.openxmlformats.org/officeDocument/2006/relationships/hyperlink" Target="http://ec.europa.eu/europeaid/where/latin-america/country-cooperation/brazil/brazil_en.htm" TargetMode="External"/><Relationship Id="rId21" Type="http://schemas.openxmlformats.org/officeDocument/2006/relationships/customProperty" Target="../customProperty7.bin"/><Relationship Id="rId7" Type="http://schemas.openxmlformats.org/officeDocument/2006/relationships/hyperlink" Target="http://ec.europa.eu/europeaid/where/latin-america/country-cooperation/ecuador/ecuador_en.htm" TargetMode="External"/><Relationship Id="rId12" Type="http://schemas.openxmlformats.org/officeDocument/2006/relationships/hyperlink" Target="http://ec.europa.eu/europeaid/where/latin-america/country-cooperation/nicaragua/nicaragua_en.htm" TargetMode="External"/><Relationship Id="rId17" Type="http://schemas.openxmlformats.org/officeDocument/2006/relationships/hyperlink" Target="http://ec.europa.eu/europeaid/where/latin-america/country-cooperation/venezuela/venezuela_en.htm" TargetMode="External"/><Relationship Id="rId2" Type="http://schemas.openxmlformats.org/officeDocument/2006/relationships/hyperlink" Target="http://ec.europa.eu/europeaid/where/latin-america/country-cooperation/bolivia/bolivia_en.htm" TargetMode="External"/><Relationship Id="rId16" Type="http://schemas.openxmlformats.org/officeDocument/2006/relationships/hyperlink" Target="http://ec.europa.eu/europeaid/where/latin-america/country-cooperation/uruguay/uruguay_en.htm" TargetMode="External"/><Relationship Id="rId20" Type="http://schemas.openxmlformats.org/officeDocument/2006/relationships/customProperty" Target="../customProperty6.bin"/><Relationship Id="rId1" Type="http://schemas.openxmlformats.org/officeDocument/2006/relationships/hyperlink" Target="http://ec.europa.eu/europeaid/where/latin-america/country-cooperation/argentina/argentina_en.htm" TargetMode="External"/><Relationship Id="rId6" Type="http://schemas.openxmlformats.org/officeDocument/2006/relationships/hyperlink" Target="http://ec.europa.eu/europeaid/where/latin-america/country-cooperation/costa-rica/costa-rica_en.htm" TargetMode="External"/><Relationship Id="rId11" Type="http://schemas.openxmlformats.org/officeDocument/2006/relationships/hyperlink" Target="http://ec.europa.eu/europeaid/where/latin-america/country-cooperation/mexico/mexico_en.htm" TargetMode="External"/><Relationship Id="rId5" Type="http://schemas.openxmlformats.org/officeDocument/2006/relationships/hyperlink" Target="http://ec.europa.eu/europeaid/where/latin-america/country-cooperation/colombia/colombia_en.htm" TargetMode="External"/><Relationship Id="rId15" Type="http://schemas.openxmlformats.org/officeDocument/2006/relationships/hyperlink" Target="http://ec.europa.eu/europeaid/where/latin-america/country-cooperation/peru/peru_en.htm" TargetMode="External"/><Relationship Id="rId10" Type="http://schemas.openxmlformats.org/officeDocument/2006/relationships/hyperlink" Target="http://ec.europa.eu/europeaid/where/latin-america/country-cooperation/honduras/honduras_en.htm" TargetMode="External"/><Relationship Id="rId19" Type="http://schemas.openxmlformats.org/officeDocument/2006/relationships/printerSettings" Target="../printerSettings/printerSettings17.bin"/><Relationship Id="rId4" Type="http://schemas.openxmlformats.org/officeDocument/2006/relationships/hyperlink" Target="http://ec.europa.eu/europeaid/where/latin-america/country-cooperation/chile/chile_en.htm" TargetMode="External"/><Relationship Id="rId9" Type="http://schemas.openxmlformats.org/officeDocument/2006/relationships/hyperlink" Target="http://ec.europa.eu/europeaid/where/latin-america/country-cooperation/guatemala/guatemala_en.htm" TargetMode="External"/><Relationship Id="rId14" Type="http://schemas.openxmlformats.org/officeDocument/2006/relationships/hyperlink" Target="http://ec.europa.eu/europeaid/where/latin-america/country-cooperation/paraguay/paraguay_en.htm" TargetMode="External"/><Relationship Id="rId22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J213"/>
  <sheetViews>
    <sheetView tabSelected="1" topLeftCell="A7" zoomScaleNormal="100" zoomScaleSheetLayoutView="110" workbookViewId="0">
      <selection activeCell="D21" sqref="D21"/>
    </sheetView>
  </sheetViews>
  <sheetFormatPr defaultColWidth="9.140625" defaultRowHeight="15" x14ac:dyDescent="0.25"/>
  <cols>
    <col min="1" max="1" width="15.28515625" style="1" customWidth="1"/>
    <col min="2" max="2" width="9.7109375" style="1" customWidth="1"/>
    <col min="3" max="3" width="52.85546875" style="1" customWidth="1"/>
    <col min="4" max="4" width="28.7109375" style="1" customWidth="1"/>
    <col min="5" max="5" width="32.7109375" style="105" customWidth="1"/>
    <col min="6" max="6" width="5.7109375" style="23" customWidth="1"/>
    <col min="7" max="7" width="5.85546875" style="317" customWidth="1"/>
    <col min="8" max="10" width="9.140625" style="23"/>
    <col min="11" max="16384" width="9.140625" style="1"/>
  </cols>
  <sheetData>
    <row r="1" spans="1:10" ht="47.45" customHeight="1" thickBot="1" x14ac:dyDescent="0.4">
      <c r="A1" s="543" t="s">
        <v>364</v>
      </c>
      <c r="B1" s="544"/>
      <c r="C1" s="544"/>
      <c r="D1" s="544"/>
      <c r="E1" s="545"/>
    </row>
    <row r="2" spans="1:10" s="90" customFormat="1" ht="24.6" customHeight="1" thickBot="1" x14ac:dyDescent="0.3">
      <c r="A2" s="541" t="s">
        <v>275</v>
      </c>
      <c r="B2" s="542"/>
      <c r="C2" s="424" t="s">
        <v>363</v>
      </c>
      <c r="E2" s="102"/>
      <c r="G2" s="318"/>
    </row>
    <row r="3" spans="1:10" s="90" customFormat="1" ht="21" customHeight="1" thickBot="1" x14ac:dyDescent="0.3">
      <c r="A3" s="541" t="s">
        <v>263</v>
      </c>
      <c r="B3" s="542"/>
      <c r="C3" s="540"/>
      <c r="D3" s="540"/>
      <c r="E3" s="540"/>
      <c r="G3" s="318"/>
    </row>
    <row r="4" spans="1:10" ht="29.45" customHeight="1" thickBot="1" x14ac:dyDescent="0.3">
      <c r="A4" s="563"/>
      <c r="B4" s="563"/>
      <c r="C4" s="563"/>
      <c r="D4" s="325" t="s">
        <v>321</v>
      </c>
      <c r="E4" s="326" t="s">
        <v>265</v>
      </c>
    </row>
    <row r="5" spans="1:10" s="25" customFormat="1" ht="26.45" customHeight="1" x14ac:dyDescent="0.3">
      <c r="A5" s="564" t="s">
        <v>307</v>
      </c>
      <c r="B5" s="565"/>
      <c r="C5" s="566"/>
      <c r="D5" s="327" t="s">
        <v>322</v>
      </c>
      <c r="E5" s="328" t="s">
        <v>322</v>
      </c>
      <c r="F5" s="69"/>
      <c r="G5" s="320"/>
      <c r="H5" s="69"/>
      <c r="I5" s="69"/>
      <c r="J5" s="69"/>
    </row>
    <row r="6" spans="1:10" s="25" customFormat="1" ht="27.6" x14ac:dyDescent="0.3">
      <c r="A6" s="239" t="s">
        <v>209</v>
      </c>
      <c r="B6" s="561"/>
      <c r="C6" s="562"/>
      <c r="D6" s="422" t="s">
        <v>312</v>
      </c>
      <c r="E6" s="423" t="s">
        <v>313</v>
      </c>
      <c r="F6" s="69"/>
      <c r="G6" s="320"/>
      <c r="H6" s="69"/>
      <c r="I6" s="69"/>
      <c r="J6" s="69"/>
    </row>
    <row r="7" spans="1:10" ht="18.75" x14ac:dyDescent="0.3">
      <c r="A7" s="546" t="s">
        <v>239</v>
      </c>
      <c r="B7" s="547"/>
      <c r="C7" s="548"/>
      <c r="D7" s="329">
        <v>0</v>
      </c>
      <c r="E7" s="122">
        <f>'1. ICT'!I57</f>
        <v>0</v>
      </c>
    </row>
    <row r="8" spans="1:10" ht="18.75" x14ac:dyDescent="0.3">
      <c r="A8" s="546" t="s">
        <v>240</v>
      </c>
      <c r="B8" s="547"/>
      <c r="C8" s="548"/>
      <c r="D8" s="534">
        <f>D9+D10+D11+D12+D13</f>
        <v>0</v>
      </c>
      <c r="E8" s="122">
        <f>E9+E10+E11+E12+E13</f>
        <v>0</v>
      </c>
    </row>
    <row r="9" spans="1:10" ht="18.75" x14ac:dyDescent="0.3">
      <c r="A9" s="558" t="s">
        <v>298</v>
      </c>
      <c r="B9" s="559"/>
      <c r="C9" s="560"/>
      <c r="D9" s="307">
        <v>0</v>
      </c>
      <c r="E9" s="123">
        <f>'2.1 Board and Lodging'!L135</f>
        <v>0</v>
      </c>
    </row>
    <row r="10" spans="1:10" ht="18.75" x14ac:dyDescent="0.3">
      <c r="A10" s="558" t="s">
        <v>299</v>
      </c>
      <c r="B10" s="559"/>
      <c r="C10" s="560"/>
      <c r="D10" s="307">
        <v>0</v>
      </c>
      <c r="E10" s="123">
        <f>'2.2 Visa and Insurance'!M59</f>
        <v>0</v>
      </c>
    </row>
    <row r="11" spans="1:10" ht="18.75" x14ac:dyDescent="0.3">
      <c r="A11" s="558" t="s">
        <v>300</v>
      </c>
      <c r="B11" s="559"/>
      <c r="C11" s="560"/>
      <c r="D11" s="307">
        <v>0</v>
      </c>
      <c r="E11" s="123">
        <f>'2.3 Rental for rooms etc.'!K71</f>
        <v>0</v>
      </c>
    </row>
    <row r="12" spans="1:10" ht="18.75" x14ac:dyDescent="0.3">
      <c r="A12" s="558" t="s">
        <v>292</v>
      </c>
      <c r="B12" s="559"/>
      <c r="C12" s="560"/>
      <c r="D12" s="307">
        <v>0</v>
      </c>
      <c r="E12" s="123">
        <f>'2.4 Interpretation costs'!J57</f>
        <v>0</v>
      </c>
    </row>
    <row r="13" spans="1:10" ht="18.75" x14ac:dyDescent="0.3">
      <c r="A13" s="558" t="s">
        <v>301</v>
      </c>
      <c r="B13" s="559"/>
      <c r="C13" s="560"/>
      <c r="D13" s="307">
        <v>0</v>
      </c>
      <c r="E13" s="123">
        <f>'2.5 External speakers'!J56</f>
        <v>0</v>
      </c>
    </row>
    <row r="14" spans="1:10" ht="18.75" x14ac:dyDescent="0.3">
      <c r="A14" s="546" t="s">
        <v>241</v>
      </c>
      <c r="B14" s="547"/>
      <c r="C14" s="548"/>
      <c r="D14" s="534">
        <f>D15+D16+D17</f>
        <v>0</v>
      </c>
      <c r="E14" s="122">
        <f>E15+E16+E17</f>
        <v>0</v>
      </c>
    </row>
    <row r="15" spans="1:10" ht="18.75" x14ac:dyDescent="0.3">
      <c r="A15" s="558" t="s">
        <v>42</v>
      </c>
      <c r="B15" s="559"/>
      <c r="C15" s="560"/>
      <c r="D15" s="307">
        <v>0</v>
      </c>
      <c r="E15" s="123">
        <f>'3.1 Production'!I61</f>
        <v>0</v>
      </c>
    </row>
    <row r="16" spans="1:10" ht="18.75" x14ac:dyDescent="0.3">
      <c r="A16" s="558" t="s">
        <v>43</v>
      </c>
      <c r="B16" s="559"/>
      <c r="C16" s="560"/>
      <c r="D16" s="307">
        <v>0</v>
      </c>
      <c r="E16" s="123">
        <f>'3.2 Translation'!I59</f>
        <v>0</v>
      </c>
    </row>
    <row r="17" spans="1:10" ht="18.75" x14ac:dyDescent="0.3">
      <c r="A17" s="558" t="s">
        <v>242</v>
      </c>
      <c r="B17" s="559"/>
      <c r="C17" s="560"/>
      <c r="D17" s="307">
        <v>0</v>
      </c>
      <c r="E17" s="123">
        <f>'3.3 Dissemination'!I61</f>
        <v>0</v>
      </c>
    </row>
    <row r="18" spans="1:10" ht="18.75" x14ac:dyDescent="0.3">
      <c r="A18" s="546" t="s">
        <v>243</v>
      </c>
      <c r="B18" s="547"/>
      <c r="C18" s="548"/>
      <c r="D18" s="329">
        <v>0</v>
      </c>
      <c r="E18" s="122">
        <f>'4. Preparation for mobility'!I58</f>
        <v>0</v>
      </c>
    </row>
    <row r="19" spans="1:10" ht="18.75" x14ac:dyDescent="0.3">
      <c r="A19" s="546" t="s">
        <v>295</v>
      </c>
      <c r="B19" s="547"/>
      <c r="C19" s="548"/>
      <c r="D19" s="329">
        <v>0</v>
      </c>
      <c r="E19" s="122">
        <f>'5. Financial audit'!I7</f>
        <v>0</v>
      </c>
    </row>
    <row r="20" spans="1:10" ht="18.75" x14ac:dyDescent="0.3">
      <c r="A20" s="579" t="s">
        <v>58</v>
      </c>
      <c r="B20" s="580"/>
      <c r="C20" s="581"/>
      <c r="D20" s="534">
        <f>D7+D8+D14+D18+D19</f>
        <v>0</v>
      </c>
      <c r="E20" s="122">
        <f>E7+E8+E14+E18+E19</f>
        <v>0</v>
      </c>
    </row>
    <row r="21" spans="1:10" s="25" customFormat="1" ht="18" customHeight="1" x14ac:dyDescent="0.25">
      <c r="A21" s="576" t="s">
        <v>334</v>
      </c>
      <c r="B21" s="577"/>
      <c r="C21" s="578"/>
      <c r="D21" s="330">
        <v>0</v>
      </c>
      <c r="E21" s="308">
        <f>'Indirect costs'!F5</f>
        <v>0</v>
      </c>
      <c r="F21" s="69"/>
      <c r="G21" s="320"/>
      <c r="H21" s="69"/>
      <c r="I21" s="69"/>
      <c r="J21" s="69"/>
    </row>
    <row r="22" spans="1:10" s="26" customFormat="1" ht="19.5" thickBot="1" x14ac:dyDescent="0.35">
      <c r="A22" s="334" t="s">
        <v>216</v>
      </c>
      <c r="B22" s="335"/>
      <c r="C22" s="336"/>
      <c r="D22" s="337">
        <f>D20+D21</f>
        <v>0</v>
      </c>
      <c r="E22" s="338">
        <f>E20+E21</f>
        <v>0</v>
      </c>
      <c r="F22" s="70"/>
      <c r="G22" s="321"/>
      <c r="H22" s="70"/>
      <c r="I22" s="70"/>
      <c r="J22" s="70"/>
    </row>
    <row r="23" spans="1:10" ht="3.6" customHeight="1" thickBot="1" x14ac:dyDescent="0.35">
      <c r="A23" s="339"/>
      <c r="B23" s="340"/>
      <c r="C23" s="21"/>
      <c r="D23" s="333"/>
      <c r="E23" s="421"/>
    </row>
    <row r="24" spans="1:10" s="25" customFormat="1" ht="30" customHeight="1" x14ac:dyDescent="0.25">
      <c r="A24" s="341" t="s">
        <v>212</v>
      </c>
      <c r="B24" s="342"/>
      <c r="C24" s="342"/>
      <c r="D24" s="343" t="s">
        <v>284</v>
      </c>
      <c r="E24" s="344" t="s">
        <v>316</v>
      </c>
      <c r="F24" s="69"/>
      <c r="G24" s="320"/>
      <c r="H24" s="69"/>
      <c r="I24" s="69"/>
      <c r="J24" s="69"/>
    </row>
    <row r="25" spans="1:10" s="25" customFormat="1" ht="22.5" customHeight="1" x14ac:dyDescent="0.25">
      <c r="A25" s="425" t="s">
        <v>332</v>
      </c>
      <c r="B25" s="27"/>
      <c r="C25" s="27"/>
      <c r="D25" s="331">
        <v>0</v>
      </c>
      <c r="E25" s="345">
        <v>0</v>
      </c>
      <c r="F25" s="69"/>
      <c r="G25" s="320"/>
      <c r="H25" s="69"/>
      <c r="I25" s="69"/>
      <c r="J25" s="69"/>
    </row>
    <row r="26" spans="1:10" s="25" customFormat="1" ht="24.6" customHeight="1" x14ac:dyDescent="0.25">
      <c r="A26" s="312" t="s">
        <v>59</v>
      </c>
      <c r="B26" s="313">
        <f>IFERROR(D26/D22,0)</f>
        <v>0</v>
      </c>
      <c r="C26" s="24" t="s">
        <v>333</v>
      </c>
      <c r="D26" s="332">
        <v>0</v>
      </c>
      <c r="E26" s="103">
        <v>0</v>
      </c>
      <c r="F26" s="69"/>
      <c r="G26" s="320"/>
      <c r="H26" s="69"/>
      <c r="I26" s="69"/>
      <c r="J26" s="69"/>
    </row>
    <row r="27" spans="1:10" s="25" customFormat="1" ht="21" customHeight="1" thickBot="1" x14ac:dyDescent="0.3">
      <c r="A27" s="582" t="s">
        <v>60</v>
      </c>
      <c r="B27" s="583"/>
      <c r="C27" s="584"/>
      <c r="D27" s="346">
        <f>D25+D26</f>
        <v>0</v>
      </c>
      <c r="E27" s="104">
        <f>E25+E26</f>
        <v>0</v>
      </c>
      <c r="F27" s="69"/>
      <c r="G27" s="320"/>
      <c r="H27" s="69"/>
      <c r="I27" s="69"/>
      <c r="J27" s="69"/>
    </row>
    <row r="28" spans="1:10" s="420" customFormat="1" ht="6" customHeight="1" thickBot="1" x14ac:dyDescent="0.3">
      <c r="A28" s="309"/>
      <c r="B28" s="309"/>
      <c r="C28" s="309"/>
      <c r="D28" s="417"/>
      <c r="E28" s="418"/>
      <c r="F28" s="301"/>
      <c r="G28" s="419"/>
      <c r="H28" s="301"/>
      <c r="I28" s="301"/>
      <c r="J28" s="301"/>
    </row>
    <row r="29" spans="1:10" s="311" customFormat="1" ht="27.6" customHeight="1" x14ac:dyDescent="0.25">
      <c r="A29" s="550" t="s">
        <v>331</v>
      </c>
      <c r="B29" s="551"/>
      <c r="C29" s="552"/>
      <c r="D29" s="314" t="s">
        <v>312</v>
      </c>
      <c r="E29" s="247" t="s">
        <v>311</v>
      </c>
      <c r="F29" s="310"/>
      <c r="G29" s="322"/>
      <c r="H29" s="310"/>
      <c r="I29" s="310"/>
      <c r="J29" s="310"/>
    </row>
    <row r="30" spans="1:10" s="311" customFormat="1" ht="24.75" customHeight="1" x14ac:dyDescent="0.25">
      <c r="A30" s="555" t="s">
        <v>44</v>
      </c>
      <c r="B30" s="556"/>
      <c r="C30" s="557"/>
      <c r="D30" s="533">
        <v>0</v>
      </c>
      <c r="E30" s="426">
        <f>'Travel for Capacity Building'!G111</f>
        <v>0</v>
      </c>
      <c r="F30" s="310"/>
      <c r="G30" s="322"/>
      <c r="H30" s="310"/>
      <c r="I30" s="310"/>
      <c r="J30" s="310"/>
    </row>
    <row r="31" spans="1:10" s="311" customFormat="1" ht="24.75" customHeight="1" thickBot="1" x14ac:dyDescent="0.3">
      <c r="A31" s="553" t="s">
        <v>330</v>
      </c>
      <c r="B31" s="554"/>
      <c r="C31" s="554"/>
      <c r="D31" s="315">
        <f>D30</f>
        <v>0</v>
      </c>
      <c r="E31" s="316">
        <f>E30</f>
        <v>0</v>
      </c>
      <c r="F31" s="310"/>
      <c r="G31" s="322"/>
      <c r="H31" s="310"/>
      <c r="I31" s="310"/>
      <c r="J31" s="310"/>
    </row>
    <row r="32" spans="1:10" s="352" customFormat="1" ht="6" customHeight="1" thickBot="1" x14ac:dyDescent="0.35">
      <c r="A32" s="549"/>
      <c r="B32" s="549"/>
      <c r="C32" s="549"/>
      <c r="D32" s="350"/>
      <c r="E32" s="351"/>
      <c r="F32" s="21"/>
      <c r="G32" s="319"/>
      <c r="H32" s="21"/>
      <c r="I32" s="21"/>
      <c r="J32" s="21"/>
    </row>
    <row r="33" spans="1:10" s="25" customFormat="1" ht="27.6" customHeight="1" x14ac:dyDescent="0.25">
      <c r="A33" s="71" t="s">
        <v>308</v>
      </c>
      <c r="B33" s="72"/>
      <c r="C33" s="72"/>
      <c r="D33" s="314" t="s">
        <v>314</v>
      </c>
      <c r="E33" s="247" t="s">
        <v>315</v>
      </c>
      <c r="F33" s="69"/>
      <c r="G33" s="320"/>
      <c r="H33" s="69"/>
      <c r="I33" s="69"/>
      <c r="J33" s="69"/>
    </row>
    <row r="34" spans="1:10" ht="18.75" x14ac:dyDescent="0.3">
      <c r="A34" s="4" t="s">
        <v>44</v>
      </c>
      <c r="B34" s="3"/>
      <c r="C34" s="3"/>
      <c r="D34" s="347">
        <v>0</v>
      </c>
      <c r="E34" s="124">
        <f>'MOBILITY ACTIVITIES - UNIT COST'!G124</f>
        <v>0</v>
      </c>
    </row>
    <row r="35" spans="1:10" ht="18.75" x14ac:dyDescent="0.3">
      <c r="A35" s="4" t="s">
        <v>48</v>
      </c>
      <c r="B35" s="3"/>
      <c r="C35" s="3"/>
      <c r="D35" s="347">
        <v>0</v>
      </c>
      <c r="E35" s="124">
        <f>'MOBILITY ACTIVITIES - UNIT COST'!G169</f>
        <v>0</v>
      </c>
    </row>
    <row r="36" spans="1:10" ht="18.75" x14ac:dyDescent="0.3">
      <c r="A36" s="4" t="s">
        <v>53</v>
      </c>
      <c r="B36" s="3"/>
      <c r="C36" s="3"/>
      <c r="D36" s="347">
        <v>0</v>
      </c>
      <c r="E36" s="124">
        <f>'MOBILITY ACTIVITIES - UNIT COST'!G196</f>
        <v>0</v>
      </c>
    </row>
    <row r="37" spans="1:10" ht="18.75" x14ac:dyDescent="0.3">
      <c r="A37" s="4" t="s">
        <v>62</v>
      </c>
      <c r="B37" s="3"/>
      <c r="C37" s="3"/>
      <c r="D37" s="347">
        <v>0</v>
      </c>
      <c r="E37" s="124">
        <f>'MOBILITY ACTIVITIES - UNIT COST'!G229</f>
        <v>0</v>
      </c>
    </row>
    <row r="38" spans="1:10" ht="18.75" x14ac:dyDescent="0.3">
      <c r="A38" s="585" t="s">
        <v>211</v>
      </c>
      <c r="B38" s="586"/>
      <c r="C38" s="587"/>
      <c r="D38" s="348">
        <f>SUM(D34:D37)</f>
        <v>0</v>
      </c>
      <c r="E38" s="125">
        <f>E34+E35+E36+E37</f>
        <v>0</v>
      </c>
    </row>
    <row r="39" spans="1:10" ht="19.5" thickBot="1" x14ac:dyDescent="0.35">
      <c r="A39" s="573" t="s">
        <v>217</v>
      </c>
      <c r="B39" s="574"/>
      <c r="C39" s="575"/>
      <c r="D39" s="349">
        <f>D38</f>
        <v>0</v>
      </c>
      <c r="E39" s="242">
        <f>'MOBILITY ACTIVITIES - UNIT COST'!G231</f>
        <v>0</v>
      </c>
    </row>
    <row r="40" spans="1:10" s="21" customFormat="1" ht="6" customHeight="1" thickBot="1" x14ac:dyDescent="0.35">
      <c r="A40" s="22"/>
      <c r="B40" s="22"/>
      <c r="C40" s="22"/>
      <c r="D40" s="350"/>
      <c r="E40" s="351"/>
      <c r="G40" s="319"/>
    </row>
    <row r="41" spans="1:10" s="25" customFormat="1" ht="28.5" customHeight="1" x14ac:dyDescent="0.25">
      <c r="A41" s="71" t="s">
        <v>309</v>
      </c>
      <c r="B41" s="72"/>
      <c r="C41" s="72"/>
      <c r="D41" s="314" t="s">
        <v>314</v>
      </c>
      <c r="E41" s="247" t="s">
        <v>315</v>
      </c>
      <c r="F41" s="69"/>
      <c r="G41" s="320"/>
      <c r="H41" s="69"/>
      <c r="I41" s="69"/>
      <c r="J41" s="69"/>
    </row>
    <row r="42" spans="1:10" ht="18.75" x14ac:dyDescent="0.3">
      <c r="A42" s="558" t="s">
        <v>44</v>
      </c>
      <c r="B42" s="559"/>
      <c r="C42" s="560"/>
      <c r="D42" s="357">
        <v>0</v>
      </c>
      <c r="E42" s="126">
        <f>'MOBILITY ACTIVITIES - UNIT COST'!G290</f>
        <v>0</v>
      </c>
    </row>
    <row r="43" spans="1:10" ht="18.75" x14ac:dyDescent="0.3">
      <c r="A43" s="558" t="s">
        <v>48</v>
      </c>
      <c r="B43" s="559"/>
      <c r="C43" s="560"/>
      <c r="D43" s="357">
        <v>0</v>
      </c>
      <c r="E43" s="126">
        <f>'MOBILITY ACTIVITIES - UNIT COST'!G338</f>
        <v>0</v>
      </c>
    </row>
    <row r="44" spans="1:10" ht="18.75" x14ac:dyDescent="0.3">
      <c r="A44" s="558" t="s">
        <v>56</v>
      </c>
      <c r="B44" s="559"/>
      <c r="C44" s="560"/>
      <c r="D44" s="357">
        <v>0</v>
      </c>
      <c r="E44" s="126">
        <f>'MOBILITY ACTIVITIES - UNIT COST'!G389</f>
        <v>0</v>
      </c>
    </row>
    <row r="45" spans="1:10" ht="18.75" x14ac:dyDescent="0.3">
      <c r="A45" s="558" t="s">
        <v>53</v>
      </c>
      <c r="B45" s="559"/>
      <c r="C45" s="560"/>
      <c r="D45" s="357">
        <v>0</v>
      </c>
      <c r="E45" s="126">
        <f>'MOBILITY ACTIVITIES - UNIT COST'!G414</f>
        <v>0</v>
      </c>
    </row>
    <row r="46" spans="1:10" ht="18.75" x14ac:dyDescent="0.3">
      <c r="A46" s="558" t="s">
        <v>62</v>
      </c>
      <c r="B46" s="559"/>
      <c r="C46" s="560"/>
      <c r="D46" s="357">
        <v>0</v>
      </c>
      <c r="E46" s="126">
        <f>'MOBILITY ACTIVITIES - UNIT COST'!G446</f>
        <v>0</v>
      </c>
    </row>
    <row r="47" spans="1:10" ht="18.75" x14ac:dyDescent="0.3">
      <c r="A47" s="585" t="s">
        <v>211</v>
      </c>
      <c r="B47" s="586"/>
      <c r="C47" s="587"/>
      <c r="D47" s="358">
        <f>SUM(D42:D46)</f>
        <v>0</v>
      </c>
      <c r="E47" s="127">
        <f>E42+E43+E44+E45+E46</f>
        <v>0</v>
      </c>
    </row>
    <row r="48" spans="1:10" ht="19.5" thickBot="1" x14ac:dyDescent="0.35">
      <c r="A48" s="573" t="s">
        <v>218</v>
      </c>
      <c r="B48" s="574"/>
      <c r="C48" s="575"/>
      <c r="D48" s="359">
        <f>D47</f>
        <v>0</v>
      </c>
      <c r="E48" s="243">
        <f>'MOBILITY ACTIVITIES - UNIT COST'!G448</f>
        <v>0</v>
      </c>
    </row>
    <row r="49" spans="1:10" s="21" customFormat="1" ht="7.9" customHeight="1" thickBot="1" x14ac:dyDescent="0.35">
      <c r="A49" s="22"/>
      <c r="B49" s="22"/>
      <c r="C49" s="22"/>
      <c r="D49" s="350"/>
      <c r="E49" s="351"/>
      <c r="G49" s="319"/>
    </row>
    <row r="50" spans="1:10" s="25" customFormat="1" ht="30" customHeight="1" x14ac:dyDescent="0.25">
      <c r="A50" s="71" t="s">
        <v>310</v>
      </c>
      <c r="B50" s="72"/>
      <c r="C50" s="72"/>
      <c r="D50" s="314" t="s">
        <v>312</v>
      </c>
      <c r="E50" s="247" t="s">
        <v>315</v>
      </c>
      <c r="F50" s="69"/>
      <c r="G50" s="320"/>
      <c r="H50" s="69"/>
      <c r="I50" s="69"/>
      <c r="J50" s="69"/>
    </row>
    <row r="51" spans="1:10" ht="18.75" x14ac:dyDescent="0.3">
      <c r="A51" s="567" t="s">
        <v>44</v>
      </c>
      <c r="B51" s="568"/>
      <c r="C51" s="568"/>
      <c r="D51" s="357">
        <v>0</v>
      </c>
      <c r="E51" s="126">
        <f>'MOBILITY ACTIVITIES - UNIT COST'!G559</f>
        <v>0</v>
      </c>
    </row>
    <row r="52" spans="1:10" ht="18.75" x14ac:dyDescent="0.3">
      <c r="A52" s="567" t="s">
        <v>48</v>
      </c>
      <c r="B52" s="568"/>
      <c r="C52" s="568"/>
      <c r="D52" s="357">
        <v>0</v>
      </c>
      <c r="E52" s="126">
        <f>'MOBILITY ACTIVITIES - UNIT COST'!G608</f>
        <v>0</v>
      </c>
    </row>
    <row r="53" spans="1:10" ht="18.75" x14ac:dyDescent="0.3">
      <c r="A53" s="567" t="s">
        <v>53</v>
      </c>
      <c r="B53" s="568"/>
      <c r="C53" s="568"/>
      <c r="D53" s="357">
        <v>0</v>
      </c>
      <c r="E53" s="126">
        <f>'MOBILITY ACTIVITIES - UNIT COST'!G632</f>
        <v>0</v>
      </c>
    </row>
    <row r="54" spans="1:10" ht="18.75" x14ac:dyDescent="0.3">
      <c r="A54" s="567" t="s">
        <v>62</v>
      </c>
      <c r="B54" s="568"/>
      <c r="C54" s="568"/>
      <c r="D54" s="357">
        <v>0</v>
      </c>
      <c r="E54" s="126">
        <f>'MOBILITY ACTIVITIES - UNIT COST'!G663</f>
        <v>0</v>
      </c>
    </row>
    <row r="55" spans="1:10" ht="18.75" x14ac:dyDescent="0.3">
      <c r="A55" s="569" t="s">
        <v>210</v>
      </c>
      <c r="B55" s="570"/>
      <c r="C55" s="570"/>
      <c r="D55" s="358">
        <f>SUM(D51:D54)</f>
        <v>0</v>
      </c>
      <c r="E55" s="127">
        <f>SUM(E51:E54)</f>
        <v>0</v>
      </c>
    </row>
    <row r="56" spans="1:10" ht="19.5" thickBot="1" x14ac:dyDescent="0.35">
      <c r="A56" s="571" t="s">
        <v>219</v>
      </c>
      <c r="B56" s="572"/>
      <c r="C56" s="572"/>
      <c r="D56" s="359">
        <f>D55</f>
        <v>0</v>
      </c>
      <c r="E56" s="243">
        <f>'MOBILITY ACTIVITIES - UNIT COST'!G665</f>
        <v>0</v>
      </c>
    </row>
    <row r="57" spans="1:10" s="21" customFormat="1" ht="4.9000000000000004" customHeight="1" thickBot="1" x14ac:dyDescent="0.3">
      <c r="A57" s="594"/>
      <c r="B57" s="594"/>
      <c r="C57" s="594"/>
      <c r="D57" s="353"/>
      <c r="E57" s="354"/>
      <c r="G57" s="319"/>
    </row>
    <row r="58" spans="1:10" s="25" customFormat="1" ht="22.9" customHeight="1" thickBot="1" x14ac:dyDescent="0.3">
      <c r="A58" s="591" t="s">
        <v>264</v>
      </c>
      <c r="B58" s="592"/>
      <c r="C58" s="593"/>
      <c r="D58" s="428">
        <f>D22+D31+D38+D47+D55</f>
        <v>0</v>
      </c>
      <c r="E58" s="427">
        <f>E22+E31+E38+E47+E55</f>
        <v>0</v>
      </c>
      <c r="F58" s="69"/>
      <c r="G58" s="320"/>
      <c r="H58" s="69"/>
      <c r="I58" s="69"/>
      <c r="J58" s="69"/>
    </row>
    <row r="59" spans="1:10" s="352" customFormat="1" ht="7.15" customHeight="1" thickBot="1" x14ac:dyDescent="0.4">
      <c r="A59" s="73"/>
      <c r="B59" s="73"/>
      <c r="C59" s="73"/>
      <c r="D59" s="355"/>
      <c r="E59" s="356"/>
      <c r="F59" s="21"/>
      <c r="G59" s="319"/>
      <c r="H59" s="21"/>
      <c r="I59" s="21"/>
      <c r="J59" s="21"/>
    </row>
    <row r="60" spans="1:10" s="25" customFormat="1" ht="27.6" customHeight="1" thickBot="1" x14ac:dyDescent="0.3">
      <c r="A60" s="588" t="s">
        <v>329</v>
      </c>
      <c r="B60" s="589"/>
      <c r="C60" s="590"/>
      <c r="D60" s="430">
        <f>MIN(150000,D26+D31+D39+D48+D56)</f>
        <v>0</v>
      </c>
      <c r="E60" s="429">
        <f>MIN(150000,(E26+E31+E39+E48+E56))</f>
        <v>0</v>
      </c>
      <c r="F60" s="69"/>
      <c r="G60" s="320"/>
      <c r="H60" s="69"/>
      <c r="I60" s="69"/>
      <c r="J60" s="69"/>
    </row>
    <row r="61" spans="1:10" s="23" customFormat="1" x14ac:dyDescent="0.25">
      <c r="E61" s="101"/>
      <c r="G61" s="317"/>
    </row>
    <row r="62" spans="1:10" s="23" customFormat="1" x14ac:dyDescent="0.25">
      <c r="E62" s="101"/>
      <c r="G62" s="317"/>
    </row>
    <row r="63" spans="1:10" s="23" customFormat="1" x14ac:dyDescent="0.25">
      <c r="E63" s="101"/>
      <c r="G63" s="317"/>
    </row>
    <row r="64" spans="1:10" s="23" customFormat="1" x14ac:dyDescent="0.25">
      <c r="E64" s="101"/>
      <c r="G64" s="317"/>
    </row>
    <row r="65" spans="5:7" s="23" customFormat="1" x14ac:dyDescent="0.25">
      <c r="E65" s="101"/>
      <c r="G65" s="317"/>
    </row>
    <row r="66" spans="5:7" s="23" customFormat="1" x14ac:dyDescent="0.25">
      <c r="E66" s="101"/>
      <c r="G66" s="317"/>
    </row>
    <row r="67" spans="5:7" s="23" customFormat="1" x14ac:dyDescent="0.25">
      <c r="E67" s="101"/>
      <c r="G67" s="317"/>
    </row>
    <row r="68" spans="5:7" s="23" customFormat="1" x14ac:dyDescent="0.25">
      <c r="E68" s="101"/>
      <c r="G68" s="317"/>
    </row>
    <row r="69" spans="5:7" s="23" customFormat="1" x14ac:dyDescent="0.25">
      <c r="E69" s="101"/>
      <c r="G69" s="317"/>
    </row>
    <row r="70" spans="5:7" s="23" customFormat="1" x14ac:dyDescent="0.25">
      <c r="E70" s="101"/>
      <c r="G70" s="317"/>
    </row>
    <row r="71" spans="5:7" s="23" customFormat="1" x14ac:dyDescent="0.25">
      <c r="E71" s="101"/>
      <c r="G71" s="317"/>
    </row>
    <row r="72" spans="5:7" s="23" customFormat="1" x14ac:dyDescent="0.25">
      <c r="E72" s="101"/>
      <c r="G72" s="317"/>
    </row>
    <row r="73" spans="5:7" s="23" customFormat="1" x14ac:dyDescent="0.25">
      <c r="E73" s="101"/>
      <c r="G73" s="317"/>
    </row>
    <row r="74" spans="5:7" s="23" customFormat="1" x14ac:dyDescent="0.25">
      <c r="E74" s="101"/>
      <c r="G74" s="317"/>
    </row>
    <row r="75" spans="5:7" s="23" customFormat="1" x14ac:dyDescent="0.25">
      <c r="E75" s="101"/>
      <c r="G75" s="317"/>
    </row>
    <row r="76" spans="5:7" s="23" customFormat="1" x14ac:dyDescent="0.25">
      <c r="E76" s="101"/>
      <c r="G76" s="317"/>
    </row>
    <row r="77" spans="5:7" s="23" customFormat="1" x14ac:dyDescent="0.25">
      <c r="E77" s="101"/>
      <c r="G77" s="317"/>
    </row>
    <row r="78" spans="5:7" s="23" customFormat="1" x14ac:dyDescent="0.25">
      <c r="E78" s="101"/>
      <c r="G78" s="317"/>
    </row>
    <row r="79" spans="5:7" s="23" customFormat="1" x14ac:dyDescent="0.25">
      <c r="E79" s="101"/>
      <c r="G79" s="317"/>
    </row>
    <row r="80" spans="5:7" s="23" customFormat="1" x14ac:dyDescent="0.25">
      <c r="E80" s="101"/>
      <c r="G80" s="317"/>
    </row>
    <row r="81" spans="5:7" s="23" customFormat="1" x14ac:dyDescent="0.25">
      <c r="E81" s="101"/>
      <c r="G81" s="317"/>
    </row>
    <row r="82" spans="5:7" s="23" customFormat="1" x14ac:dyDescent="0.25">
      <c r="E82" s="101"/>
      <c r="G82" s="317"/>
    </row>
    <row r="83" spans="5:7" s="23" customFormat="1" x14ac:dyDescent="0.25">
      <c r="E83" s="101"/>
      <c r="G83" s="317"/>
    </row>
    <row r="84" spans="5:7" s="23" customFormat="1" x14ac:dyDescent="0.25">
      <c r="E84" s="101"/>
      <c r="G84" s="317"/>
    </row>
    <row r="85" spans="5:7" s="23" customFormat="1" x14ac:dyDescent="0.25">
      <c r="E85" s="101"/>
      <c r="G85" s="317"/>
    </row>
    <row r="86" spans="5:7" s="23" customFormat="1" x14ac:dyDescent="0.25">
      <c r="E86" s="101"/>
      <c r="G86" s="317"/>
    </row>
    <row r="87" spans="5:7" s="23" customFormat="1" x14ac:dyDescent="0.25">
      <c r="E87" s="101"/>
      <c r="G87" s="317"/>
    </row>
    <row r="88" spans="5:7" s="23" customFormat="1" x14ac:dyDescent="0.25">
      <c r="E88" s="101"/>
      <c r="G88" s="317"/>
    </row>
    <row r="89" spans="5:7" s="23" customFormat="1" x14ac:dyDescent="0.25">
      <c r="E89" s="101"/>
      <c r="G89" s="317"/>
    </row>
    <row r="90" spans="5:7" s="23" customFormat="1" x14ac:dyDescent="0.25">
      <c r="E90" s="101"/>
      <c r="G90" s="317"/>
    </row>
    <row r="91" spans="5:7" s="23" customFormat="1" x14ac:dyDescent="0.25">
      <c r="E91" s="101"/>
      <c r="G91" s="317"/>
    </row>
    <row r="92" spans="5:7" s="23" customFormat="1" x14ac:dyDescent="0.25">
      <c r="E92" s="101"/>
      <c r="G92" s="317"/>
    </row>
    <row r="93" spans="5:7" s="23" customFormat="1" x14ac:dyDescent="0.25">
      <c r="E93" s="101"/>
      <c r="G93" s="317"/>
    </row>
    <row r="94" spans="5:7" s="23" customFormat="1" x14ac:dyDescent="0.25">
      <c r="E94" s="101"/>
      <c r="G94" s="317"/>
    </row>
    <row r="95" spans="5:7" s="23" customFormat="1" x14ac:dyDescent="0.25">
      <c r="E95" s="101"/>
      <c r="G95" s="317"/>
    </row>
    <row r="96" spans="5:7" s="23" customFormat="1" x14ac:dyDescent="0.25">
      <c r="E96" s="101"/>
      <c r="G96" s="317"/>
    </row>
    <row r="97" spans="5:7" s="23" customFormat="1" x14ac:dyDescent="0.25">
      <c r="E97" s="101"/>
      <c r="G97" s="317"/>
    </row>
    <row r="98" spans="5:7" s="23" customFormat="1" x14ac:dyDescent="0.25">
      <c r="E98" s="101"/>
      <c r="G98" s="317"/>
    </row>
    <row r="99" spans="5:7" s="23" customFormat="1" x14ac:dyDescent="0.25">
      <c r="E99" s="101"/>
      <c r="G99" s="317"/>
    </row>
    <row r="100" spans="5:7" s="23" customFormat="1" x14ac:dyDescent="0.25">
      <c r="E100" s="101"/>
      <c r="G100" s="317"/>
    </row>
    <row r="101" spans="5:7" s="23" customFormat="1" x14ac:dyDescent="0.25">
      <c r="E101" s="101"/>
      <c r="G101" s="317"/>
    </row>
    <row r="102" spans="5:7" s="23" customFormat="1" x14ac:dyDescent="0.25">
      <c r="E102" s="101"/>
      <c r="G102" s="317"/>
    </row>
    <row r="103" spans="5:7" s="23" customFormat="1" x14ac:dyDescent="0.25">
      <c r="E103" s="101"/>
      <c r="G103" s="317"/>
    </row>
    <row r="104" spans="5:7" s="23" customFormat="1" x14ac:dyDescent="0.25">
      <c r="E104" s="101"/>
      <c r="G104" s="317"/>
    </row>
    <row r="105" spans="5:7" s="23" customFormat="1" x14ac:dyDescent="0.25">
      <c r="E105" s="101"/>
      <c r="G105" s="317"/>
    </row>
    <row r="106" spans="5:7" s="23" customFormat="1" x14ac:dyDescent="0.25">
      <c r="E106" s="101"/>
      <c r="G106" s="317"/>
    </row>
    <row r="107" spans="5:7" s="23" customFormat="1" x14ac:dyDescent="0.25">
      <c r="E107" s="101"/>
      <c r="G107" s="317"/>
    </row>
    <row r="108" spans="5:7" s="23" customFormat="1" x14ac:dyDescent="0.25">
      <c r="E108" s="101"/>
      <c r="G108" s="317"/>
    </row>
    <row r="109" spans="5:7" s="23" customFormat="1" x14ac:dyDescent="0.25">
      <c r="E109" s="101"/>
      <c r="G109" s="317"/>
    </row>
    <row r="110" spans="5:7" s="23" customFormat="1" x14ac:dyDescent="0.25">
      <c r="E110" s="101"/>
      <c r="G110" s="317"/>
    </row>
    <row r="111" spans="5:7" s="23" customFormat="1" x14ac:dyDescent="0.25">
      <c r="E111" s="101"/>
      <c r="G111" s="317"/>
    </row>
    <row r="112" spans="5:7" s="23" customFormat="1" x14ac:dyDescent="0.25">
      <c r="E112" s="101"/>
      <c r="G112" s="317"/>
    </row>
    <row r="113" spans="5:7" s="23" customFormat="1" x14ac:dyDescent="0.25">
      <c r="E113" s="101"/>
      <c r="G113" s="317"/>
    </row>
    <row r="114" spans="5:7" s="23" customFormat="1" x14ac:dyDescent="0.25">
      <c r="E114" s="101"/>
      <c r="G114" s="317"/>
    </row>
    <row r="115" spans="5:7" s="23" customFormat="1" x14ac:dyDescent="0.25">
      <c r="E115" s="101"/>
      <c r="G115" s="317"/>
    </row>
    <row r="116" spans="5:7" s="23" customFormat="1" x14ac:dyDescent="0.25">
      <c r="E116" s="101"/>
      <c r="G116" s="317"/>
    </row>
    <row r="117" spans="5:7" s="23" customFormat="1" x14ac:dyDescent="0.25">
      <c r="E117" s="101"/>
      <c r="G117" s="317"/>
    </row>
    <row r="118" spans="5:7" s="23" customFormat="1" x14ac:dyDescent="0.25">
      <c r="E118" s="101"/>
      <c r="G118" s="317"/>
    </row>
    <row r="119" spans="5:7" s="23" customFormat="1" x14ac:dyDescent="0.25">
      <c r="E119" s="101"/>
      <c r="G119" s="317"/>
    </row>
    <row r="120" spans="5:7" s="23" customFormat="1" x14ac:dyDescent="0.25">
      <c r="E120" s="101"/>
      <c r="G120" s="317"/>
    </row>
    <row r="121" spans="5:7" s="23" customFormat="1" x14ac:dyDescent="0.25">
      <c r="E121" s="101"/>
      <c r="G121" s="317"/>
    </row>
    <row r="122" spans="5:7" s="23" customFormat="1" x14ac:dyDescent="0.25">
      <c r="E122" s="101"/>
      <c r="G122" s="317"/>
    </row>
    <row r="123" spans="5:7" s="23" customFormat="1" x14ac:dyDescent="0.25">
      <c r="E123" s="101"/>
      <c r="G123" s="317"/>
    </row>
    <row r="124" spans="5:7" s="23" customFormat="1" x14ac:dyDescent="0.25">
      <c r="E124" s="101"/>
      <c r="G124" s="317"/>
    </row>
    <row r="125" spans="5:7" s="23" customFormat="1" x14ac:dyDescent="0.25">
      <c r="E125" s="101"/>
      <c r="G125" s="317"/>
    </row>
    <row r="126" spans="5:7" s="23" customFormat="1" x14ac:dyDescent="0.25">
      <c r="E126" s="101"/>
      <c r="G126" s="317"/>
    </row>
    <row r="127" spans="5:7" s="23" customFormat="1" x14ac:dyDescent="0.25">
      <c r="E127" s="101"/>
      <c r="G127" s="317"/>
    </row>
    <row r="128" spans="5:7" s="23" customFormat="1" x14ac:dyDescent="0.25">
      <c r="E128" s="101"/>
      <c r="G128" s="317"/>
    </row>
    <row r="129" spans="5:7" s="23" customFormat="1" x14ac:dyDescent="0.25">
      <c r="E129" s="101"/>
      <c r="G129" s="317"/>
    </row>
    <row r="130" spans="5:7" s="23" customFormat="1" x14ac:dyDescent="0.25">
      <c r="E130" s="101"/>
      <c r="G130" s="317"/>
    </row>
    <row r="131" spans="5:7" s="23" customFormat="1" x14ac:dyDescent="0.25">
      <c r="E131" s="101"/>
      <c r="G131" s="317"/>
    </row>
    <row r="132" spans="5:7" s="23" customFormat="1" x14ac:dyDescent="0.25">
      <c r="E132" s="101"/>
      <c r="G132" s="317"/>
    </row>
    <row r="133" spans="5:7" s="23" customFormat="1" x14ac:dyDescent="0.25">
      <c r="E133" s="101"/>
      <c r="G133" s="317"/>
    </row>
    <row r="134" spans="5:7" s="23" customFormat="1" x14ac:dyDescent="0.25">
      <c r="E134" s="101"/>
      <c r="G134" s="317"/>
    </row>
    <row r="135" spans="5:7" s="23" customFormat="1" x14ac:dyDescent="0.25">
      <c r="E135" s="101"/>
      <c r="G135" s="317"/>
    </row>
    <row r="136" spans="5:7" s="23" customFormat="1" x14ac:dyDescent="0.25">
      <c r="E136" s="101"/>
      <c r="G136" s="317"/>
    </row>
    <row r="137" spans="5:7" s="23" customFormat="1" x14ac:dyDescent="0.25">
      <c r="E137" s="101"/>
      <c r="G137" s="317"/>
    </row>
    <row r="138" spans="5:7" s="23" customFormat="1" x14ac:dyDescent="0.25">
      <c r="E138" s="101"/>
      <c r="G138" s="317"/>
    </row>
    <row r="139" spans="5:7" s="23" customFormat="1" x14ac:dyDescent="0.25">
      <c r="E139" s="101"/>
      <c r="G139" s="317"/>
    </row>
    <row r="140" spans="5:7" s="23" customFormat="1" x14ac:dyDescent="0.25">
      <c r="E140" s="101"/>
      <c r="G140" s="317"/>
    </row>
    <row r="141" spans="5:7" s="23" customFormat="1" x14ac:dyDescent="0.25">
      <c r="E141" s="101"/>
      <c r="G141" s="317"/>
    </row>
    <row r="142" spans="5:7" s="23" customFormat="1" x14ac:dyDescent="0.25">
      <c r="E142" s="101"/>
      <c r="G142" s="317"/>
    </row>
    <row r="143" spans="5:7" s="23" customFormat="1" x14ac:dyDescent="0.25">
      <c r="E143" s="101"/>
      <c r="G143" s="317"/>
    </row>
    <row r="144" spans="5:7" s="23" customFormat="1" x14ac:dyDescent="0.25">
      <c r="E144" s="101"/>
      <c r="G144" s="317"/>
    </row>
    <row r="145" spans="5:7" s="23" customFormat="1" x14ac:dyDescent="0.25">
      <c r="E145" s="101"/>
      <c r="G145" s="317"/>
    </row>
    <row r="146" spans="5:7" s="23" customFormat="1" x14ac:dyDescent="0.25">
      <c r="E146" s="101"/>
      <c r="G146" s="317"/>
    </row>
    <row r="147" spans="5:7" s="23" customFormat="1" x14ac:dyDescent="0.25">
      <c r="E147" s="101"/>
      <c r="G147" s="317"/>
    </row>
    <row r="148" spans="5:7" s="23" customFormat="1" x14ac:dyDescent="0.25">
      <c r="E148" s="101"/>
      <c r="G148" s="317"/>
    </row>
    <row r="149" spans="5:7" s="23" customFormat="1" x14ac:dyDescent="0.25">
      <c r="E149" s="101"/>
      <c r="G149" s="317"/>
    </row>
    <row r="150" spans="5:7" s="23" customFormat="1" x14ac:dyDescent="0.25">
      <c r="E150" s="101"/>
      <c r="G150" s="317"/>
    </row>
    <row r="151" spans="5:7" s="23" customFormat="1" x14ac:dyDescent="0.25">
      <c r="E151" s="101"/>
      <c r="G151" s="317"/>
    </row>
    <row r="152" spans="5:7" s="23" customFormat="1" x14ac:dyDescent="0.25">
      <c r="E152" s="101"/>
      <c r="G152" s="317"/>
    </row>
    <row r="153" spans="5:7" s="23" customFormat="1" x14ac:dyDescent="0.25">
      <c r="E153" s="101"/>
      <c r="G153" s="317"/>
    </row>
    <row r="154" spans="5:7" s="23" customFormat="1" x14ac:dyDescent="0.25">
      <c r="E154" s="101"/>
      <c r="G154" s="317"/>
    </row>
    <row r="155" spans="5:7" s="23" customFormat="1" x14ac:dyDescent="0.25">
      <c r="E155" s="101"/>
      <c r="G155" s="317"/>
    </row>
    <row r="156" spans="5:7" s="23" customFormat="1" x14ac:dyDescent="0.25">
      <c r="E156" s="101"/>
      <c r="G156" s="317"/>
    </row>
    <row r="157" spans="5:7" s="23" customFormat="1" x14ac:dyDescent="0.25">
      <c r="E157" s="101"/>
      <c r="G157" s="317"/>
    </row>
    <row r="158" spans="5:7" s="23" customFormat="1" x14ac:dyDescent="0.25">
      <c r="E158" s="101"/>
      <c r="G158" s="317"/>
    </row>
    <row r="159" spans="5:7" s="23" customFormat="1" x14ac:dyDescent="0.25">
      <c r="E159" s="101"/>
      <c r="G159" s="317"/>
    </row>
    <row r="160" spans="5:7" s="23" customFormat="1" x14ac:dyDescent="0.25">
      <c r="E160" s="101"/>
      <c r="G160" s="317"/>
    </row>
    <row r="161" spans="5:7" s="23" customFormat="1" x14ac:dyDescent="0.25">
      <c r="E161" s="101"/>
      <c r="G161" s="317"/>
    </row>
    <row r="162" spans="5:7" s="23" customFormat="1" x14ac:dyDescent="0.25">
      <c r="E162" s="101"/>
      <c r="G162" s="317"/>
    </row>
    <row r="163" spans="5:7" s="23" customFormat="1" x14ac:dyDescent="0.25">
      <c r="E163" s="101"/>
      <c r="G163" s="317"/>
    </row>
    <row r="164" spans="5:7" s="23" customFormat="1" x14ac:dyDescent="0.25">
      <c r="E164" s="101"/>
      <c r="G164" s="317"/>
    </row>
    <row r="165" spans="5:7" s="23" customFormat="1" x14ac:dyDescent="0.25">
      <c r="E165" s="101"/>
      <c r="G165" s="317"/>
    </row>
    <row r="166" spans="5:7" s="23" customFormat="1" x14ac:dyDescent="0.25">
      <c r="E166" s="101"/>
      <c r="G166" s="317"/>
    </row>
    <row r="167" spans="5:7" s="23" customFormat="1" x14ac:dyDescent="0.25">
      <c r="E167" s="101"/>
      <c r="G167" s="317"/>
    </row>
    <row r="168" spans="5:7" s="23" customFormat="1" x14ac:dyDescent="0.25">
      <c r="E168" s="101"/>
      <c r="G168" s="317"/>
    </row>
    <row r="169" spans="5:7" s="23" customFormat="1" x14ac:dyDescent="0.25">
      <c r="E169" s="101"/>
      <c r="G169" s="317"/>
    </row>
    <row r="170" spans="5:7" s="23" customFormat="1" x14ac:dyDescent="0.25">
      <c r="E170" s="101"/>
      <c r="G170" s="317"/>
    </row>
    <row r="171" spans="5:7" s="23" customFormat="1" x14ac:dyDescent="0.25">
      <c r="E171" s="101"/>
      <c r="G171" s="317"/>
    </row>
    <row r="172" spans="5:7" s="23" customFormat="1" x14ac:dyDescent="0.25">
      <c r="E172" s="101"/>
      <c r="G172" s="317"/>
    </row>
    <row r="173" spans="5:7" s="23" customFormat="1" x14ac:dyDescent="0.25">
      <c r="E173" s="101"/>
      <c r="G173" s="317"/>
    </row>
    <row r="174" spans="5:7" s="23" customFormat="1" x14ac:dyDescent="0.25">
      <c r="E174" s="101"/>
      <c r="G174" s="317"/>
    </row>
    <row r="175" spans="5:7" s="23" customFormat="1" x14ac:dyDescent="0.25">
      <c r="E175" s="101"/>
      <c r="G175" s="317"/>
    </row>
    <row r="176" spans="5:7" s="23" customFormat="1" x14ac:dyDescent="0.25">
      <c r="E176" s="101"/>
      <c r="G176" s="317"/>
    </row>
    <row r="177" spans="5:7" s="23" customFormat="1" x14ac:dyDescent="0.25">
      <c r="E177" s="101"/>
      <c r="G177" s="317"/>
    </row>
    <row r="178" spans="5:7" s="23" customFormat="1" x14ac:dyDescent="0.25">
      <c r="E178" s="101"/>
      <c r="G178" s="317"/>
    </row>
    <row r="179" spans="5:7" s="23" customFormat="1" x14ac:dyDescent="0.25">
      <c r="E179" s="101"/>
      <c r="G179" s="317"/>
    </row>
    <row r="180" spans="5:7" s="23" customFormat="1" x14ac:dyDescent="0.25">
      <c r="E180" s="101"/>
      <c r="G180" s="317"/>
    </row>
    <row r="181" spans="5:7" s="23" customFormat="1" x14ac:dyDescent="0.25">
      <c r="E181" s="101"/>
      <c r="G181" s="317"/>
    </row>
    <row r="182" spans="5:7" s="23" customFormat="1" x14ac:dyDescent="0.25">
      <c r="E182" s="101"/>
      <c r="G182" s="317"/>
    </row>
    <row r="183" spans="5:7" s="23" customFormat="1" x14ac:dyDescent="0.25">
      <c r="E183" s="101"/>
      <c r="G183" s="317"/>
    </row>
    <row r="184" spans="5:7" s="23" customFormat="1" x14ac:dyDescent="0.25">
      <c r="E184" s="101"/>
      <c r="G184" s="317"/>
    </row>
    <row r="185" spans="5:7" s="23" customFormat="1" x14ac:dyDescent="0.25">
      <c r="E185" s="101"/>
      <c r="G185" s="317"/>
    </row>
    <row r="186" spans="5:7" s="23" customFormat="1" x14ac:dyDescent="0.25">
      <c r="E186" s="101"/>
      <c r="G186" s="317"/>
    </row>
    <row r="187" spans="5:7" s="23" customFormat="1" x14ac:dyDescent="0.25">
      <c r="E187" s="101"/>
      <c r="G187" s="317"/>
    </row>
    <row r="188" spans="5:7" s="23" customFormat="1" x14ac:dyDescent="0.25">
      <c r="E188" s="101"/>
      <c r="G188" s="317"/>
    </row>
    <row r="189" spans="5:7" s="23" customFormat="1" x14ac:dyDescent="0.25">
      <c r="E189" s="101"/>
      <c r="G189" s="317"/>
    </row>
    <row r="190" spans="5:7" s="23" customFormat="1" x14ac:dyDescent="0.25">
      <c r="E190" s="101"/>
      <c r="G190" s="317"/>
    </row>
    <row r="191" spans="5:7" s="23" customFormat="1" x14ac:dyDescent="0.25">
      <c r="E191" s="101"/>
      <c r="G191" s="317"/>
    </row>
    <row r="192" spans="5:7" s="23" customFormat="1" x14ac:dyDescent="0.25">
      <c r="E192" s="101"/>
      <c r="G192" s="317"/>
    </row>
    <row r="193" spans="5:7" s="23" customFormat="1" x14ac:dyDescent="0.25">
      <c r="E193" s="101"/>
      <c r="G193" s="317"/>
    </row>
    <row r="194" spans="5:7" s="23" customFormat="1" x14ac:dyDescent="0.25">
      <c r="E194" s="101"/>
      <c r="G194" s="317"/>
    </row>
    <row r="195" spans="5:7" s="23" customFormat="1" x14ac:dyDescent="0.25">
      <c r="E195" s="101"/>
      <c r="G195" s="317"/>
    </row>
    <row r="196" spans="5:7" s="23" customFormat="1" x14ac:dyDescent="0.25">
      <c r="E196" s="101"/>
      <c r="G196" s="317"/>
    </row>
    <row r="197" spans="5:7" s="23" customFormat="1" x14ac:dyDescent="0.25">
      <c r="E197" s="101"/>
      <c r="G197" s="317"/>
    </row>
    <row r="198" spans="5:7" s="23" customFormat="1" x14ac:dyDescent="0.25">
      <c r="E198" s="101"/>
      <c r="G198" s="317"/>
    </row>
    <row r="199" spans="5:7" s="23" customFormat="1" x14ac:dyDescent="0.25">
      <c r="E199" s="101"/>
      <c r="G199" s="317"/>
    </row>
    <row r="200" spans="5:7" s="23" customFormat="1" x14ac:dyDescent="0.25">
      <c r="E200" s="101"/>
      <c r="G200" s="317"/>
    </row>
    <row r="201" spans="5:7" s="23" customFormat="1" x14ac:dyDescent="0.25">
      <c r="E201" s="101"/>
      <c r="G201" s="317"/>
    </row>
    <row r="202" spans="5:7" s="23" customFormat="1" x14ac:dyDescent="0.25">
      <c r="E202" s="101"/>
      <c r="G202" s="317"/>
    </row>
    <row r="203" spans="5:7" s="23" customFormat="1" x14ac:dyDescent="0.25">
      <c r="E203" s="101"/>
      <c r="G203" s="317"/>
    </row>
    <row r="204" spans="5:7" s="23" customFormat="1" x14ac:dyDescent="0.25">
      <c r="E204" s="101"/>
      <c r="G204" s="317"/>
    </row>
    <row r="205" spans="5:7" s="23" customFormat="1" x14ac:dyDescent="0.25">
      <c r="E205" s="101"/>
      <c r="G205" s="317"/>
    </row>
    <row r="206" spans="5:7" s="23" customFormat="1" x14ac:dyDescent="0.25">
      <c r="E206" s="101"/>
      <c r="G206" s="317"/>
    </row>
    <row r="207" spans="5:7" s="23" customFormat="1" x14ac:dyDescent="0.25">
      <c r="E207" s="101"/>
      <c r="G207" s="317"/>
    </row>
    <row r="208" spans="5:7" s="23" customFormat="1" x14ac:dyDescent="0.25">
      <c r="E208" s="101"/>
      <c r="G208" s="317"/>
    </row>
    <row r="209" spans="5:7" s="23" customFormat="1" x14ac:dyDescent="0.25">
      <c r="E209" s="101"/>
      <c r="G209" s="317"/>
    </row>
    <row r="210" spans="5:7" s="23" customFormat="1" x14ac:dyDescent="0.25">
      <c r="E210" s="101"/>
      <c r="G210" s="317"/>
    </row>
    <row r="211" spans="5:7" s="23" customFormat="1" x14ac:dyDescent="0.25">
      <c r="E211" s="101"/>
      <c r="G211" s="317"/>
    </row>
    <row r="212" spans="5:7" s="23" customFormat="1" x14ac:dyDescent="0.25">
      <c r="E212" s="101"/>
      <c r="G212" s="317"/>
    </row>
    <row r="213" spans="5:7" s="23" customFormat="1" x14ac:dyDescent="0.25">
      <c r="E213" s="101"/>
      <c r="G213" s="317"/>
    </row>
  </sheetData>
  <sheetProtection password="CF05" sheet="1" objects="1" scenarios="1" formatCells="0" formatColumns="0" formatRows="0" sort="0" autoFilter="0" pivotTables="0"/>
  <mergeCells count="45">
    <mergeCell ref="A38:C38"/>
    <mergeCell ref="A60:C60"/>
    <mergeCell ref="A51:C51"/>
    <mergeCell ref="A47:C47"/>
    <mergeCell ref="A58:C58"/>
    <mergeCell ref="A57:C57"/>
    <mergeCell ref="A54:C54"/>
    <mergeCell ref="A52:C52"/>
    <mergeCell ref="A48:C48"/>
    <mergeCell ref="A53:C53"/>
    <mergeCell ref="A55:C55"/>
    <mergeCell ref="A56:C56"/>
    <mergeCell ref="A46:C46"/>
    <mergeCell ref="A13:C13"/>
    <mergeCell ref="A14:C14"/>
    <mergeCell ref="A39:C39"/>
    <mergeCell ref="A17:C17"/>
    <mergeCell ref="A18:C18"/>
    <mergeCell ref="A21:C21"/>
    <mergeCell ref="A42:C42"/>
    <mergeCell ref="A43:C43"/>
    <mergeCell ref="A44:C44"/>
    <mergeCell ref="A45:C45"/>
    <mergeCell ref="A20:C20"/>
    <mergeCell ref="A27:C27"/>
    <mergeCell ref="A32:C32"/>
    <mergeCell ref="A29:C29"/>
    <mergeCell ref="A31:C31"/>
    <mergeCell ref="A30:C30"/>
    <mergeCell ref="A15:C15"/>
    <mergeCell ref="A16:C16"/>
    <mergeCell ref="C3:E3"/>
    <mergeCell ref="A2:B2"/>
    <mergeCell ref="A3:B3"/>
    <mergeCell ref="A1:E1"/>
    <mergeCell ref="A19:C19"/>
    <mergeCell ref="A9:C9"/>
    <mergeCell ref="A10:C10"/>
    <mergeCell ref="B6:C6"/>
    <mergeCell ref="A4:C4"/>
    <mergeCell ref="A7:C7"/>
    <mergeCell ref="A8:C8"/>
    <mergeCell ref="A5:C5"/>
    <mergeCell ref="A11:C11"/>
    <mergeCell ref="A12:C12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66" orientation="portrait" r:id="rId1"/>
  <customProperties>
    <customPr name="layoutContexts" r:id="rId2"/>
    <customPr name="SaveUndoMode" r:id="rId3"/>
    <customPr name="screen" r:id="rId4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61"/>
  <sheetViews>
    <sheetView zoomScale="70" zoomScaleNormal="70" workbookViewId="0">
      <selection activeCell="F4" sqref="F4"/>
    </sheetView>
  </sheetViews>
  <sheetFormatPr defaultColWidth="8.85546875" defaultRowHeight="14.25" x14ac:dyDescent="0.2"/>
  <cols>
    <col min="1" max="1" width="10.85546875" style="173" customWidth="1"/>
    <col min="2" max="2" width="21.28515625" style="173" customWidth="1"/>
    <col min="3" max="3" width="21.28515625" style="185" customWidth="1"/>
    <col min="4" max="4" width="21.28515625" style="173" customWidth="1"/>
    <col min="5" max="5" width="64" style="173" customWidth="1"/>
    <col min="6" max="6" width="21.28515625" style="186" customWidth="1"/>
    <col min="7" max="7" width="19.42578125" style="187" customWidth="1"/>
    <col min="8" max="8" width="21.28515625" style="188" customWidth="1"/>
    <col min="9" max="9" width="21.28515625" style="37" customWidth="1"/>
    <col min="10" max="10" width="16.85546875" style="192" customWidth="1"/>
    <col min="11" max="11" width="18.42578125" style="130" hidden="1" customWidth="1"/>
    <col min="12" max="12" width="16" style="137" hidden="1" customWidth="1"/>
    <col min="13" max="13" width="13.28515625" style="37" hidden="1" customWidth="1"/>
    <col min="14" max="14" width="15.28515625" style="37" hidden="1" customWidth="1"/>
    <col min="15" max="16384" width="8.85546875" style="34"/>
  </cols>
  <sheetData>
    <row r="1" spans="1:14" s="41" customFormat="1" ht="40.15" customHeight="1" x14ac:dyDescent="0.25">
      <c r="A1" s="595" t="s">
        <v>228</v>
      </c>
      <c r="B1" s="595"/>
      <c r="C1" s="193"/>
      <c r="D1" s="193"/>
      <c r="E1" s="174"/>
      <c r="F1" s="175"/>
      <c r="G1" s="176"/>
      <c r="H1" s="177"/>
      <c r="I1" s="42"/>
      <c r="J1" s="189"/>
      <c r="K1" s="128"/>
      <c r="L1" s="135"/>
      <c r="M1" s="42"/>
      <c r="N1" s="42"/>
    </row>
    <row r="3" spans="1:14" s="207" customFormat="1" ht="68.45" customHeight="1" x14ac:dyDescent="0.2">
      <c r="A3" s="203" t="s">
        <v>226</v>
      </c>
      <c r="B3" s="213" t="s">
        <v>225</v>
      </c>
      <c r="C3" s="204" t="s">
        <v>231</v>
      </c>
      <c r="D3" s="213" t="s">
        <v>229</v>
      </c>
      <c r="E3" s="203" t="s">
        <v>230</v>
      </c>
      <c r="F3" s="43" t="s">
        <v>222</v>
      </c>
      <c r="G3" s="203" t="s">
        <v>221</v>
      </c>
      <c r="H3" s="205" t="s">
        <v>258</v>
      </c>
      <c r="I3" s="43" t="s">
        <v>257</v>
      </c>
      <c r="J3" s="204" t="s">
        <v>276</v>
      </c>
      <c r="K3" s="132" t="s">
        <v>249</v>
      </c>
      <c r="L3" s="46" t="s">
        <v>259</v>
      </c>
      <c r="M3" s="38" t="s">
        <v>250</v>
      </c>
      <c r="N3" s="206" t="s">
        <v>252</v>
      </c>
    </row>
    <row r="4" spans="1:14" s="53" customFormat="1" ht="15" x14ac:dyDescent="0.2">
      <c r="A4" s="91"/>
      <c r="B4" s="91"/>
      <c r="C4" s="146"/>
      <c r="D4" s="91"/>
      <c r="E4" s="91"/>
      <c r="F4" s="93"/>
      <c r="G4" s="94"/>
      <c r="H4" s="129"/>
      <c r="I4" s="51">
        <f>IF(H4="",F4,F4/H4)</f>
        <v>0</v>
      </c>
      <c r="J4" s="190"/>
      <c r="K4" s="133"/>
      <c r="L4" s="244">
        <f>IF(K4&gt;0,(F4/K4),I4)</f>
        <v>0</v>
      </c>
      <c r="M4" s="33"/>
      <c r="N4" s="33">
        <f>L4-M4</f>
        <v>0</v>
      </c>
    </row>
    <row r="5" spans="1:14" s="53" customFormat="1" ht="15" x14ac:dyDescent="0.2">
      <c r="A5" s="91"/>
      <c r="B5" s="91"/>
      <c r="C5" s="146"/>
      <c r="D5" s="91"/>
      <c r="E5" s="91"/>
      <c r="F5" s="93"/>
      <c r="G5" s="94"/>
      <c r="H5" s="129"/>
      <c r="I5" s="51">
        <f t="shared" ref="I5:I60" si="0">IF(H5="",F5,F5/H5)</f>
        <v>0</v>
      </c>
      <c r="J5" s="190"/>
      <c r="K5" s="133"/>
      <c r="L5" s="244">
        <f t="shared" ref="L5:L60" si="1">IF(K5&gt;0,(F5/K5),I5)</f>
        <v>0</v>
      </c>
      <c r="M5" s="33"/>
      <c r="N5" s="33">
        <f t="shared" ref="N5:N60" si="2">L5-M5</f>
        <v>0</v>
      </c>
    </row>
    <row r="6" spans="1:14" s="53" customFormat="1" ht="15" x14ac:dyDescent="0.2">
      <c r="A6" s="91"/>
      <c r="B6" s="91"/>
      <c r="C6" s="146"/>
      <c r="D6" s="91"/>
      <c r="E6" s="91"/>
      <c r="F6" s="93"/>
      <c r="G6" s="94"/>
      <c r="H6" s="129"/>
      <c r="I6" s="51">
        <f t="shared" si="0"/>
        <v>0</v>
      </c>
      <c r="J6" s="190"/>
      <c r="K6" s="133"/>
      <c r="L6" s="244">
        <f t="shared" si="1"/>
        <v>0</v>
      </c>
      <c r="M6" s="33"/>
      <c r="N6" s="33">
        <f t="shared" si="2"/>
        <v>0</v>
      </c>
    </row>
    <row r="7" spans="1:14" s="53" customFormat="1" ht="15" x14ac:dyDescent="0.2">
      <c r="A7" s="91"/>
      <c r="B7" s="91"/>
      <c r="C7" s="146"/>
      <c r="D7" s="91"/>
      <c r="E7" s="91"/>
      <c r="F7" s="93"/>
      <c r="G7" s="94"/>
      <c r="H7" s="129"/>
      <c r="I7" s="51">
        <f t="shared" si="0"/>
        <v>0</v>
      </c>
      <c r="J7" s="190"/>
      <c r="K7" s="133"/>
      <c r="L7" s="244">
        <f t="shared" si="1"/>
        <v>0</v>
      </c>
      <c r="M7" s="33"/>
      <c r="N7" s="33">
        <f t="shared" si="2"/>
        <v>0</v>
      </c>
    </row>
    <row r="8" spans="1:14" s="53" customFormat="1" ht="15" x14ac:dyDescent="0.2">
      <c r="A8" s="91"/>
      <c r="B8" s="91"/>
      <c r="C8" s="146"/>
      <c r="D8" s="91"/>
      <c r="E8" s="91"/>
      <c r="F8" s="93"/>
      <c r="G8" s="94"/>
      <c r="H8" s="129"/>
      <c r="I8" s="51">
        <f t="shared" si="0"/>
        <v>0</v>
      </c>
      <c r="J8" s="190"/>
      <c r="K8" s="133"/>
      <c r="L8" s="244">
        <f t="shared" si="1"/>
        <v>0</v>
      </c>
      <c r="M8" s="33"/>
      <c r="N8" s="33">
        <f t="shared" si="2"/>
        <v>0</v>
      </c>
    </row>
    <row r="9" spans="1:14" s="53" customFormat="1" ht="15" x14ac:dyDescent="0.2">
      <c r="A9" s="91"/>
      <c r="B9" s="91"/>
      <c r="C9" s="146"/>
      <c r="D9" s="91"/>
      <c r="E9" s="91"/>
      <c r="F9" s="93"/>
      <c r="G9" s="94"/>
      <c r="H9" s="129"/>
      <c r="I9" s="51">
        <f t="shared" si="0"/>
        <v>0</v>
      </c>
      <c r="J9" s="190"/>
      <c r="K9" s="133"/>
      <c r="L9" s="244">
        <f t="shared" si="1"/>
        <v>0</v>
      </c>
      <c r="M9" s="33"/>
      <c r="N9" s="33">
        <f t="shared" si="2"/>
        <v>0</v>
      </c>
    </row>
    <row r="10" spans="1:14" s="53" customFormat="1" ht="15" x14ac:dyDescent="0.2">
      <c r="A10" s="91"/>
      <c r="B10" s="91"/>
      <c r="C10" s="146"/>
      <c r="D10" s="91"/>
      <c r="E10" s="91"/>
      <c r="F10" s="93"/>
      <c r="G10" s="94"/>
      <c r="H10" s="129"/>
      <c r="I10" s="51">
        <f t="shared" si="0"/>
        <v>0</v>
      </c>
      <c r="J10" s="190"/>
      <c r="K10" s="133"/>
      <c r="L10" s="244">
        <f t="shared" si="1"/>
        <v>0</v>
      </c>
      <c r="M10" s="33"/>
      <c r="N10" s="33">
        <f t="shared" si="2"/>
        <v>0</v>
      </c>
    </row>
    <row r="11" spans="1:14" s="53" customFormat="1" ht="15" x14ac:dyDescent="0.2">
      <c r="A11" s="91"/>
      <c r="B11" s="91"/>
      <c r="C11" s="146"/>
      <c r="D11" s="91"/>
      <c r="E11" s="91"/>
      <c r="F11" s="93"/>
      <c r="G11" s="94"/>
      <c r="H11" s="129"/>
      <c r="I11" s="51">
        <f t="shared" si="0"/>
        <v>0</v>
      </c>
      <c r="J11" s="190"/>
      <c r="K11" s="133"/>
      <c r="L11" s="244">
        <f t="shared" si="1"/>
        <v>0</v>
      </c>
      <c r="M11" s="33"/>
      <c r="N11" s="33">
        <f t="shared" si="2"/>
        <v>0</v>
      </c>
    </row>
    <row r="12" spans="1:14" s="53" customFormat="1" ht="15" x14ac:dyDescent="0.2">
      <c r="A12" s="91"/>
      <c r="B12" s="91"/>
      <c r="C12" s="146"/>
      <c r="D12" s="91"/>
      <c r="E12" s="91"/>
      <c r="F12" s="93"/>
      <c r="G12" s="94"/>
      <c r="H12" s="129"/>
      <c r="I12" s="51">
        <f t="shared" si="0"/>
        <v>0</v>
      </c>
      <c r="J12" s="190"/>
      <c r="K12" s="133"/>
      <c r="L12" s="244">
        <f t="shared" si="1"/>
        <v>0</v>
      </c>
      <c r="M12" s="33"/>
      <c r="N12" s="33">
        <f t="shared" si="2"/>
        <v>0</v>
      </c>
    </row>
    <row r="13" spans="1:14" s="53" customFormat="1" ht="15" x14ac:dyDescent="0.2">
      <c r="A13" s="91"/>
      <c r="B13" s="91"/>
      <c r="C13" s="146"/>
      <c r="D13" s="91"/>
      <c r="E13" s="91"/>
      <c r="F13" s="93"/>
      <c r="G13" s="94"/>
      <c r="H13" s="129"/>
      <c r="I13" s="51">
        <f t="shared" si="0"/>
        <v>0</v>
      </c>
      <c r="J13" s="190"/>
      <c r="K13" s="133"/>
      <c r="L13" s="244">
        <f t="shared" si="1"/>
        <v>0</v>
      </c>
      <c r="M13" s="33"/>
      <c r="N13" s="33">
        <f t="shared" si="2"/>
        <v>0</v>
      </c>
    </row>
    <row r="14" spans="1:14" s="53" customFormat="1" ht="15" x14ac:dyDescent="0.2">
      <c r="A14" s="91"/>
      <c r="B14" s="91"/>
      <c r="C14" s="146"/>
      <c r="D14" s="91"/>
      <c r="E14" s="91"/>
      <c r="F14" s="93"/>
      <c r="G14" s="94"/>
      <c r="H14" s="129"/>
      <c r="I14" s="51">
        <f t="shared" si="0"/>
        <v>0</v>
      </c>
      <c r="J14" s="190"/>
      <c r="K14" s="133"/>
      <c r="L14" s="244">
        <f t="shared" si="1"/>
        <v>0</v>
      </c>
      <c r="M14" s="33"/>
      <c r="N14" s="33">
        <f t="shared" si="2"/>
        <v>0</v>
      </c>
    </row>
    <row r="15" spans="1:14" s="53" customFormat="1" ht="15" x14ac:dyDescent="0.2">
      <c r="A15" s="91"/>
      <c r="B15" s="91"/>
      <c r="C15" s="146"/>
      <c r="D15" s="91"/>
      <c r="E15" s="91"/>
      <c r="F15" s="93"/>
      <c r="G15" s="94"/>
      <c r="H15" s="129"/>
      <c r="I15" s="51">
        <f t="shared" si="0"/>
        <v>0</v>
      </c>
      <c r="J15" s="190"/>
      <c r="K15" s="133"/>
      <c r="L15" s="244">
        <f t="shared" si="1"/>
        <v>0</v>
      </c>
      <c r="M15" s="33"/>
      <c r="N15" s="33">
        <f t="shared" si="2"/>
        <v>0</v>
      </c>
    </row>
    <row r="16" spans="1:14" s="53" customFormat="1" ht="15" x14ac:dyDescent="0.2">
      <c r="A16" s="91"/>
      <c r="B16" s="91"/>
      <c r="C16" s="146"/>
      <c r="D16" s="91"/>
      <c r="E16" s="91"/>
      <c r="F16" s="93"/>
      <c r="G16" s="94"/>
      <c r="H16" s="129"/>
      <c r="I16" s="51">
        <f t="shared" si="0"/>
        <v>0</v>
      </c>
      <c r="J16" s="190"/>
      <c r="K16" s="133"/>
      <c r="L16" s="244">
        <f t="shared" si="1"/>
        <v>0</v>
      </c>
      <c r="M16" s="33"/>
      <c r="N16" s="33">
        <f t="shared" si="2"/>
        <v>0</v>
      </c>
    </row>
    <row r="17" spans="1:14" s="53" customFormat="1" ht="15" x14ac:dyDescent="0.2">
      <c r="A17" s="91"/>
      <c r="B17" s="91"/>
      <c r="C17" s="146"/>
      <c r="D17" s="91"/>
      <c r="E17" s="91"/>
      <c r="F17" s="93"/>
      <c r="G17" s="94"/>
      <c r="H17" s="129"/>
      <c r="I17" s="51">
        <f t="shared" si="0"/>
        <v>0</v>
      </c>
      <c r="J17" s="190"/>
      <c r="K17" s="133"/>
      <c r="L17" s="244">
        <f t="shared" si="1"/>
        <v>0</v>
      </c>
      <c r="M17" s="33"/>
      <c r="N17" s="33">
        <f t="shared" si="2"/>
        <v>0</v>
      </c>
    </row>
    <row r="18" spans="1:14" s="53" customFormat="1" ht="15" x14ac:dyDescent="0.2">
      <c r="A18" s="91"/>
      <c r="B18" s="91"/>
      <c r="C18" s="146"/>
      <c r="D18" s="91"/>
      <c r="E18" s="91"/>
      <c r="F18" s="93"/>
      <c r="G18" s="94"/>
      <c r="H18" s="129"/>
      <c r="I18" s="51">
        <f t="shared" si="0"/>
        <v>0</v>
      </c>
      <c r="J18" s="190"/>
      <c r="K18" s="133"/>
      <c r="L18" s="244">
        <f t="shared" si="1"/>
        <v>0</v>
      </c>
      <c r="M18" s="33"/>
      <c r="N18" s="33">
        <f t="shared" si="2"/>
        <v>0</v>
      </c>
    </row>
    <row r="19" spans="1:14" s="53" customFormat="1" ht="15" x14ac:dyDescent="0.2">
      <c r="A19" s="91"/>
      <c r="B19" s="91"/>
      <c r="C19" s="146"/>
      <c r="D19" s="91"/>
      <c r="E19" s="91"/>
      <c r="F19" s="93"/>
      <c r="G19" s="94"/>
      <c r="H19" s="129"/>
      <c r="I19" s="51">
        <f t="shared" si="0"/>
        <v>0</v>
      </c>
      <c r="J19" s="190"/>
      <c r="K19" s="133"/>
      <c r="L19" s="244">
        <f t="shared" si="1"/>
        <v>0</v>
      </c>
      <c r="M19" s="33"/>
      <c r="N19" s="33">
        <f t="shared" si="2"/>
        <v>0</v>
      </c>
    </row>
    <row r="20" spans="1:14" s="53" customFormat="1" ht="15" x14ac:dyDescent="0.2">
      <c r="A20" s="91"/>
      <c r="B20" s="91"/>
      <c r="C20" s="146"/>
      <c r="D20" s="91"/>
      <c r="E20" s="91"/>
      <c r="F20" s="93"/>
      <c r="G20" s="94"/>
      <c r="H20" s="129"/>
      <c r="I20" s="51">
        <f t="shared" si="0"/>
        <v>0</v>
      </c>
      <c r="J20" s="190"/>
      <c r="K20" s="133"/>
      <c r="L20" s="244">
        <f t="shared" si="1"/>
        <v>0</v>
      </c>
      <c r="M20" s="33"/>
      <c r="N20" s="33">
        <f t="shared" si="2"/>
        <v>0</v>
      </c>
    </row>
    <row r="21" spans="1:14" s="53" customFormat="1" ht="15" x14ac:dyDescent="0.2">
      <c r="A21" s="91"/>
      <c r="B21" s="91"/>
      <c r="C21" s="146"/>
      <c r="D21" s="91"/>
      <c r="E21" s="91"/>
      <c r="F21" s="93"/>
      <c r="G21" s="94"/>
      <c r="H21" s="129"/>
      <c r="I21" s="51">
        <f t="shared" si="0"/>
        <v>0</v>
      </c>
      <c r="J21" s="190"/>
      <c r="K21" s="133"/>
      <c r="L21" s="244">
        <f t="shared" si="1"/>
        <v>0</v>
      </c>
      <c r="M21" s="33"/>
      <c r="N21" s="33">
        <f t="shared" si="2"/>
        <v>0</v>
      </c>
    </row>
    <row r="22" spans="1:14" s="53" customFormat="1" ht="15" x14ac:dyDescent="0.2">
      <c r="A22" s="91"/>
      <c r="B22" s="91"/>
      <c r="C22" s="146"/>
      <c r="D22" s="91"/>
      <c r="E22" s="91"/>
      <c r="F22" s="93"/>
      <c r="G22" s="94"/>
      <c r="H22" s="129"/>
      <c r="I22" s="51">
        <f t="shared" si="0"/>
        <v>0</v>
      </c>
      <c r="J22" s="190"/>
      <c r="K22" s="133"/>
      <c r="L22" s="244">
        <f t="shared" si="1"/>
        <v>0</v>
      </c>
      <c r="M22" s="33"/>
      <c r="N22" s="33">
        <f t="shared" si="2"/>
        <v>0</v>
      </c>
    </row>
    <row r="23" spans="1:14" s="53" customFormat="1" ht="15" x14ac:dyDescent="0.2">
      <c r="A23" s="91"/>
      <c r="B23" s="91"/>
      <c r="C23" s="146"/>
      <c r="D23" s="91"/>
      <c r="E23" s="91"/>
      <c r="F23" s="93"/>
      <c r="G23" s="94"/>
      <c r="H23" s="129"/>
      <c r="I23" s="51">
        <f t="shared" si="0"/>
        <v>0</v>
      </c>
      <c r="J23" s="190"/>
      <c r="K23" s="133"/>
      <c r="L23" s="244">
        <f t="shared" si="1"/>
        <v>0</v>
      </c>
      <c r="M23" s="33"/>
      <c r="N23" s="33">
        <f t="shared" si="2"/>
        <v>0</v>
      </c>
    </row>
    <row r="24" spans="1:14" s="53" customFormat="1" ht="15" x14ac:dyDescent="0.2">
      <c r="A24" s="91"/>
      <c r="B24" s="91"/>
      <c r="C24" s="146"/>
      <c r="D24" s="91"/>
      <c r="E24" s="91"/>
      <c r="F24" s="93"/>
      <c r="G24" s="94"/>
      <c r="H24" s="129"/>
      <c r="I24" s="51">
        <f t="shared" si="0"/>
        <v>0</v>
      </c>
      <c r="J24" s="190"/>
      <c r="K24" s="133"/>
      <c r="L24" s="244">
        <f t="shared" si="1"/>
        <v>0</v>
      </c>
      <c r="M24" s="33"/>
      <c r="N24" s="33">
        <f t="shared" si="2"/>
        <v>0</v>
      </c>
    </row>
    <row r="25" spans="1:14" s="53" customFormat="1" ht="15" x14ac:dyDescent="0.2">
      <c r="A25" s="91"/>
      <c r="B25" s="91"/>
      <c r="C25" s="146"/>
      <c r="D25" s="91"/>
      <c r="E25" s="91"/>
      <c r="F25" s="93"/>
      <c r="G25" s="94"/>
      <c r="H25" s="129"/>
      <c r="I25" s="51">
        <f t="shared" si="0"/>
        <v>0</v>
      </c>
      <c r="J25" s="190"/>
      <c r="K25" s="133"/>
      <c r="L25" s="244">
        <f t="shared" si="1"/>
        <v>0</v>
      </c>
      <c r="M25" s="33"/>
      <c r="N25" s="33">
        <f t="shared" si="2"/>
        <v>0</v>
      </c>
    </row>
    <row r="26" spans="1:14" s="53" customFormat="1" ht="15" x14ac:dyDescent="0.2">
      <c r="A26" s="91"/>
      <c r="B26" s="91"/>
      <c r="C26" s="146"/>
      <c r="D26" s="91"/>
      <c r="E26" s="91"/>
      <c r="F26" s="93"/>
      <c r="G26" s="94"/>
      <c r="H26" s="129"/>
      <c r="I26" s="51">
        <f t="shared" si="0"/>
        <v>0</v>
      </c>
      <c r="J26" s="190"/>
      <c r="K26" s="133"/>
      <c r="L26" s="244">
        <f t="shared" si="1"/>
        <v>0</v>
      </c>
      <c r="M26" s="33"/>
      <c r="N26" s="33">
        <f t="shared" si="2"/>
        <v>0</v>
      </c>
    </row>
    <row r="27" spans="1:14" s="53" customFormat="1" ht="15" x14ac:dyDescent="0.2">
      <c r="A27" s="91"/>
      <c r="B27" s="91"/>
      <c r="C27" s="146"/>
      <c r="D27" s="91"/>
      <c r="E27" s="91"/>
      <c r="F27" s="93"/>
      <c r="G27" s="94"/>
      <c r="H27" s="129"/>
      <c r="I27" s="51">
        <f t="shared" si="0"/>
        <v>0</v>
      </c>
      <c r="J27" s="190"/>
      <c r="K27" s="133"/>
      <c r="L27" s="244">
        <f t="shared" si="1"/>
        <v>0</v>
      </c>
      <c r="M27" s="33"/>
      <c r="N27" s="33">
        <f t="shared" si="2"/>
        <v>0</v>
      </c>
    </row>
    <row r="28" spans="1:14" s="53" customFormat="1" ht="15" x14ac:dyDescent="0.2">
      <c r="A28" s="91"/>
      <c r="B28" s="91"/>
      <c r="C28" s="146"/>
      <c r="D28" s="91"/>
      <c r="E28" s="91"/>
      <c r="F28" s="93"/>
      <c r="G28" s="94"/>
      <c r="H28" s="129"/>
      <c r="I28" s="51">
        <f t="shared" si="0"/>
        <v>0</v>
      </c>
      <c r="J28" s="190"/>
      <c r="K28" s="133"/>
      <c r="L28" s="244">
        <f t="shared" si="1"/>
        <v>0</v>
      </c>
      <c r="M28" s="33"/>
      <c r="N28" s="33">
        <f t="shared" si="2"/>
        <v>0</v>
      </c>
    </row>
    <row r="29" spans="1:14" s="53" customFormat="1" ht="15" x14ac:dyDescent="0.2">
      <c r="A29" s="91"/>
      <c r="B29" s="91"/>
      <c r="C29" s="146"/>
      <c r="D29" s="91"/>
      <c r="E29" s="91"/>
      <c r="F29" s="93"/>
      <c r="G29" s="94"/>
      <c r="H29" s="129"/>
      <c r="I29" s="51">
        <f t="shared" si="0"/>
        <v>0</v>
      </c>
      <c r="J29" s="190"/>
      <c r="K29" s="133"/>
      <c r="L29" s="244">
        <f t="shared" si="1"/>
        <v>0</v>
      </c>
      <c r="M29" s="33"/>
      <c r="N29" s="33">
        <f t="shared" si="2"/>
        <v>0</v>
      </c>
    </row>
    <row r="30" spans="1:14" s="53" customFormat="1" ht="15" x14ac:dyDescent="0.2">
      <c r="A30" s="91"/>
      <c r="B30" s="91"/>
      <c r="C30" s="146"/>
      <c r="D30" s="91"/>
      <c r="E30" s="91"/>
      <c r="F30" s="93"/>
      <c r="G30" s="94"/>
      <c r="H30" s="129"/>
      <c r="I30" s="51">
        <f t="shared" si="0"/>
        <v>0</v>
      </c>
      <c r="J30" s="190"/>
      <c r="K30" s="133"/>
      <c r="L30" s="244">
        <f t="shared" si="1"/>
        <v>0</v>
      </c>
      <c r="M30" s="33"/>
      <c r="N30" s="33">
        <f t="shared" si="2"/>
        <v>0</v>
      </c>
    </row>
    <row r="31" spans="1:14" s="53" customFormat="1" ht="15" x14ac:dyDescent="0.2">
      <c r="A31" s="91"/>
      <c r="B31" s="91"/>
      <c r="C31" s="146"/>
      <c r="D31" s="91"/>
      <c r="E31" s="91"/>
      <c r="F31" s="93"/>
      <c r="G31" s="94"/>
      <c r="H31" s="129"/>
      <c r="I31" s="51">
        <f t="shared" si="0"/>
        <v>0</v>
      </c>
      <c r="J31" s="190"/>
      <c r="K31" s="133"/>
      <c r="L31" s="244">
        <f t="shared" si="1"/>
        <v>0</v>
      </c>
      <c r="M31" s="33"/>
      <c r="N31" s="33">
        <f t="shared" si="2"/>
        <v>0</v>
      </c>
    </row>
    <row r="32" spans="1:14" s="53" customFormat="1" ht="15" x14ac:dyDescent="0.2">
      <c r="A32" s="91"/>
      <c r="B32" s="91"/>
      <c r="C32" s="146"/>
      <c r="D32" s="91"/>
      <c r="E32" s="91"/>
      <c r="F32" s="93"/>
      <c r="G32" s="94"/>
      <c r="H32" s="129"/>
      <c r="I32" s="51">
        <f t="shared" si="0"/>
        <v>0</v>
      </c>
      <c r="J32" s="190"/>
      <c r="K32" s="133"/>
      <c r="L32" s="244">
        <f t="shared" si="1"/>
        <v>0</v>
      </c>
      <c r="M32" s="33"/>
      <c r="N32" s="33">
        <f t="shared" si="2"/>
        <v>0</v>
      </c>
    </row>
    <row r="33" spans="1:14" s="53" customFormat="1" ht="15" x14ac:dyDescent="0.2">
      <c r="A33" s="91"/>
      <c r="B33" s="91"/>
      <c r="C33" s="146"/>
      <c r="D33" s="91"/>
      <c r="E33" s="91"/>
      <c r="F33" s="93"/>
      <c r="G33" s="94"/>
      <c r="H33" s="129"/>
      <c r="I33" s="51">
        <f t="shared" si="0"/>
        <v>0</v>
      </c>
      <c r="J33" s="190"/>
      <c r="K33" s="133"/>
      <c r="L33" s="244">
        <f t="shared" si="1"/>
        <v>0</v>
      </c>
      <c r="M33" s="33"/>
      <c r="N33" s="33">
        <f t="shared" si="2"/>
        <v>0</v>
      </c>
    </row>
    <row r="34" spans="1:14" s="53" customFormat="1" ht="15" x14ac:dyDescent="0.2">
      <c r="A34" s="91"/>
      <c r="B34" s="91"/>
      <c r="C34" s="146"/>
      <c r="D34" s="91"/>
      <c r="E34" s="91"/>
      <c r="F34" s="93"/>
      <c r="G34" s="94"/>
      <c r="H34" s="129"/>
      <c r="I34" s="51">
        <f t="shared" si="0"/>
        <v>0</v>
      </c>
      <c r="J34" s="190"/>
      <c r="K34" s="133"/>
      <c r="L34" s="244">
        <f t="shared" si="1"/>
        <v>0</v>
      </c>
      <c r="M34" s="33"/>
      <c r="N34" s="33">
        <f t="shared" si="2"/>
        <v>0</v>
      </c>
    </row>
    <row r="35" spans="1:14" s="53" customFormat="1" ht="15" x14ac:dyDescent="0.2">
      <c r="A35" s="91"/>
      <c r="B35" s="91"/>
      <c r="C35" s="146"/>
      <c r="D35" s="91"/>
      <c r="E35" s="91"/>
      <c r="F35" s="93"/>
      <c r="G35" s="94"/>
      <c r="H35" s="129"/>
      <c r="I35" s="51">
        <f t="shared" si="0"/>
        <v>0</v>
      </c>
      <c r="J35" s="190"/>
      <c r="K35" s="133"/>
      <c r="L35" s="244">
        <f t="shared" si="1"/>
        <v>0</v>
      </c>
      <c r="M35" s="33"/>
      <c r="N35" s="33">
        <f t="shared" si="2"/>
        <v>0</v>
      </c>
    </row>
    <row r="36" spans="1:14" s="53" customFormat="1" ht="15" x14ac:dyDescent="0.2">
      <c r="A36" s="91"/>
      <c r="B36" s="91"/>
      <c r="C36" s="146"/>
      <c r="D36" s="91"/>
      <c r="E36" s="91"/>
      <c r="F36" s="93"/>
      <c r="G36" s="94"/>
      <c r="H36" s="129"/>
      <c r="I36" s="51">
        <f t="shared" si="0"/>
        <v>0</v>
      </c>
      <c r="J36" s="190"/>
      <c r="K36" s="133"/>
      <c r="L36" s="244">
        <f t="shared" si="1"/>
        <v>0</v>
      </c>
      <c r="M36" s="33"/>
      <c r="N36" s="33">
        <f t="shared" si="2"/>
        <v>0</v>
      </c>
    </row>
    <row r="37" spans="1:14" s="53" customFormat="1" ht="15" x14ac:dyDescent="0.2">
      <c r="A37" s="91"/>
      <c r="B37" s="91"/>
      <c r="C37" s="146"/>
      <c r="D37" s="91"/>
      <c r="E37" s="91"/>
      <c r="F37" s="93"/>
      <c r="G37" s="94"/>
      <c r="H37" s="129"/>
      <c r="I37" s="51">
        <f t="shared" si="0"/>
        <v>0</v>
      </c>
      <c r="J37" s="190"/>
      <c r="K37" s="133"/>
      <c r="L37" s="244">
        <f t="shared" si="1"/>
        <v>0</v>
      </c>
      <c r="M37" s="33"/>
      <c r="N37" s="33">
        <f t="shared" si="2"/>
        <v>0</v>
      </c>
    </row>
    <row r="38" spans="1:14" s="53" customFormat="1" ht="15" x14ac:dyDescent="0.2">
      <c r="A38" s="91"/>
      <c r="B38" s="91"/>
      <c r="C38" s="146"/>
      <c r="D38" s="91"/>
      <c r="E38" s="91"/>
      <c r="F38" s="93"/>
      <c r="G38" s="94"/>
      <c r="H38" s="129"/>
      <c r="I38" s="51">
        <f t="shared" si="0"/>
        <v>0</v>
      </c>
      <c r="J38" s="190"/>
      <c r="K38" s="133"/>
      <c r="L38" s="244">
        <f t="shared" si="1"/>
        <v>0</v>
      </c>
      <c r="M38" s="33"/>
      <c r="N38" s="33">
        <f t="shared" si="2"/>
        <v>0</v>
      </c>
    </row>
    <row r="39" spans="1:14" s="53" customFormat="1" ht="15" x14ac:dyDescent="0.2">
      <c r="A39" s="91"/>
      <c r="B39" s="91"/>
      <c r="C39" s="146"/>
      <c r="D39" s="91"/>
      <c r="E39" s="91"/>
      <c r="F39" s="93"/>
      <c r="G39" s="94"/>
      <c r="H39" s="129"/>
      <c r="I39" s="51">
        <f t="shared" si="0"/>
        <v>0</v>
      </c>
      <c r="J39" s="190"/>
      <c r="K39" s="133"/>
      <c r="L39" s="244">
        <f t="shared" si="1"/>
        <v>0</v>
      </c>
      <c r="M39" s="33"/>
      <c r="N39" s="33">
        <f t="shared" si="2"/>
        <v>0</v>
      </c>
    </row>
    <row r="40" spans="1:14" s="53" customFormat="1" ht="15" x14ac:dyDescent="0.2">
      <c r="A40" s="91"/>
      <c r="B40" s="91"/>
      <c r="C40" s="146"/>
      <c r="D40" s="91"/>
      <c r="E40" s="91"/>
      <c r="F40" s="93"/>
      <c r="G40" s="94"/>
      <c r="H40" s="129"/>
      <c r="I40" s="51">
        <f t="shared" si="0"/>
        <v>0</v>
      </c>
      <c r="J40" s="190"/>
      <c r="K40" s="133"/>
      <c r="L40" s="244">
        <f t="shared" si="1"/>
        <v>0</v>
      </c>
      <c r="M40" s="33"/>
      <c r="N40" s="33">
        <f t="shared" si="2"/>
        <v>0</v>
      </c>
    </row>
    <row r="41" spans="1:14" s="53" customFormat="1" ht="15" x14ac:dyDescent="0.2">
      <c r="A41" s="91"/>
      <c r="B41" s="91"/>
      <c r="C41" s="146"/>
      <c r="D41" s="91"/>
      <c r="E41" s="91"/>
      <c r="F41" s="93"/>
      <c r="G41" s="94"/>
      <c r="H41" s="129"/>
      <c r="I41" s="51">
        <f t="shared" si="0"/>
        <v>0</v>
      </c>
      <c r="J41" s="190"/>
      <c r="K41" s="133"/>
      <c r="L41" s="244">
        <f t="shared" si="1"/>
        <v>0</v>
      </c>
      <c r="M41" s="33"/>
      <c r="N41" s="33">
        <f t="shared" si="2"/>
        <v>0</v>
      </c>
    </row>
    <row r="42" spans="1:14" s="53" customFormat="1" ht="15" x14ac:dyDescent="0.2">
      <c r="A42" s="91"/>
      <c r="B42" s="91"/>
      <c r="C42" s="146"/>
      <c r="D42" s="91"/>
      <c r="E42" s="91"/>
      <c r="F42" s="93"/>
      <c r="G42" s="94"/>
      <c r="H42" s="129"/>
      <c r="I42" s="51">
        <f t="shared" si="0"/>
        <v>0</v>
      </c>
      <c r="J42" s="190"/>
      <c r="K42" s="133"/>
      <c r="L42" s="244">
        <f t="shared" si="1"/>
        <v>0</v>
      </c>
      <c r="M42" s="33"/>
      <c r="N42" s="33">
        <f t="shared" si="2"/>
        <v>0</v>
      </c>
    </row>
    <row r="43" spans="1:14" s="53" customFormat="1" ht="15" x14ac:dyDescent="0.2">
      <c r="A43" s="91"/>
      <c r="B43" s="91"/>
      <c r="C43" s="146"/>
      <c r="D43" s="91"/>
      <c r="E43" s="91"/>
      <c r="F43" s="93"/>
      <c r="G43" s="94"/>
      <c r="H43" s="129"/>
      <c r="I43" s="51">
        <f t="shared" si="0"/>
        <v>0</v>
      </c>
      <c r="J43" s="190"/>
      <c r="K43" s="133"/>
      <c r="L43" s="244">
        <f t="shared" si="1"/>
        <v>0</v>
      </c>
      <c r="M43" s="33"/>
      <c r="N43" s="33">
        <f t="shared" si="2"/>
        <v>0</v>
      </c>
    </row>
    <row r="44" spans="1:14" s="53" customFormat="1" ht="15" x14ac:dyDescent="0.2">
      <c r="A44" s="91"/>
      <c r="B44" s="91"/>
      <c r="C44" s="146"/>
      <c r="D44" s="91"/>
      <c r="E44" s="91"/>
      <c r="F44" s="93"/>
      <c r="G44" s="94"/>
      <c r="H44" s="129"/>
      <c r="I44" s="51">
        <f t="shared" si="0"/>
        <v>0</v>
      </c>
      <c r="J44" s="190"/>
      <c r="K44" s="133"/>
      <c r="L44" s="244">
        <f t="shared" si="1"/>
        <v>0</v>
      </c>
      <c r="M44" s="33"/>
      <c r="N44" s="33">
        <f t="shared" si="2"/>
        <v>0</v>
      </c>
    </row>
    <row r="45" spans="1:14" s="53" customFormat="1" ht="15" x14ac:dyDescent="0.2">
      <c r="A45" s="91"/>
      <c r="B45" s="91"/>
      <c r="C45" s="146"/>
      <c r="D45" s="91"/>
      <c r="E45" s="91"/>
      <c r="F45" s="93"/>
      <c r="G45" s="94"/>
      <c r="H45" s="129"/>
      <c r="I45" s="51">
        <f t="shared" si="0"/>
        <v>0</v>
      </c>
      <c r="J45" s="190"/>
      <c r="K45" s="133"/>
      <c r="L45" s="244">
        <f t="shared" si="1"/>
        <v>0</v>
      </c>
      <c r="M45" s="33"/>
      <c r="N45" s="33">
        <f t="shared" si="2"/>
        <v>0</v>
      </c>
    </row>
    <row r="46" spans="1:14" s="53" customFormat="1" ht="15" x14ac:dyDescent="0.2">
      <c r="A46" s="91"/>
      <c r="B46" s="91"/>
      <c r="C46" s="146"/>
      <c r="D46" s="91"/>
      <c r="E46" s="91"/>
      <c r="F46" s="93"/>
      <c r="G46" s="94"/>
      <c r="H46" s="129"/>
      <c r="I46" s="51">
        <f t="shared" si="0"/>
        <v>0</v>
      </c>
      <c r="J46" s="190"/>
      <c r="K46" s="133"/>
      <c r="L46" s="244">
        <f t="shared" si="1"/>
        <v>0</v>
      </c>
      <c r="M46" s="33"/>
      <c r="N46" s="33">
        <f t="shared" si="2"/>
        <v>0</v>
      </c>
    </row>
    <row r="47" spans="1:14" s="53" customFormat="1" ht="15" x14ac:dyDescent="0.2">
      <c r="A47" s="91"/>
      <c r="B47" s="91"/>
      <c r="C47" s="146"/>
      <c r="D47" s="91"/>
      <c r="E47" s="91"/>
      <c r="F47" s="93"/>
      <c r="G47" s="94"/>
      <c r="H47" s="129"/>
      <c r="I47" s="51">
        <f t="shared" si="0"/>
        <v>0</v>
      </c>
      <c r="J47" s="190"/>
      <c r="K47" s="133"/>
      <c r="L47" s="244">
        <f t="shared" si="1"/>
        <v>0</v>
      </c>
      <c r="M47" s="33"/>
      <c r="N47" s="33">
        <f t="shared" si="2"/>
        <v>0</v>
      </c>
    </row>
    <row r="48" spans="1:14" s="53" customFormat="1" ht="15" x14ac:dyDescent="0.2">
      <c r="A48" s="91"/>
      <c r="B48" s="91"/>
      <c r="C48" s="146"/>
      <c r="D48" s="91"/>
      <c r="E48" s="91"/>
      <c r="F48" s="93"/>
      <c r="G48" s="94"/>
      <c r="H48" s="129"/>
      <c r="I48" s="51">
        <f t="shared" si="0"/>
        <v>0</v>
      </c>
      <c r="J48" s="190"/>
      <c r="K48" s="133"/>
      <c r="L48" s="244">
        <f t="shared" si="1"/>
        <v>0</v>
      </c>
      <c r="M48" s="33"/>
      <c r="N48" s="33">
        <f t="shared" si="2"/>
        <v>0</v>
      </c>
    </row>
    <row r="49" spans="1:14" s="53" customFormat="1" ht="15" x14ac:dyDescent="0.2">
      <c r="A49" s="91"/>
      <c r="B49" s="91"/>
      <c r="C49" s="146"/>
      <c r="D49" s="91"/>
      <c r="E49" s="91"/>
      <c r="F49" s="93"/>
      <c r="G49" s="94"/>
      <c r="H49" s="129"/>
      <c r="I49" s="51">
        <f t="shared" si="0"/>
        <v>0</v>
      </c>
      <c r="J49" s="190"/>
      <c r="K49" s="133"/>
      <c r="L49" s="244">
        <f t="shared" si="1"/>
        <v>0</v>
      </c>
      <c r="M49" s="33"/>
      <c r="N49" s="33">
        <f t="shared" si="2"/>
        <v>0</v>
      </c>
    </row>
    <row r="50" spans="1:14" s="53" customFormat="1" ht="15" x14ac:dyDescent="0.2">
      <c r="A50" s="91"/>
      <c r="B50" s="91"/>
      <c r="C50" s="146"/>
      <c r="D50" s="91"/>
      <c r="E50" s="91"/>
      <c r="F50" s="93"/>
      <c r="G50" s="94"/>
      <c r="H50" s="129"/>
      <c r="I50" s="51">
        <f t="shared" si="0"/>
        <v>0</v>
      </c>
      <c r="J50" s="190"/>
      <c r="K50" s="133"/>
      <c r="L50" s="244">
        <f t="shared" si="1"/>
        <v>0</v>
      </c>
      <c r="M50" s="33"/>
      <c r="N50" s="33">
        <f t="shared" si="2"/>
        <v>0</v>
      </c>
    </row>
    <row r="51" spans="1:14" s="53" customFormat="1" ht="15" x14ac:dyDescent="0.2">
      <c r="A51" s="91"/>
      <c r="B51" s="91"/>
      <c r="C51" s="146"/>
      <c r="D51" s="91"/>
      <c r="E51" s="91"/>
      <c r="F51" s="93"/>
      <c r="G51" s="94"/>
      <c r="H51" s="129"/>
      <c r="I51" s="51">
        <f t="shared" si="0"/>
        <v>0</v>
      </c>
      <c r="J51" s="190"/>
      <c r="K51" s="133"/>
      <c r="L51" s="244">
        <f t="shared" si="1"/>
        <v>0</v>
      </c>
      <c r="M51" s="33"/>
      <c r="N51" s="33">
        <f t="shared" si="2"/>
        <v>0</v>
      </c>
    </row>
    <row r="52" spans="1:14" s="53" customFormat="1" ht="15" x14ac:dyDescent="0.2">
      <c r="A52" s="91"/>
      <c r="B52" s="91"/>
      <c r="C52" s="146"/>
      <c r="D52" s="91"/>
      <c r="E52" s="91"/>
      <c r="F52" s="93"/>
      <c r="G52" s="94"/>
      <c r="H52" s="129"/>
      <c r="I52" s="51">
        <f t="shared" si="0"/>
        <v>0</v>
      </c>
      <c r="J52" s="190"/>
      <c r="K52" s="133"/>
      <c r="L52" s="244">
        <f t="shared" si="1"/>
        <v>0</v>
      </c>
      <c r="M52" s="33"/>
      <c r="N52" s="33">
        <f t="shared" si="2"/>
        <v>0</v>
      </c>
    </row>
    <row r="53" spans="1:14" s="53" customFormat="1" ht="15" x14ac:dyDescent="0.2">
      <c r="A53" s="91"/>
      <c r="B53" s="91"/>
      <c r="C53" s="146"/>
      <c r="D53" s="91"/>
      <c r="E53" s="91"/>
      <c r="F53" s="93"/>
      <c r="G53" s="94"/>
      <c r="H53" s="129"/>
      <c r="I53" s="51">
        <f t="shared" si="0"/>
        <v>0</v>
      </c>
      <c r="J53" s="190"/>
      <c r="K53" s="133"/>
      <c r="L53" s="244">
        <f t="shared" si="1"/>
        <v>0</v>
      </c>
      <c r="M53" s="33"/>
      <c r="N53" s="33">
        <f t="shared" si="2"/>
        <v>0</v>
      </c>
    </row>
    <row r="54" spans="1:14" s="53" customFormat="1" ht="15" x14ac:dyDescent="0.2">
      <c r="A54" s="91"/>
      <c r="B54" s="91"/>
      <c r="C54" s="146"/>
      <c r="D54" s="91"/>
      <c r="E54" s="91"/>
      <c r="F54" s="93"/>
      <c r="G54" s="94"/>
      <c r="H54" s="129"/>
      <c r="I54" s="51">
        <f t="shared" si="0"/>
        <v>0</v>
      </c>
      <c r="J54" s="190"/>
      <c r="K54" s="133"/>
      <c r="L54" s="244">
        <f t="shared" si="1"/>
        <v>0</v>
      </c>
      <c r="M54" s="33"/>
      <c r="N54" s="33">
        <f t="shared" si="2"/>
        <v>0</v>
      </c>
    </row>
    <row r="55" spans="1:14" s="53" customFormat="1" ht="15" x14ac:dyDescent="0.2">
      <c r="A55" s="91"/>
      <c r="B55" s="91"/>
      <c r="C55" s="146"/>
      <c r="D55" s="91"/>
      <c r="E55" s="91"/>
      <c r="F55" s="93"/>
      <c r="G55" s="94"/>
      <c r="H55" s="129"/>
      <c r="I55" s="51">
        <f t="shared" si="0"/>
        <v>0</v>
      </c>
      <c r="J55" s="190"/>
      <c r="K55" s="133"/>
      <c r="L55" s="244">
        <f t="shared" si="1"/>
        <v>0</v>
      </c>
      <c r="M55" s="33"/>
      <c r="N55" s="33">
        <f t="shared" si="2"/>
        <v>0</v>
      </c>
    </row>
    <row r="56" spans="1:14" s="53" customFormat="1" ht="15" x14ac:dyDescent="0.2">
      <c r="A56" s="91"/>
      <c r="B56" s="91"/>
      <c r="C56" s="146"/>
      <c r="D56" s="91"/>
      <c r="E56" s="91"/>
      <c r="F56" s="93"/>
      <c r="G56" s="94"/>
      <c r="H56" s="129"/>
      <c r="I56" s="51">
        <f t="shared" si="0"/>
        <v>0</v>
      </c>
      <c r="J56" s="190"/>
      <c r="K56" s="133"/>
      <c r="L56" s="244">
        <f t="shared" si="1"/>
        <v>0</v>
      </c>
      <c r="M56" s="33"/>
      <c r="N56" s="33">
        <f t="shared" si="2"/>
        <v>0</v>
      </c>
    </row>
    <row r="57" spans="1:14" s="53" customFormat="1" ht="15" x14ac:dyDescent="0.2">
      <c r="A57" s="91"/>
      <c r="B57" s="91"/>
      <c r="C57" s="146"/>
      <c r="D57" s="91"/>
      <c r="E57" s="91"/>
      <c r="F57" s="93"/>
      <c r="G57" s="94"/>
      <c r="H57" s="129"/>
      <c r="I57" s="51">
        <f t="shared" si="0"/>
        <v>0</v>
      </c>
      <c r="J57" s="190"/>
      <c r="K57" s="133"/>
      <c r="L57" s="244">
        <f t="shared" si="1"/>
        <v>0</v>
      </c>
      <c r="M57" s="33"/>
      <c r="N57" s="33">
        <f t="shared" si="2"/>
        <v>0</v>
      </c>
    </row>
    <row r="58" spans="1:14" s="53" customFormat="1" ht="15" x14ac:dyDescent="0.2">
      <c r="A58" s="91"/>
      <c r="B58" s="91"/>
      <c r="C58" s="146"/>
      <c r="D58" s="91"/>
      <c r="E58" s="91"/>
      <c r="F58" s="93"/>
      <c r="G58" s="94"/>
      <c r="H58" s="129"/>
      <c r="I58" s="51">
        <f t="shared" si="0"/>
        <v>0</v>
      </c>
      <c r="J58" s="190"/>
      <c r="K58" s="133"/>
      <c r="L58" s="244">
        <f t="shared" si="1"/>
        <v>0</v>
      </c>
      <c r="M58" s="33"/>
      <c r="N58" s="33">
        <f t="shared" si="2"/>
        <v>0</v>
      </c>
    </row>
    <row r="59" spans="1:14" s="53" customFormat="1" ht="15" x14ac:dyDescent="0.2">
      <c r="A59" s="91"/>
      <c r="B59" s="91"/>
      <c r="C59" s="146"/>
      <c r="D59" s="91"/>
      <c r="E59" s="91"/>
      <c r="F59" s="93"/>
      <c r="G59" s="94"/>
      <c r="H59" s="129"/>
      <c r="I59" s="51">
        <f t="shared" si="0"/>
        <v>0</v>
      </c>
      <c r="J59" s="190"/>
      <c r="K59" s="133"/>
      <c r="L59" s="244">
        <f t="shared" si="1"/>
        <v>0</v>
      </c>
      <c r="M59" s="33"/>
      <c r="N59" s="33">
        <f t="shared" si="2"/>
        <v>0</v>
      </c>
    </row>
    <row r="60" spans="1:14" s="53" customFormat="1" ht="15" x14ac:dyDescent="0.2">
      <c r="A60" s="91"/>
      <c r="B60" s="91"/>
      <c r="C60" s="146"/>
      <c r="D60" s="91"/>
      <c r="E60" s="91"/>
      <c r="F60" s="93"/>
      <c r="G60" s="94"/>
      <c r="H60" s="129"/>
      <c r="I60" s="51">
        <f t="shared" si="0"/>
        <v>0</v>
      </c>
      <c r="J60" s="190"/>
      <c r="K60" s="133"/>
      <c r="L60" s="244">
        <f t="shared" si="1"/>
        <v>0</v>
      </c>
      <c r="M60" s="33"/>
      <c r="N60" s="33">
        <f t="shared" si="2"/>
        <v>0</v>
      </c>
    </row>
    <row r="61" spans="1:14" s="64" customFormat="1" ht="27.6" customHeight="1" x14ac:dyDescent="0.25">
      <c r="A61" s="172"/>
      <c r="B61" s="172"/>
      <c r="C61" s="181"/>
      <c r="D61" s="172"/>
      <c r="E61" s="172"/>
      <c r="F61" s="182"/>
      <c r="G61" s="183"/>
      <c r="H61" s="221"/>
      <c r="I61" s="65">
        <f>ROUNDUP(SUM(I4:I60),2)</f>
        <v>0</v>
      </c>
      <c r="J61" s="191"/>
      <c r="K61" s="138"/>
      <c r="L61" s="59"/>
      <c r="M61" s="55"/>
      <c r="N61" s="57">
        <f>ROUNDUP(SUM(N4:N60),2)</f>
        <v>0</v>
      </c>
    </row>
  </sheetData>
  <sheetProtection password="CF05" sheet="1" objects="1" scenarios="1"/>
  <mergeCells count="1">
    <mergeCell ref="A1:B1"/>
  </mergeCells>
  <printOptions horizontalCentered="1"/>
  <pageMargins left="0.39370078740157483" right="0.39370078740157483" top="0.55118110236220474" bottom="0.55118110236220474" header="0.31496062992125984" footer="0.31496062992125984"/>
  <pageSetup scale="43" orientation="landscape" r:id="rId1"/>
  <headerFooter>
    <oddFooter>&amp;C&amp;F&amp;R&amp;P/&amp;N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58"/>
  <sheetViews>
    <sheetView zoomScale="80" zoomScaleNormal="80" workbookViewId="0">
      <selection activeCell="F4" sqref="F4"/>
    </sheetView>
  </sheetViews>
  <sheetFormatPr defaultColWidth="8.85546875" defaultRowHeight="14.25" x14ac:dyDescent="0.2"/>
  <cols>
    <col min="1" max="1" width="9.85546875" style="173" customWidth="1"/>
    <col min="2" max="2" width="21.28515625" style="173" customWidth="1"/>
    <col min="3" max="3" width="21.28515625" style="185" customWidth="1"/>
    <col min="4" max="4" width="21.28515625" style="173" customWidth="1"/>
    <col min="5" max="5" width="51.28515625" style="173" customWidth="1"/>
    <col min="6" max="6" width="19.28515625" style="186" customWidth="1"/>
    <col min="7" max="7" width="14.7109375" style="187" customWidth="1"/>
    <col min="8" max="8" width="19" style="188" customWidth="1"/>
    <col min="9" max="9" width="21.28515625" style="37" customWidth="1"/>
    <col min="10" max="10" width="15.85546875" style="192" customWidth="1"/>
    <col min="11" max="11" width="16.5703125" style="130" hidden="1" customWidth="1"/>
    <col min="12" max="12" width="14.42578125" style="137" hidden="1" customWidth="1"/>
    <col min="13" max="13" width="13.7109375" style="37" hidden="1" customWidth="1"/>
    <col min="14" max="14" width="16" style="37" hidden="1" customWidth="1"/>
    <col min="15" max="16384" width="8.85546875" style="34"/>
  </cols>
  <sheetData>
    <row r="1" spans="1:14" s="41" customFormat="1" ht="38.450000000000003" customHeight="1" x14ac:dyDescent="0.25">
      <c r="A1" s="595" t="s">
        <v>294</v>
      </c>
      <c r="B1" s="595"/>
      <c r="C1" s="595"/>
      <c r="D1" s="595"/>
      <c r="E1" s="595"/>
      <c r="F1" s="175"/>
      <c r="G1" s="176"/>
      <c r="H1" s="177"/>
      <c r="I1" s="42"/>
      <c r="J1" s="189"/>
      <c r="K1" s="128"/>
      <c r="L1" s="135"/>
      <c r="M1" s="42"/>
      <c r="N1" s="42"/>
    </row>
    <row r="2" spans="1:14" ht="18.600000000000001" customHeight="1" x14ac:dyDescent="0.2"/>
    <row r="3" spans="1:14" s="207" customFormat="1" ht="60" x14ac:dyDescent="0.2">
      <c r="A3" s="203" t="s">
        <v>226</v>
      </c>
      <c r="B3" s="213" t="s">
        <v>225</v>
      </c>
      <c r="C3" s="204" t="s">
        <v>231</v>
      </c>
      <c r="D3" s="213" t="s">
        <v>229</v>
      </c>
      <c r="E3" s="203" t="s">
        <v>230</v>
      </c>
      <c r="F3" s="43" t="s">
        <v>222</v>
      </c>
      <c r="G3" s="203" t="s">
        <v>221</v>
      </c>
      <c r="H3" s="205" t="s">
        <v>258</v>
      </c>
      <c r="I3" s="43" t="s">
        <v>257</v>
      </c>
      <c r="J3" s="204" t="s">
        <v>276</v>
      </c>
      <c r="K3" s="132" t="s">
        <v>249</v>
      </c>
      <c r="L3" s="46" t="s">
        <v>259</v>
      </c>
      <c r="M3" s="38" t="s">
        <v>250</v>
      </c>
      <c r="N3" s="206" t="s">
        <v>252</v>
      </c>
    </row>
    <row r="4" spans="1:14" ht="15" x14ac:dyDescent="0.2">
      <c r="A4" s="95"/>
      <c r="B4" s="95"/>
      <c r="C4" s="147"/>
      <c r="D4" s="95"/>
      <c r="E4" s="95"/>
      <c r="F4" s="96"/>
      <c r="G4" s="97"/>
      <c r="H4" s="140"/>
      <c r="I4" s="32">
        <f>IF(H4="",F4,F4/H4)</f>
        <v>0</v>
      </c>
      <c r="J4" s="190"/>
      <c r="K4" s="141"/>
      <c r="L4" s="246">
        <f>IF(K4&gt;0,(F4/K4),I4)</f>
        <v>0</v>
      </c>
      <c r="M4" s="39"/>
      <c r="N4" s="39">
        <f>L4-M4</f>
        <v>0</v>
      </c>
    </row>
    <row r="5" spans="1:14" ht="15" x14ac:dyDescent="0.2">
      <c r="A5" s="95"/>
      <c r="B5" s="95"/>
      <c r="C5" s="147"/>
      <c r="D5" s="95"/>
      <c r="E5" s="95"/>
      <c r="F5" s="96"/>
      <c r="G5" s="97"/>
      <c r="H5" s="140"/>
      <c r="I5" s="32">
        <f t="shared" ref="I5:I57" si="0">IF(H5="",F5,F5/H5)</f>
        <v>0</v>
      </c>
      <c r="J5" s="190"/>
      <c r="K5" s="141"/>
      <c r="L5" s="246">
        <f t="shared" ref="L5:L28" si="1">IF(K5&gt;0,(F5/K5),I5)</f>
        <v>0</v>
      </c>
      <c r="M5" s="39"/>
      <c r="N5" s="39">
        <f t="shared" ref="N5:N57" si="2">L5-M5</f>
        <v>0</v>
      </c>
    </row>
    <row r="6" spans="1:14" ht="15" x14ac:dyDescent="0.2">
      <c r="A6" s="95"/>
      <c r="B6" s="95"/>
      <c r="C6" s="147"/>
      <c r="D6" s="95"/>
      <c r="E6" s="95"/>
      <c r="F6" s="96"/>
      <c r="G6" s="97"/>
      <c r="H6" s="140"/>
      <c r="I6" s="32">
        <f t="shared" si="0"/>
        <v>0</v>
      </c>
      <c r="J6" s="190"/>
      <c r="K6" s="141"/>
      <c r="L6" s="246">
        <f t="shared" si="1"/>
        <v>0</v>
      </c>
      <c r="M6" s="39"/>
      <c r="N6" s="39">
        <f t="shared" si="2"/>
        <v>0</v>
      </c>
    </row>
    <row r="7" spans="1:14" ht="15" x14ac:dyDescent="0.2">
      <c r="A7" s="95"/>
      <c r="B7" s="95"/>
      <c r="C7" s="147"/>
      <c r="D7" s="95"/>
      <c r="E7" s="95"/>
      <c r="F7" s="96"/>
      <c r="G7" s="97"/>
      <c r="H7" s="140"/>
      <c r="I7" s="32">
        <f t="shared" si="0"/>
        <v>0</v>
      </c>
      <c r="J7" s="190"/>
      <c r="K7" s="141"/>
      <c r="L7" s="246">
        <f t="shared" si="1"/>
        <v>0</v>
      </c>
      <c r="M7" s="39"/>
      <c r="N7" s="39">
        <f t="shared" si="2"/>
        <v>0</v>
      </c>
    </row>
    <row r="8" spans="1:14" ht="15" x14ac:dyDescent="0.2">
      <c r="A8" s="95"/>
      <c r="B8" s="95"/>
      <c r="C8" s="147"/>
      <c r="D8" s="95"/>
      <c r="E8" s="95"/>
      <c r="F8" s="96"/>
      <c r="G8" s="97"/>
      <c r="H8" s="140"/>
      <c r="I8" s="32">
        <f t="shared" si="0"/>
        <v>0</v>
      </c>
      <c r="J8" s="190"/>
      <c r="K8" s="141"/>
      <c r="L8" s="246">
        <f t="shared" si="1"/>
        <v>0</v>
      </c>
      <c r="M8" s="39"/>
      <c r="N8" s="39">
        <f t="shared" si="2"/>
        <v>0</v>
      </c>
    </row>
    <row r="9" spans="1:14" ht="15" x14ac:dyDescent="0.2">
      <c r="A9" s="95"/>
      <c r="B9" s="95"/>
      <c r="C9" s="147"/>
      <c r="D9" s="95"/>
      <c r="E9" s="95"/>
      <c r="F9" s="96"/>
      <c r="G9" s="97"/>
      <c r="H9" s="140"/>
      <c r="I9" s="32">
        <f t="shared" si="0"/>
        <v>0</v>
      </c>
      <c r="J9" s="190"/>
      <c r="K9" s="141"/>
      <c r="L9" s="246">
        <f t="shared" si="1"/>
        <v>0</v>
      </c>
      <c r="M9" s="39"/>
      <c r="N9" s="39">
        <f t="shared" si="2"/>
        <v>0</v>
      </c>
    </row>
    <row r="10" spans="1:14" ht="15" x14ac:dyDescent="0.2">
      <c r="A10" s="95"/>
      <c r="B10" s="95"/>
      <c r="C10" s="147"/>
      <c r="D10" s="95"/>
      <c r="E10" s="95"/>
      <c r="F10" s="96"/>
      <c r="G10" s="97"/>
      <c r="H10" s="140"/>
      <c r="I10" s="32">
        <f t="shared" si="0"/>
        <v>0</v>
      </c>
      <c r="J10" s="190"/>
      <c r="K10" s="141"/>
      <c r="L10" s="246">
        <f t="shared" si="1"/>
        <v>0</v>
      </c>
      <c r="M10" s="39"/>
      <c r="N10" s="39">
        <f t="shared" si="2"/>
        <v>0</v>
      </c>
    </row>
    <row r="11" spans="1:14" ht="15" x14ac:dyDescent="0.2">
      <c r="A11" s="95"/>
      <c r="B11" s="95"/>
      <c r="C11" s="147"/>
      <c r="D11" s="95"/>
      <c r="E11" s="95"/>
      <c r="F11" s="96"/>
      <c r="G11" s="97"/>
      <c r="H11" s="140"/>
      <c r="I11" s="32">
        <f t="shared" si="0"/>
        <v>0</v>
      </c>
      <c r="J11" s="190"/>
      <c r="K11" s="141"/>
      <c r="L11" s="246">
        <f t="shared" si="1"/>
        <v>0</v>
      </c>
      <c r="M11" s="39"/>
      <c r="N11" s="39">
        <f t="shared" si="2"/>
        <v>0</v>
      </c>
    </row>
    <row r="12" spans="1:14" ht="15" x14ac:dyDescent="0.2">
      <c r="A12" s="95"/>
      <c r="B12" s="95"/>
      <c r="C12" s="147"/>
      <c r="D12" s="95"/>
      <c r="E12" s="95"/>
      <c r="F12" s="96"/>
      <c r="G12" s="97"/>
      <c r="H12" s="140"/>
      <c r="I12" s="32">
        <f t="shared" si="0"/>
        <v>0</v>
      </c>
      <c r="J12" s="190"/>
      <c r="K12" s="141"/>
      <c r="L12" s="246">
        <f t="shared" si="1"/>
        <v>0</v>
      </c>
      <c r="M12" s="39"/>
      <c r="N12" s="39">
        <f t="shared" si="2"/>
        <v>0</v>
      </c>
    </row>
    <row r="13" spans="1:14" ht="15" x14ac:dyDescent="0.2">
      <c r="A13" s="95"/>
      <c r="B13" s="95"/>
      <c r="C13" s="147"/>
      <c r="D13" s="95"/>
      <c r="E13" s="95"/>
      <c r="F13" s="96"/>
      <c r="G13" s="97"/>
      <c r="H13" s="140"/>
      <c r="I13" s="32">
        <f t="shared" si="0"/>
        <v>0</v>
      </c>
      <c r="J13" s="190"/>
      <c r="K13" s="141"/>
      <c r="L13" s="246">
        <f t="shared" si="1"/>
        <v>0</v>
      </c>
      <c r="M13" s="39"/>
      <c r="N13" s="39">
        <f t="shared" si="2"/>
        <v>0</v>
      </c>
    </row>
    <row r="14" spans="1:14" ht="15" x14ac:dyDescent="0.2">
      <c r="A14" s="95"/>
      <c r="B14" s="95"/>
      <c r="C14" s="147"/>
      <c r="D14" s="95"/>
      <c r="E14" s="95"/>
      <c r="F14" s="96"/>
      <c r="G14" s="97"/>
      <c r="H14" s="140"/>
      <c r="I14" s="32">
        <f t="shared" si="0"/>
        <v>0</v>
      </c>
      <c r="J14" s="190"/>
      <c r="K14" s="141"/>
      <c r="L14" s="246">
        <f t="shared" si="1"/>
        <v>0</v>
      </c>
      <c r="M14" s="39"/>
      <c r="N14" s="39">
        <f t="shared" si="2"/>
        <v>0</v>
      </c>
    </row>
    <row r="15" spans="1:14" ht="15" x14ac:dyDescent="0.2">
      <c r="A15" s="95"/>
      <c r="B15" s="95"/>
      <c r="C15" s="147"/>
      <c r="D15" s="95"/>
      <c r="E15" s="95"/>
      <c r="F15" s="96"/>
      <c r="G15" s="97"/>
      <c r="H15" s="140"/>
      <c r="I15" s="32">
        <f t="shared" si="0"/>
        <v>0</v>
      </c>
      <c r="J15" s="190"/>
      <c r="K15" s="141"/>
      <c r="L15" s="246">
        <f t="shared" si="1"/>
        <v>0</v>
      </c>
      <c r="M15" s="39"/>
      <c r="N15" s="39">
        <f t="shared" si="2"/>
        <v>0</v>
      </c>
    </row>
    <row r="16" spans="1:14" ht="15" x14ac:dyDescent="0.2">
      <c r="A16" s="95"/>
      <c r="B16" s="95"/>
      <c r="C16" s="147"/>
      <c r="D16" s="95"/>
      <c r="E16" s="95"/>
      <c r="F16" s="96"/>
      <c r="G16" s="97"/>
      <c r="H16" s="140"/>
      <c r="I16" s="32">
        <f t="shared" si="0"/>
        <v>0</v>
      </c>
      <c r="J16" s="190"/>
      <c r="K16" s="141"/>
      <c r="L16" s="246">
        <f t="shared" si="1"/>
        <v>0</v>
      </c>
      <c r="M16" s="39"/>
      <c r="N16" s="39">
        <f t="shared" si="2"/>
        <v>0</v>
      </c>
    </row>
    <row r="17" spans="1:14" ht="15" x14ac:dyDescent="0.2">
      <c r="A17" s="95"/>
      <c r="B17" s="95"/>
      <c r="C17" s="147"/>
      <c r="D17" s="95"/>
      <c r="E17" s="95"/>
      <c r="F17" s="96"/>
      <c r="G17" s="97"/>
      <c r="H17" s="140"/>
      <c r="I17" s="32">
        <f t="shared" si="0"/>
        <v>0</v>
      </c>
      <c r="J17" s="190"/>
      <c r="K17" s="141"/>
      <c r="L17" s="246">
        <f t="shared" si="1"/>
        <v>0</v>
      </c>
      <c r="M17" s="39"/>
      <c r="N17" s="39">
        <f t="shared" si="2"/>
        <v>0</v>
      </c>
    </row>
    <row r="18" spans="1:14" ht="15" x14ac:dyDescent="0.2">
      <c r="A18" s="95"/>
      <c r="B18" s="95"/>
      <c r="C18" s="147"/>
      <c r="D18" s="95"/>
      <c r="E18" s="95"/>
      <c r="F18" s="96"/>
      <c r="G18" s="97"/>
      <c r="H18" s="140"/>
      <c r="I18" s="32">
        <f t="shared" si="0"/>
        <v>0</v>
      </c>
      <c r="J18" s="190"/>
      <c r="K18" s="141"/>
      <c r="L18" s="246">
        <f t="shared" si="1"/>
        <v>0</v>
      </c>
      <c r="M18" s="39"/>
      <c r="N18" s="39">
        <f t="shared" si="2"/>
        <v>0</v>
      </c>
    </row>
    <row r="19" spans="1:14" ht="15" x14ac:dyDescent="0.2">
      <c r="A19" s="95"/>
      <c r="B19" s="95"/>
      <c r="C19" s="147"/>
      <c r="D19" s="95"/>
      <c r="E19" s="95"/>
      <c r="F19" s="96"/>
      <c r="G19" s="97"/>
      <c r="H19" s="140"/>
      <c r="I19" s="32">
        <f t="shared" si="0"/>
        <v>0</v>
      </c>
      <c r="J19" s="190"/>
      <c r="K19" s="141"/>
      <c r="L19" s="246">
        <f t="shared" si="1"/>
        <v>0</v>
      </c>
      <c r="M19" s="39"/>
      <c r="N19" s="39">
        <f t="shared" si="2"/>
        <v>0</v>
      </c>
    </row>
    <row r="20" spans="1:14" ht="15" x14ac:dyDescent="0.2">
      <c r="A20" s="95"/>
      <c r="B20" s="95"/>
      <c r="C20" s="147"/>
      <c r="D20" s="95"/>
      <c r="E20" s="95"/>
      <c r="F20" s="96"/>
      <c r="G20" s="97"/>
      <c r="H20" s="140"/>
      <c r="I20" s="32">
        <f t="shared" si="0"/>
        <v>0</v>
      </c>
      <c r="J20" s="190"/>
      <c r="K20" s="141"/>
      <c r="L20" s="246">
        <f t="shared" si="1"/>
        <v>0</v>
      </c>
      <c r="M20" s="39"/>
      <c r="N20" s="39">
        <f t="shared" si="2"/>
        <v>0</v>
      </c>
    </row>
    <row r="21" spans="1:14" ht="15" x14ac:dyDescent="0.2">
      <c r="A21" s="95"/>
      <c r="B21" s="95"/>
      <c r="C21" s="147"/>
      <c r="D21" s="95"/>
      <c r="E21" s="95"/>
      <c r="F21" s="96"/>
      <c r="G21" s="97"/>
      <c r="H21" s="140"/>
      <c r="I21" s="32">
        <f t="shared" si="0"/>
        <v>0</v>
      </c>
      <c r="J21" s="190"/>
      <c r="K21" s="141"/>
      <c r="L21" s="246">
        <f t="shared" si="1"/>
        <v>0</v>
      </c>
      <c r="M21" s="39"/>
      <c r="N21" s="39">
        <f t="shared" si="2"/>
        <v>0</v>
      </c>
    </row>
    <row r="22" spans="1:14" ht="15" x14ac:dyDescent="0.2">
      <c r="A22" s="95"/>
      <c r="B22" s="95"/>
      <c r="C22" s="147"/>
      <c r="D22" s="95"/>
      <c r="E22" s="95"/>
      <c r="F22" s="96"/>
      <c r="G22" s="97"/>
      <c r="H22" s="140"/>
      <c r="I22" s="32">
        <f t="shared" si="0"/>
        <v>0</v>
      </c>
      <c r="J22" s="190"/>
      <c r="K22" s="141"/>
      <c r="L22" s="246">
        <f t="shared" si="1"/>
        <v>0</v>
      </c>
      <c r="M22" s="39"/>
      <c r="N22" s="39">
        <f t="shared" si="2"/>
        <v>0</v>
      </c>
    </row>
    <row r="23" spans="1:14" ht="15" x14ac:dyDescent="0.2">
      <c r="A23" s="95"/>
      <c r="B23" s="95"/>
      <c r="C23" s="147"/>
      <c r="D23" s="95"/>
      <c r="E23" s="95"/>
      <c r="F23" s="96"/>
      <c r="G23" s="97"/>
      <c r="H23" s="140"/>
      <c r="I23" s="32">
        <f t="shared" si="0"/>
        <v>0</v>
      </c>
      <c r="J23" s="190"/>
      <c r="K23" s="141"/>
      <c r="L23" s="246">
        <f t="shared" si="1"/>
        <v>0</v>
      </c>
      <c r="M23" s="39"/>
      <c r="N23" s="39">
        <f t="shared" si="2"/>
        <v>0</v>
      </c>
    </row>
    <row r="24" spans="1:14" ht="15" x14ac:dyDescent="0.2">
      <c r="A24" s="95"/>
      <c r="B24" s="95"/>
      <c r="C24" s="147"/>
      <c r="D24" s="95"/>
      <c r="E24" s="95"/>
      <c r="F24" s="96"/>
      <c r="G24" s="97"/>
      <c r="H24" s="140"/>
      <c r="I24" s="32">
        <f t="shared" si="0"/>
        <v>0</v>
      </c>
      <c r="J24" s="190"/>
      <c r="K24" s="141"/>
      <c r="L24" s="246">
        <f t="shared" si="1"/>
        <v>0</v>
      </c>
      <c r="M24" s="39"/>
      <c r="N24" s="39">
        <f t="shared" si="2"/>
        <v>0</v>
      </c>
    </row>
    <row r="25" spans="1:14" ht="15" x14ac:dyDescent="0.2">
      <c r="A25" s="95"/>
      <c r="B25" s="95"/>
      <c r="C25" s="147"/>
      <c r="D25" s="95"/>
      <c r="E25" s="95"/>
      <c r="F25" s="96"/>
      <c r="G25" s="97"/>
      <c r="H25" s="140"/>
      <c r="I25" s="32">
        <f t="shared" si="0"/>
        <v>0</v>
      </c>
      <c r="J25" s="190"/>
      <c r="K25" s="141"/>
      <c r="L25" s="246">
        <f t="shared" si="1"/>
        <v>0</v>
      </c>
      <c r="M25" s="39"/>
      <c r="N25" s="39">
        <f t="shared" si="2"/>
        <v>0</v>
      </c>
    </row>
    <row r="26" spans="1:14" ht="15" x14ac:dyDescent="0.2">
      <c r="A26" s="95"/>
      <c r="B26" s="95"/>
      <c r="C26" s="147"/>
      <c r="D26" s="95"/>
      <c r="E26" s="95"/>
      <c r="F26" s="96"/>
      <c r="G26" s="97"/>
      <c r="H26" s="140"/>
      <c r="I26" s="32">
        <f t="shared" si="0"/>
        <v>0</v>
      </c>
      <c r="J26" s="190"/>
      <c r="K26" s="141"/>
      <c r="L26" s="246">
        <f t="shared" si="1"/>
        <v>0</v>
      </c>
      <c r="M26" s="39"/>
      <c r="N26" s="39">
        <f t="shared" si="2"/>
        <v>0</v>
      </c>
    </row>
    <row r="27" spans="1:14" ht="15" x14ac:dyDescent="0.2">
      <c r="A27" s="95"/>
      <c r="B27" s="95"/>
      <c r="C27" s="147"/>
      <c r="D27" s="95"/>
      <c r="E27" s="95"/>
      <c r="F27" s="96"/>
      <c r="G27" s="97"/>
      <c r="H27" s="140"/>
      <c r="I27" s="32">
        <f t="shared" si="0"/>
        <v>0</v>
      </c>
      <c r="J27" s="190"/>
      <c r="K27" s="141"/>
      <c r="L27" s="246">
        <f t="shared" si="1"/>
        <v>0</v>
      </c>
      <c r="M27" s="39"/>
      <c r="N27" s="39">
        <f t="shared" si="2"/>
        <v>0</v>
      </c>
    </row>
    <row r="28" spans="1:14" ht="15" x14ac:dyDescent="0.2">
      <c r="A28" s="95"/>
      <c r="B28" s="95"/>
      <c r="C28" s="147"/>
      <c r="D28" s="95"/>
      <c r="E28" s="95"/>
      <c r="F28" s="96"/>
      <c r="G28" s="97"/>
      <c r="H28" s="140"/>
      <c r="I28" s="32">
        <f t="shared" si="0"/>
        <v>0</v>
      </c>
      <c r="J28" s="190"/>
      <c r="K28" s="141"/>
      <c r="L28" s="246">
        <f t="shared" si="1"/>
        <v>0</v>
      </c>
      <c r="M28" s="39"/>
      <c r="N28" s="39">
        <f t="shared" si="2"/>
        <v>0</v>
      </c>
    </row>
    <row r="29" spans="1:14" ht="15" x14ac:dyDescent="0.2">
      <c r="A29" s="95"/>
      <c r="B29" s="95"/>
      <c r="C29" s="147"/>
      <c r="D29" s="95"/>
      <c r="E29" s="95"/>
      <c r="F29" s="96"/>
      <c r="G29" s="97"/>
      <c r="H29" s="140"/>
      <c r="I29" s="32">
        <f t="shared" si="0"/>
        <v>0</v>
      </c>
      <c r="J29" s="190"/>
      <c r="K29" s="141"/>
      <c r="L29" s="246">
        <f t="shared" ref="L29:L57" si="3">IF(K29&gt;0,(F29/K29),I29)</f>
        <v>0</v>
      </c>
      <c r="M29" s="39"/>
      <c r="N29" s="39">
        <f t="shared" si="2"/>
        <v>0</v>
      </c>
    </row>
    <row r="30" spans="1:14" ht="15" x14ac:dyDescent="0.2">
      <c r="A30" s="95"/>
      <c r="B30" s="95"/>
      <c r="C30" s="147"/>
      <c r="D30" s="95"/>
      <c r="E30" s="95"/>
      <c r="F30" s="96"/>
      <c r="G30" s="97"/>
      <c r="H30" s="140"/>
      <c r="I30" s="32">
        <f t="shared" si="0"/>
        <v>0</v>
      </c>
      <c r="J30" s="190"/>
      <c r="K30" s="141"/>
      <c r="L30" s="246">
        <f t="shared" si="3"/>
        <v>0</v>
      </c>
      <c r="M30" s="39"/>
      <c r="N30" s="39">
        <f t="shared" si="2"/>
        <v>0</v>
      </c>
    </row>
    <row r="31" spans="1:14" ht="15" x14ac:dyDescent="0.2">
      <c r="A31" s="95"/>
      <c r="B31" s="95"/>
      <c r="C31" s="147"/>
      <c r="D31" s="95"/>
      <c r="E31" s="95"/>
      <c r="F31" s="96"/>
      <c r="G31" s="97"/>
      <c r="H31" s="140"/>
      <c r="I31" s="32">
        <f t="shared" si="0"/>
        <v>0</v>
      </c>
      <c r="J31" s="190"/>
      <c r="K31" s="141"/>
      <c r="L31" s="246">
        <f t="shared" si="3"/>
        <v>0</v>
      </c>
      <c r="M31" s="39"/>
      <c r="N31" s="39">
        <f t="shared" si="2"/>
        <v>0</v>
      </c>
    </row>
    <row r="32" spans="1:14" ht="15" x14ac:dyDescent="0.2">
      <c r="A32" s="95"/>
      <c r="B32" s="95"/>
      <c r="C32" s="147"/>
      <c r="D32" s="95"/>
      <c r="E32" s="95"/>
      <c r="F32" s="96"/>
      <c r="G32" s="97"/>
      <c r="H32" s="140"/>
      <c r="I32" s="32">
        <f t="shared" si="0"/>
        <v>0</v>
      </c>
      <c r="J32" s="190"/>
      <c r="K32" s="141"/>
      <c r="L32" s="246">
        <f t="shared" si="3"/>
        <v>0</v>
      </c>
      <c r="M32" s="39"/>
      <c r="N32" s="39">
        <f t="shared" si="2"/>
        <v>0</v>
      </c>
    </row>
    <row r="33" spans="1:14" ht="15" x14ac:dyDescent="0.2">
      <c r="A33" s="95"/>
      <c r="B33" s="95"/>
      <c r="C33" s="147"/>
      <c r="D33" s="95"/>
      <c r="E33" s="95"/>
      <c r="F33" s="96"/>
      <c r="G33" s="97"/>
      <c r="H33" s="140"/>
      <c r="I33" s="32">
        <f t="shared" si="0"/>
        <v>0</v>
      </c>
      <c r="J33" s="190"/>
      <c r="K33" s="141"/>
      <c r="L33" s="246">
        <f t="shared" si="3"/>
        <v>0</v>
      </c>
      <c r="M33" s="39"/>
      <c r="N33" s="39">
        <f t="shared" si="2"/>
        <v>0</v>
      </c>
    </row>
    <row r="34" spans="1:14" ht="15" x14ac:dyDescent="0.2">
      <c r="A34" s="95"/>
      <c r="B34" s="95"/>
      <c r="C34" s="147"/>
      <c r="D34" s="95"/>
      <c r="E34" s="95"/>
      <c r="F34" s="96"/>
      <c r="G34" s="97"/>
      <c r="H34" s="140"/>
      <c r="I34" s="32">
        <f t="shared" si="0"/>
        <v>0</v>
      </c>
      <c r="J34" s="190"/>
      <c r="K34" s="141"/>
      <c r="L34" s="246">
        <f t="shared" si="3"/>
        <v>0</v>
      </c>
      <c r="M34" s="39"/>
      <c r="N34" s="39">
        <f t="shared" si="2"/>
        <v>0</v>
      </c>
    </row>
    <row r="35" spans="1:14" ht="15" x14ac:dyDescent="0.2">
      <c r="A35" s="95"/>
      <c r="B35" s="95"/>
      <c r="C35" s="147"/>
      <c r="D35" s="95"/>
      <c r="E35" s="95"/>
      <c r="F35" s="96"/>
      <c r="G35" s="97"/>
      <c r="H35" s="140"/>
      <c r="I35" s="32">
        <f t="shared" si="0"/>
        <v>0</v>
      </c>
      <c r="J35" s="190"/>
      <c r="K35" s="141"/>
      <c r="L35" s="246">
        <f t="shared" si="3"/>
        <v>0</v>
      </c>
      <c r="M35" s="39"/>
      <c r="N35" s="39">
        <f t="shared" si="2"/>
        <v>0</v>
      </c>
    </row>
    <row r="36" spans="1:14" ht="15" x14ac:dyDescent="0.2">
      <c r="A36" s="95"/>
      <c r="B36" s="95"/>
      <c r="C36" s="147"/>
      <c r="D36" s="95"/>
      <c r="E36" s="95"/>
      <c r="F36" s="96"/>
      <c r="G36" s="97"/>
      <c r="H36" s="140"/>
      <c r="I36" s="32">
        <f t="shared" si="0"/>
        <v>0</v>
      </c>
      <c r="J36" s="190"/>
      <c r="K36" s="141"/>
      <c r="L36" s="246">
        <f t="shared" si="3"/>
        <v>0</v>
      </c>
      <c r="M36" s="39"/>
      <c r="N36" s="39">
        <f t="shared" si="2"/>
        <v>0</v>
      </c>
    </row>
    <row r="37" spans="1:14" ht="15" x14ac:dyDescent="0.2">
      <c r="A37" s="95"/>
      <c r="B37" s="95"/>
      <c r="C37" s="147"/>
      <c r="D37" s="95"/>
      <c r="E37" s="95"/>
      <c r="F37" s="96"/>
      <c r="G37" s="97"/>
      <c r="H37" s="140"/>
      <c r="I37" s="32">
        <f t="shared" si="0"/>
        <v>0</v>
      </c>
      <c r="J37" s="190"/>
      <c r="K37" s="141"/>
      <c r="L37" s="246">
        <f t="shared" si="3"/>
        <v>0</v>
      </c>
      <c r="M37" s="39"/>
      <c r="N37" s="39">
        <f t="shared" si="2"/>
        <v>0</v>
      </c>
    </row>
    <row r="38" spans="1:14" ht="15" x14ac:dyDescent="0.2">
      <c r="A38" s="95"/>
      <c r="B38" s="95"/>
      <c r="C38" s="147"/>
      <c r="D38" s="95"/>
      <c r="E38" s="95"/>
      <c r="F38" s="96"/>
      <c r="G38" s="97"/>
      <c r="H38" s="140"/>
      <c r="I38" s="32">
        <f t="shared" si="0"/>
        <v>0</v>
      </c>
      <c r="J38" s="190"/>
      <c r="K38" s="141"/>
      <c r="L38" s="246">
        <f t="shared" si="3"/>
        <v>0</v>
      </c>
      <c r="M38" s="39"/>
      <c r="N38" s="39">
        <f t="shared" si="2"/>
        <v>0</v>
      </c>
    </row>
    <row r="39" spans="1:14" ht="15" x14ac:dyDescent="0.2">
      <c r="A39" s="95"/>
      <c r="B39" s="95"/>
      <c r="C39" s="147"/>
      <c r="D39" s="95"/>
      <c r="E39" s="95"/>
      <c r="F39" s="96"/>
      <c r="G39" s="97"/>
      <c r="H39" s="140"/>
      <c r="I39" s="32">
        <f t="shared" si="0"/>
        <v>0</v>
      </c>
      <c r="J39" s="190"/>
      <c r="K39" s="141"/>
      <c r="L39" s="246">
        <f t="shared" si="3"/>
        <v>0</v>
      </c>
      <c r="M39" s="39"/>
      <c r="N39" s="39">
        <f t="shared" si="2"/>
        <v>0</v>
      </c>
    </row>
    <row r="40" spans="1:14" ht="15" x14ac:dyDescent="0.2">
      <c r="A40" s="95"/>
      <c r="B40" s="95"/>
      <c r="C40" s="147"/>
      <c r="D40" s="95"/>
      <c r="E40" s="95"/>
      <c r="F40" s="96"/>
      <c r="G40" s="97"/>
      <c r="H40" s="140"/>
      <c r="I40" s="32">
        <f t="shared" si="0"/>
        <v>0</v>
      </c>
      <c r="J40" s="190"/>
      <c r="K40" s="141"/>
      <c r="L40" s="246">
        <f t="shared" si="3"/>
        <v>0</v>
      </c>
      <c r="M40" s="39"/>
      <c r="N40" s="39">
        <f t="shared" si="2"/>
        <v>0</v>
      </c>
    </row>
    <row r="41" spans="1:14" ht="15" x14ac:dyDescent="0.2">
      <c r="A41" s="95"/>
      <c r="B41" s="95"/>
      <c r="C41" s="147"/>
      <c r="D41" s="95"/>
      <c r="E41" s="95"/>
      <c r="F41" s="96"/>
      <c r="G41" s="97"/>
      <c r="H41" s="140"/>
      <c r="I41" s="32">
        <f t="shared" si="0"/>
        <v>0</v>
      </c>
      <c r="J41" s="190"/>
      <c r="K41" s="141"/>
      <c r="L41" s="246">
        <f t="shared" si="3"/>
        <v>0</v>
      </c>
      <c r="M41" s="39"/>
      <c r="N41" s="39">
        <f t="shared" si="2"/>
        <v>0</v>
      </c>
    </row>
    <row r="42" spans="1:14" ht="15" x14ac:dyDescent="0.2">
      <c r="A42" s="95"/>
      <c r="B42" s="95"/>
      <c r="C42" s="147"/>
      <c r="D42" s="95"/>
      <c r="E42" s="95"/>
      <c r="F42" s="96"/>
      <c r="G42" s="97"/>
      <c r="H42" s="140"/>
      <c r="I42" s="32">
        <f t="shared" si="0"/>
        <v>0</v>
      </c>
      <c r="J42" s="190"/>
      <c r="K42" s="141"/>
      <c r="L42" s="246">
        <f t="shared" si="3"/>
        <v>0</v>
      </c>
      <c r="M42" s="39"/>
      <c r="N42" s="39">
        <f t="shared" si="2"/>
        <v>0</v>
      </c>
    </row>
    <row r="43" spans="1:14" ht="15" x14ac:dyDescent="0.2">
      <c r="A43" s="95"/>
      <c r="B43" s="95"/>
      <c r="C43" s="147"/>
      <c r="D43" s="95"/>
      <c r="E43" s="95"/>
      <c r="F43" s="96"/>
      <c r="G43" s="97"/>
      <c r="H43" s="140"/>
      <c r="I43" s="32">
        <f t="shared" si="0"/>
        <v>0</v>
      </c>
      <c r="J43" s="190"/>
      <c r="K43" s="141"/>
      <c r="L43" s="246">
        <f t="shared" si="3"/>
        <v>0</v>
      </c>
      <c r="M43" s="39"/>
      <c r="N43" s="39">
        <f t="shared" si="2"/>
        <v>0</v>
      </c>
    </row>
    <row r="44" spans="1:14" ht="15" x14ac:dyDescent="0.2">
      <c r="A44" s="95"/>
      <c r="B44" s="95"/>
      <c r="C44" s="147"/>
      <c r="D44" s="95"/>
      <c r="E44" s="95"/>
      <c r="F44" s="96"/>
      <c r="G44" s="97"/>
      <c r="H44" s="140"/>
      <c r="I44" s="32">
        <f t="shared" si="0"/>
        <v>0</v>
      </c>
      <c r="J44" s="190"/>
      <c r="K44" s="141"/>
      <c r="L44" s="246">
        <f t="shared" si="3"/>
        <v>0</v>
      </c>
      <c r="M44" s="39"/>
      <c r="N44" s="39">
        <f t="shared" si="2"/>
        <v>0</v>
      </c>
    </row>
    <row r="45" spans="1:14" ht="15" x14ac:dyDescent="0.2">
      <c r="A45" s="95"/>
      <c r="B45" s="95"/>
      <c r="C45" s="147"/>
      <c r="D45" s="95"/>
      <c r="E45" s="95"/>
      <c r="F45" s="96"/>
      <c r="G45" s="97"/>
      <c r="H45" s="140"/>
      <c r="I45" s="32">
        <f t="shared" si="0"/>
        <v>0</v>
      </c>
      <c r="J45" s="190"/>
      <c r="K45" s="141"/>
      <c r="L45" s="246">
        <f t="shared" si="3"/>
        <v>0</v>
      </c>
      <c r="M45" s="39"/>
      <c r="N45" s="39">
        <f t="shared" si="2"/>
        <v>0</v>
      </c>
    </row>
    <row r="46" spans="1:14" ht="15" x14ac:dyDescent="0.2">
      <c r="A46" s="95"/>
      <c r="B46" s="95"/>
      <c r="C46" s="147"/>
      <c r="D46" s="95"/>
      <c r="E46" s="95"/>
      <c r="F46" s="96"/>
      <c r="G46" s="97"/>
      <c r="H46" s="140"/>
      <c r="I46" s="32">
        <f t="shared" si="0"/>
        <v>0</v>
      </c>
      <c r="J46" s="190"/>
      <c r="K46" s="141"/>
      <c r="L46" s="246">
        <f t="shared" si="3"/>
        <v>0</v>
      </c>
      <c r="M46" s="39"/>
      <c r="N46" s="39">
        <f t="shared" si="2"/>
        <v>0</v>
      </c>
    </row>
    <row r="47" spans="1:14" ht="15" x14ac:dyDescent="0.2">
      <c r="A47" s="95"/>
      <c r="B47" s="95"/>
      <c r="C47" s="147"/>
      <c r="D47" s="95"/>
      <c r="E47" s="95"/>
      <c r="F47" s="96"/>
      <c r="G47" s="97"/>
      <c r="H47" s="140"/>
      <c r="I47" s="32">
        <f t="shared" si="0"/>
        <v>0</v>
      </c>
      <c r="J47" s="190"/>
      <c r="K47" s="141"/>
      <c r="L47" s="246">
        <f t="shared" si="3"/>
        <v>0</v>
      </c>
      <c r="M47" s="39"/>
      <c r="N47" s="39">
        <f t="shared" si="2"/>
        <v>0</v>
      </c>
    </row>
    <row r="48" spans="1:14" ht="15" x14ac:dyDescent="0.2">
      <c r="A48" s="95"/>
      <c r="B48" s="95"/>
      <c r="C48" s="147"/>
      <c r="D48" s="95"/>
      <c r="E48" s="95"/>
      <c r="F48" s="96"/>
      <c r="G48" s="97"/>
      <c r="H48" s="140"/>
      <c r="I48" s="32">
        <f t="shared" si="0"/>
        <v>0</v>
      </c>
      <c r="J48" s="190"/>
      <c r="K48" s="141"/>
      <c r="L48" s="246">
        <f t="shared" si="3"/>
        <v>0</v>
      </c>
      <c r="M48" s="39"/>
      <c r="N48" s="39">
        <f t="shared" si="2"/>
        <v>0</v>
      </c>
    </row>
    <row r="49" spans="1:14" ht="15" x14ac:dyDescent="0.2">
      <c r="A49" s="95"/>
      <c r="B49" s="95"/>
      <c r="C49" s="147"/>
      <c r="D49" s="95"/>
      <c r="E49" s="95"/>
      <c r="F49" s="96"/>
      <c r="G49" s="97"/>
      <c r="H49" s="140"/>
      <c r="I49" s="32">
        <f t="shared" si="0"/>
        <v>0</v>
      </c>
      <c r="J49" s="190"/>
      <c r="K49" s="141"/>
      <c r="L49" s="246">
        <f t="shared" si="3"/>
        <v>0</v>
      </c>
      <c r="M49" s="39"/>
      <c r="N49" s="39">
        <f t="shared" si="2"/>
        <v>0</v>
      </c>
    </row>
    <row r="50" spans="1:14" ht="15" x14ac:dyDescent="0.2">
      <c r="A50" s="95"/>
      <c r="B50" s="95"/>
      <c r="C50" s="147"/>
      <c r="D50" s="95"/>
      <c r="E50" s="95"/>
      <c r="F50" s="96"/>
      <c r="G50" s="97"/>
      <c r="H50" s="140"/>
      <c r="I50" s="32">
        <f t="shared" si="0"/>
        <v>0</v>
      </c>
      <c r="J50" s="190"/>
      <c r="K50" s="141"/>
      <c r="L50" s="246">
        <f t="shared" si="3"/>
        <v>0</v>
      </c>
      <c r="M50" s="39"/>
      <c r="N50" s="39">
        <f t="shared" si="2"/>
        <v>0</v>
      </c>
    </row>
    <row r="51" spans="1:14" ht="15" x14ac:dyDescent="0.2">
      <c r="A51" s="95"/>
      <c r="B51" s="95"/>
      <c r="C51" s="147"/>
      <c r="D51" s="95"/>
      <c r="E51" s="95"/>
      <c r="F51" s="96"/>
      <c r="G51" s="97"/>
      <c r="H51" s="140"/>
      <c r="I51" s="32">
        <f t="shared" si="0"/>
        <v>0</v>
      </c>
      <c r="J51" s="190"/>
      <c r="K51" s="141"/>
      <c r="L51" s="246">
        <f t="shared" si="3"/>
        <v>0</v>
      </c>
      <c r="M51" s="39"/>
      <c r="N51" s="39">
        <f t="shared" si="2"/>
        <v>0</v>
      </c>
    </row>
    <row r="52" spans="1:14" ht="15" x14ac:dyDescent="0.2">
      <c r="A52" s="95"/>
      <c r="B52" s="95"/>
      <c r="C52" s="147"/>
      <c r="D52" s="95"/>
      <c r="E52" s="95"/>
      <c r="F52" s="96"/>
      <c r="G52" s="97"/>
      <c r="H52" s="140"/>
      <c r="I52" s="32">
        <f t="shared" si="0"/>
        <v>0</v>
      </c>
      <c r="J52" s="190"/>
      <c r="K52" s="141"/>
      <c r="L52" s="246">
        <f t="shared" si="3"/>
        <v>0</v>
      </c>
      <c r="M52" s="39"/>
      <c r="N52" s="39">
        <f t="shared" si="2"/>
        <v>0</v>
      </c>
    </row>
    <row r="53" spans="1:14" ht="15" x14ac:dyDescent="0.2">
      <c r="A53" s="95"/>
      <c r="B53" s="95"/>
      <c r="C53" s="147"/>
      <c r="D53" s="95"/>
      <c r="E53" s="95"/>
      <c r="F53" s="96"/>
      <c r="G53" s="97"/>
      <c r="H53" s="140"/>
      <c r="I53" s="32">
        <f t="shared" si="0"/>
        <v>0</v>
      </c>
      <c r="J53" s="190"/>
      <c r="K53" s="141"/>
      <c r="L53" s="246">
        <f t="shared" si="3"/>
        <v>0</v>
      </c>
      <c r="M53" s="39"/>
      <c r="N53" s="39">
        <f t="shared" si="2"/>
        <v>0</v>
      </c>
    </row>
    <row r="54" spans="1:14" ht="15" x14ac:dyDescent="0.2">
      <c r="A54" s="95"/>
      <c r="B54" s="95"/>
      <c r="C54" s="147"/>
      <c r="D54" s="95"/>
      <c r="E54" s="95"/>
      <c r="F54" s="96"/>
      <c r="G54" s="97"/>
      <c r="H54" s="140"/>
      <c r="I54" s="32">
        <f t="shared" si="0"/>
        <v>0</v>
      </c>
      <c r="J54" s="190"/>
      <c r="K54" s="141"/>
      <c r="L54" s="246">
        <f t="shared" si="3"/>
        <v>0</v>
      </c>
      <c r="M54" s="39"/>
      <c r="N54" s="39">
        <f t="shared" si="2"/>
        <v>0</v>
      </c>
    </row>
    <row r="55" spans="1:14" ht="15" x14ac:dyDescent="0.2">
      <c r="A55" s="95"/>
      <c r="B55" s="95"/>
      <c r="C55" s="147"/>
      <c r="D55" s="95"/>
      <c r="E55" s="95"/>
      <c r="F55" s="96"/>
      <c r="G55" s="97"/>
      <c r="H55" s="140"/>
      <c r="I55" s="32">
        <f t="shared" si="0"/>
        <v>0</v>
      </c>
      <c r="J55" s="190"/>
      <c r="K55" s="141"/>
      <c r="L55" s="246">
        <f t="shared" si="3"/>
        <v>0</v>
      </c>
      <c r="M55" s="39"/>
      <c r="N55" s="39">
        <f t="shared" si="2"/>
        <v>0</v>
      </c>
    </row>
    <row r="56" spans="1:14" ht="15" x14ac:dyDescent="0.2">
      <c r="A56" s="95"/>
      <c r="B56" s="95"/>
      <c r="C56" s="147"/>
      <c r="D56" s="95"/>
      <c r="E56" s="95"/>
      <c r="F56" s="96"/>
      <c r="G56" s="97"/>
      <c r="H56" s="140"/>
      <c r="I56" s="32">
        <f t="shared" si="0"/>
        <v>0</v>
      </c>
      <c r="J56" s="190"/>
      <c r="K56" s="141"/>
      <c r="L56" s="246">
        <f t="shared" si="3"/>
        <v>0</v>
      </c>
      <c r="M56" s="39"/>
      <c r="N56" s="39">
        <f t="shared" si="2"/>
        <v>0</v>
      </c>
    </row>
    <row r="57" spans="1:14" ht="15" x14ac:dyDescent="0.2">
      <c r="A57" s="95"/>
      <c r="B57" s="95"/>
      <c r="C57" s="147"/>
      <c r="D57" s="95"/>
      <c r="E57" s="95"/>
      <c r="F57" s="96"/>
      <c r="G57" s="97"/>
      <c r="H57" s="140"/>
      <c r="I57" s="32">
        <f t="shared" si="0"/>
        <v>0</v>
      </c>
      <c r="J57" s="190"/>
      <c r="K57" s="141"/>
      <c r="L57" s="246">
        <f t="shared" si="3"/>
        <v>0</v>
      </c>
      <c r="M57" s="39"/>
      <c r="N57" s="39">
        <f t="shared" si="2"/>
        <v>0</v>
      </c>
    </row>
    <row r="58" spans="1:14" s="44" customFormat="1" ht="30.6" customHeight="1" x14ac:dyDescent="0.25">
      <c r="A58" s="208"/>
      <c r="B58" s="208"/>
      <c r="C58" s="209"/>
      <c r="D58" s="208"/>
      <c r="E58" s="208"/>
      <c r="F58" s="210"/>
      <c r="G58" s="211"/>
      <c r="H58" s="224" t="s">
        <v>247</v>
      </c>
      <c r="I58" s="121">
        <f>ROUNDUP(SUM(I4:I57),2)</f>
        <v>0</v>
      </c>
      <c r="J58" s="191"/>
      <c r="K58" s="142"/>
      <c r="L58" s="47"/>
      <c r="M58" s="40"/>
      <c r="N58" s="16">
        <f>ROUNDUP(SUM(N4:N57),2)</f>
        <v>0</v>
      </c>
    </row>
  </sheetData>
  <sheetProtection password="CF05" sheet="1" objects="1" scenarios="1"/>
  <mergeCells count="1">
    <mergeCell ref="A1:E1"/>
  </mergeCells>
  <printOptions horizontalCentered="1"/>
  <pageMargins left="0.39370078740157483" right="0.39370078740157483" top="0.55118110236220474" bottom="0.55118110236220474" header="0.31496062992125984" footer="0.31496062992125984"/>
  <pageSetup scale="47" orientation="landscape" r:id="rId1"/>
  <headerFooter>
    <oddFooter>&amp;C&amp;F&amp;R&amp;P/&amp;N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N7"/>
  <sheetViews>
    <sheetView zoomScale="80" zoomScaleNormal="80" workbookViewId="0">
      <selection activeCell="K1" sqref="K1:N1048576"/>
    </sheetView>
  </sheetViews>
  <sheetFormatPr defaultColWidth="8.85546875" defaultRowHeight="14.25" x14ac:dyDescent="0.2"/>
  <cols>
    <col min="1" max="1" width="9.85546875" style="173" customWidth="1"/>
    <col min="2" max="2" width="21.28515625" style="173" customWidth="1"/>
    <col min="3" max="3" width="21.28515625" style="185" customWidth="1"/>
    <col min="4" max="4" width="21.28515625" style="173" customWidth="1"/>
    <col min="5" max="5" width="51.28515625" style="173" customWidth="1"/>
    <col min="6" max="6" width="19.28515625" style="186" customWidth="1"/>
    <col min="7" max="7" width="14.7109375" style="187" customWidth="1"/>
    <col min="8" max="8" width="19" style="188" customWidth="1"/>
    <col min="9" max="9" width="15.5703125" style="37" customWidth="1"/>
    <col min="10" max="10" width="15.5703125" style="192" customWidth="1"/>
    <col min="11" max="11" width="15.5703125" style="130" hidden="1" customWidth="1"/>
    <col min="12" max="12" width="15.5703125" style="137" hidden="1" customWidth="1"/>
    <col min="13" max="14" width="15.5703125" style="37" hidden="1" customWidth="1"/>
    <col min="15" max="16" width="15.5703125" style="34" customWidth="1"/>
    <col min="17" max="16384" width="8.85546875" style="34"/>
  </cols>
  <sheetData>
    <row r="1" spans="1:14" s="41" customFormat="1" ht="38.450000000000003" customHeight="1" x14ac:dyDescent="0.25">
      <c r="A1" s="595" t="s">
        <v>295</v>
      </c>
      <c r="B1" s="595"/>
      <c r="C1" s="595"/>
      <c r="D1" s="595"/>
      <c r="E1" s="303"/>
      <c r="F1" s="175"/>
      <c r="G1" s="176"/>
      <c r="H1" s="177"/>
      <c r="I1" s="42"/>
      <c r="J1" s="189"/>
      <c r="K1" s="128"/>
      <c r="L1" s="135"/>
      <c r="M1" s="42"/>
      <c r="N1" s="42"/>
    </row>
    <row r="2" spans="1:14" ht="18.600000000000001" customHeight="1" x14ac:dyDescent="0.2"/>
    <row r="3" spans="1:14" s="207" customFormat="1" ht="78" customHeight="1" x14ac:dyDescent="0.2">
      <c r="A3" s="203" t="s">
        <v>226</v>
      </c>
      <c r="B3" s="213" t="s">
        <v>225</v>
      </c>
      <c r="C3" s="204" t="s">
        <v>231</v>
      </c>
      <c r="D3" s="213" t="s">
        <v>229</v>
      </c>
      <c r="E3" s="203" t="s">
        <v>230</v>
      </c>
      <c r="F3" s="43" t="s">
        <v>222</v>
      </c>
      <c r="G3" s="203" t="s">
        <v>221</v>
      </c>
      <c r="H3" s="205" t="s">
        <v>258</v>
      </c>
      <c r="I3" s="43" t="s">
        <v>257</v>
      </c>
      <c r="J3" s="204" t="s">
        <v>276</v>
      </c>
      <c r="K3" s="132" t="s">
        <v>249</v>
      </c>
      <c r="L3" s="46" t="s">
        <v>259</v>
      </c>
      <c r="M3" s="38" t="s">
        <v>250</v>
      </c>
      <c r="N3" s="206" t="s">
        <v>252</v>
      </c>
    </row>
    <row r="4" spans="1:14" ht="28.15" customHeight="1" x14ac:dyDescent="0.2">
      <c r="A4" s="444"/>
      <c r="B4" s="444"/>
      <c r="C4" s="445"/>
      <c r="D4" s="444"/>
      <c r="E4" s="444"/>
      <c r="F4" s="432"/>
      <c r="G4" s="446"/>
      <c r="H4" s="447"/>
      <c r="I4" s="431">
        <f>IF(H4="",F4,F4/H4)</f>
        <v>0</v>
      </c>
      <c r="J4" s="448"/>
      <c r="K4" s="141"/>
      <c r="L4" s="246">
        <f>IF(K4&gt;0,(F4/K4),I4)</f>
        <v>0</v>
      </c>
      <c r="M4" s="39"/>
      <c r="N4" s="39">
        <f>L4-M4</f>
        <v>0</v>
      </c>
    </row>
    <row r="5" spans="1:14" ht="28.15" customHeight="1" x14ac:dyDescent="0.2">
      <c r="A5" s="444"/>
      <c r="B5" s="444"/>
      <c r="C5" s="445"/>
      <c r="D5" s="444"/>
      <c r="E5" s="444"/>
      <c r="F5" s="432"/>
      <c r="G5" s="446"/>
      <c r="H5" s="447"/>
      <c r="I5" s="431">
        <f>IF(H5="",F5,F5/H5)</f>
        <v>0</v>
      </c>
      <c r="J5" s="448"/>
      <c r="K5" s="141"/>
      <c r="L5" s="246">
        <f>IF(K5&gt;0,(F5/K5),I5)</f>
        <v>0</v>
      </c>
      <c r="M5" s="39"/>
      <c r="N5" s="39">
        <f t="shared" ref="N5:N6" si="0">L5-M5</f>
        <v>0</v>
      </c>
    </row>
    <row r="6" spans="1:14" ht="28.15" customHeight="1" x14ac:dyDescent="0.2">
      <c r="A6" s="444"/>
      <c r="B6" s="444"/>
      <c r="C6" s="445"/>
      <c r="D6" s="444"/>
      <c r="E6" s="444"/>
      <c r="F6" s="432"/>
      <c r="G6" s="446"/>
      <c r="H6" s="447"/>
      <c r="I6" s="431">
        <f>IF(H6="",F6,F6/H6)</f>
        <v>0</v>
      </c>
      <c r="J6" s="448"/>
      <c r="K6" s="141"/>
      <c r="L6" s="246">
        <f>IF(K6&gt;0,(F6/K6),I6)</f>
        <v>0</v>
      </c>
      <c r="M6" s="39"/>
      <c r="N6" s="39">
        <f t="shared" si="0"/>
        <v>0</v>
      </c>
    </row>
    <row r="7" spans="1:14" s="44" customFormat="1" ht="30.6" customHeight="1" x14ac:dyDescent="0.25">
      <c r="A7" s="208"/>
      <c r="B7" s="208"/>
      <c r="C7" s="209"/>
      <c r="D7" s="208"/>
      <c r="E7" s="208"/>
      <c r="F7" s="210"/>
      <c r="G7" s="211"/>
      <c r="H7" s="224" t="s">
        <v>247</v>
      </c>
      <c r="I7" s="121">
        <f>ROUNDUP(SUM(I4:I6),2)</f>
        <v>0</v>
      </c>
      <c r="J7" s="191"/>
      <c r="K7" s="142"/>
      <c r="L7" s="47"/>
      <c r="M7" s="40"/>
      <c r="N7" s="16">
        <f>SUM(N4:N6)</f>
        <v>0</v>
      </c>
    </row>
  </sheetData>
  <sheetProtection algorithmName="SHA-512" hashValue="0sXWQ5YS5rM0Wtp0I7Ft9nWE9VcLcPieHClmbW+rL8h8ILic31xM2Z/1CiXPrBzeVthdqr+axK5EZ4ZAySxM9Q==" saltValue="k9N0FnRDEBloVIoyXRKXPA==" spinCount="100000" sheet="1" objects="1" scenarios="1"/>
  <mergeCells count="1">
    <mergeCell ref="A1:D1"/>
  </mergeCells>
  <printOptions horizontalCentered="1"/>
  <pageMargins left="0.39370078740157483" right="0.39370078740157483" top="0.55118110236220474" bottom="0.55118110236220474" header="0.31496062992125984" footer="0.31496062992125984"/>
  <pageSetup scale="47" orientation="landscape" r:id="rId1"/>
  <headerFooter>
    <oddFooter>&amp;C&amp;F&amp;R&amp;P/&amp;N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F5"/>
  <sheetViews>
    <sheetView zoomScale="80" zoomScaleNormal="80" workbookViewId="0">
      <selection activeCell="E15" sqref="E15"/>
    </sheetView>
  </sheetViews>
  <sheetFormatPr defaultColWidth="8.85546875" defaultRowHeight="14.25" x14ac:dyDescent="0.2"/>
  <cols>
    <col min="1" max="1" width="11.7109375" style="173" customWidth="1"/>
    <col min="2" max="2" width="21.28515625" style="173" customWidth="1"/>
    <col min="3" max="3" width="21.28515625" style="185" customWidth="1"/>
    <col min="4" max="4" width="21.28515625" style="173" customWidth="1"/>
    <col min="5" max="5" width="45.7109375" style="173" customWidth="1"/>
    <col min="6" max="6" width="34.140625" style="37" customWidth="1"/>
    <col min="7" max="16384" width="8.85546875" style="34"/>
  </cols>
  <sheetData>
    <row r="1" spans="1:6" s="41" customFormat="1" ht="38.450000000000003" customHeight="1" x14ac:dyDescent="0.25">
      <c r="A1" s="595" t="s">
        <v>296</v>
      </c>
      <c r="B1" s="595"/>
      <c r="C1" s="595"/>
      <c r="D1" s="595"/>
      <c r="E1" s="595"/>
      <c r="F1" s="42"/>
    </row>
    <row r="2" spans="1:6" ht="18.600000000000001" customHeight="1" x14ac:dyDescent="0.2"/>
    <row r="3" spans="1:6" s="223" customFormat="1" ht="41.45" customHeight="1" x14ac:dyDescent="0.25">
      <c r="A3" s="596" t="s">
        <v>230</v>
      </c>
      <c r="B3" s="597"/>
      <c r="C3" s="597"/>
      <c r="D3" s="597"/>
      <c r="E3" s="598"/>
      <c r="F3" s="43" t="s">
        <v>297</v>
      </c>
    </row>
    <row r="4" spans="1:6" ht="39" customHeight="1" x14ac:dyDescent="0.2">
      <c r="A4" s="599"/>
      <c r="B4" s="600"/>
      <c r="C4" s="600"/>
      <c r="D4" s="600"/>
      <c r="E4" s="601"/>
      <c r="F4" s="432">
        <v>0</v>
      </c>
    </row>
    <row r="5" spans="1:6" s="44" customFormat="1" ht="37.9" customHeight="1" x14ac:dyDescent="0.25">
      <c r="A5" s="208"/>
      <c r="B5" s="208"/>
      <c r="C5" s="209"/>
      <c r="D5" s="208"/>
      <c r="E5" s="208"/>
      <c r="F5" s="121">
        <f>ROUNDUP(SUM(F4:F4),2)</f>
        <v>0</v>
      </c>
    </row>
  </sheetData>
  <sheetProtection password="CF05" sheet="1" objects="1" scenarios="1"/>
  <mergeCells count="3">
    <mergeCell ref="A1:E1"/>
    <mergeCell ref="A3:E3"/>
    <mergeCell ref="A4:E4"/>
  </mergeCells>
  <printOptions horizontalCentered="1"/>
  <pageMargins left="0.39370078740157483" right="0.39370078740157483" top="0.55118110236220474" bottom="0.55118110236220474" header="0.31496062992125984" footer="0.31496062992125984"/>
  <pageSetup scale="47" orientation="landscape" r:id="rId1"/>
  <headerFooter>
    <oddFooter>&amp;C&amp;F&amp;R&amp;P/&amp;N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11"/>
  <sheetViews>
    <sheetView zoomScale="80" zoomScaleNormal="80" workbookViewId="0">
      <selection activeCell="O9" sqref="O9"/>
    </sheetView>
  </sheetViews>
  <sheetFormatPr defaultRowHeight="15" x14ac:dyDescent="0.25"/>
  <cols>
    <col min="1" max="1" width="13.85546875" style="532" customWidth="1"/>
    <col min="2" max="2" width="17" style="532" customWidth="1"/>
    <col min="3" max="3" width="31.140625" style="532" customWidth="1"/>
    <col min="4" max="4" width="19.7109375" style="532" customWidth="1"/>
    <col min="5" max="5" width="20.7109375" style="532" customWidth="1"/>
    <col min="6" max="6" width="16.7109375" style="532" customWidth="1"/>
    <col min="7" max="7" width="18.7109375" style="532" customWidth="1"/>
    <col min="8" max="8" width="2.7109375" style="532" hidden="1" customWidth="1"/>
    <col min="9" max="9" width="17.28515625" style="532" hidden="1" customWidth="1"/>
    <col min="10" max="10" width="17" style="532" hidden="1" customWidth="1"/>
    <col min="11" max="13" width="8.85546875" style="532"/>
  </cols>
  <sheetData>
    <row r="1" spans="1:13" s="5" customFormat="1" ht="24" customHeight="1" x14ac:dyDescent="0.25">
      <c r="A1" s="602" t="s">
        <v>304</v>
      </c>
      <c r="B1" s="603"/>
      <c r="C1" s="603"/>
      <c r="D1" s="603"/>
      <c r="E1" s="603"/>
      <c r="F1" s="603"/>
      <c r="G1" s="604"/>
      <c r="H1" s="504"/>
      <c r="I1" s="508"/>
      <c r="J1" s="508"/>
      <c r="K1" s="528"/>
      <c r="L1" s="528"/>
      <c r="M1" s="528"/>
    </row>
    <row r="2" spans="1:13" s="48" customFormat="1" ht="21" customHeight="1" x14ac:dyDescent="0.3">
      <c r="A2" s="605" t="s">
        <v>44</v>
      </c>
      <c r="B2" s="606"/>
      <c r="C2" s="606"/>
      <c r="D2" s="606"/>
      <c r="E2" s="606"/>
      <c r="F2" s="606"/>
      <c r="G2" s="607"/>
      <c r="H2" s="529"/>
      <c r="I2" s="506"/>
      <c r="J2" s="506"/>
      <c r="K2" s="530"/>
      <c r="L2" s="530"/>
      <c r="M2" s="530"/>
    </row>
    <row r="3" spans="1:13" s="5" customFormat="1" ht="27.6" customHeight="1" x14ac:dyDescent="0.25">
      <c r="A3" s="608" t="s">
        <v>305</v>
      </c>
      <c r="B3" s="609"/>
      <c r="C3" s="609"/>
      <c r="D3" s="609"/>
      <c r="E3" s="609"/>
      <c r="F3" s="609"/>
      <c r="G3" s="610"/>
      <c r="H3" s="531"/>
      <c r="I3" s="508"/>
      <c r="J3" s="508"/>
      <c r="K3" s="528"/>
      <c r="L3" s="528"/>
      <c r="M3" s="528"/>
    </row>
    <row r="4" spans="1:13" s="5" customFormat="1" ht="113.25" customHeight="1" x14ac:dyDescent="0.25">
      <c r="A4" s="449" t="s">
        <v>57</v>
      </c>
      <c r="B4" s="450" t="s">
        <v>47</v>
      </c>
      <c r="C4" s="449" t="s">
        <v>214</v>
      </c>
      <c r="D4" s="449" t="s">
        <v>215</v>
      </c>
      <c r="E4" s="449" t="s">
        <v>302</v>
      </c>
      <c r="F4" s="451" t="s">
        <v>303</v>
      </c>
      <c r="G4" s="451" t="s">
        <v>52</v>
      </c>
      <c r="H4" s="108"/>
      <c r="I4" s="107" t="s">
        <v>256</v>
      </c>
      <c r="J4" s="19" t="s">
        <v>253</v>
      </c>
      <c r="K4" s="528"/>
      <c r="L4" s="528"/>
      <c r="M4" s="528"/>
    </row>
    <row r="5" spans="1:13" s="5" customFormat="1" x14ac:dyDescent="0.25">
      <c r="A5" s="452"/>
      <c r="B5" s="453"/>
      <c r="C5" s="454"/>
      <c r="D5" s="452"/>
      <c r="E5" s="452"/>
      <c r="F5" s="455" t="str">
        <f t="shared" ref="F5:F68" si="0">IF(ISBLANK(A5),"",A5*E5)</f>
        <v/>
      </c>
      <c r="G5" s="538" t="str">
        <f>IFERROR(IF(OR(ISBLANK(F5),F5/A5&lt;10),0,IF(F5/A5&lt;100,20,IF(AND(F5/A5&lt;500,F5/A5&gt;99),180,IF(AND(F5/A5&lt;2000,F5/A5&gt;499),275,IF(AND(F5/A5&lt;3000,F5/A5&gt;1999),360,IF(AND(F5/A5&lt;4000,F5/A5&gt;2999),530,IF(AND(F5/A5&lt;8000,F5/A5&gt;3999),820,1500)))))))*(A5),"")</f>
        <v/>
      </c>
      <c r="H5" s="115"/>
      <c r="I5" s="232"/>
      <c r="J5" s="20">
        <f t="shared" ref="J5:J110" si="1">IF(G5="",0,G5-I5)</f>
        <v>0</v>
      </c>
      <c r="K5" s="528"/>
      <c r="L5" s="528"/>
      <c r="M5" s="528"/>
    </row>
    <row r="6" spans="1:13" s="5" customFormat="1" x14ac:dyDescent="0.25">
      <c r="A6" s="452"/>
      <c r="B6" s="453"/>
      <c r="C6" s="458"/>
      <c r="D6" s="452"/>
      <c r="E6" s="452"/>
      <c r="F6" s="455" t="str">
        <f t="shared" si="0"/>
        <v/>
      </c>
      <c r="G6" s="538" t="str">
        <f t="shared" ref="G6:G69" si="2">IFERROR(IF(OR(ISBLANK(F6),F6/A6&lt;10),0,IF(F6/A6&lt;100,20,IF(AND(F6/A6&lt;500,F6/A6&gt;99),180,IF(AND(F6/A6&lt;2000,F6/A6&gt;499),275,IF(AND(F6/A6&lt;3000,F6/A6&gt;1999),360,IF(AND(F6/A6&lt;4000,F6/A6&gt;2999),530,IF(AND(F6/A6&lt;8000,F6/A6&gt;3999),820,1500)))))))*(A6),"")</f>
        <v/>
      </c>
      <c r="H6" s="115"/>
      <c r="I6" s="232"/>
      <c r="J6" s="20">
        <f t="shared" si="1"/>
        <v>0</v>
      </c>
      <c r="K6" s="528"/>
      <c r="L6" s="528"/>
      <c r="M6" s="528"/>
    </row>
    <row r="7" spans="1:13" s="5" customFormat="1" x14ac:dyDescent="0.25">
      <c r="A7" s="452"/>
      <c r="B7" s="453"/>
      <c r="C7" s="454"/>
      <c r="D7" s="452"/>
      <c r="E7" s="452"/>
      <c r="F7" s="455" t="str">
        <f t="shared" si="0"/>
        <v/>
      </c>
      <c r="G7" s="538" t="str">
        <f t="shared" si="2"/>
        <v/>
      </c>
      <c r="H7" s="115"/>
      <c r="I7" s="232"/>
      <c r="J7" s="20">
        <f t="shared" si="1"/>
        <v>0</v>
      </c>
      <c r="K7" s="528"/>
      <c r="L7" s="528"/>
      <c r="M7" s="528"/>
    </row>
    <row r="8" spans="1:13" s="5" customFormat="1" x14ac:dyDescent="0.25">
      <c r="A8" s="452"/>
      <c r="B8" s="453"/>
      <c r="C8" s="454"/>
      <c r="D8" s="452"/>
      <c r="E8" s="452"/>
      <c r="F8" s="455" t="str">
        <f t="shared" si="0"/>
        <v/>
      </c>
      <c r="G8" s="538" t="str">
        <f t="shared" si="2"/>
        <v/>
      </c>
      <c r="H8" s="115"/>
      <c r="I8" s="232"/>
      <c r="J8" s="20">
        <f t="shared" si="1"/>
        <v>0</v>
      </c>
      <c r="K8" s="528"/>
      <c r="L8" s="528"/>
      <c r="M8" s="528"/>
    </row>
    <row r="9" spans="1:13" s="5" customFormat="1" x14ac:dyDescent="0.25">
      <c r="A9" s="452"/>
      <c r="B9" s="453"/>
      <c r="C9" s="454"/>
      <c r="D9" s="452"/>
      <c r="E9" s="452"/>
      <c r="F9" s="455" t="str">
        <f t="shared" si="0"/>
        <v/>
      </c>
      <c r="G9" s="538" t="str">
        <f t="shared" si="2"/>
        <v/>
      </c>
      <c r="H9" s="115"/>
      <c r="I9" s="232"/>
      <c r="J9" s="20">
        <f t="shared" si="1"/>
        <v>0</v>
      </c>
      <c r="K9" s="528"/>
      <c r="L9" s="528"/>
      <c r="M9" s="528"/>
    </row>
    <row r="10" spans="1:13" s="5" customFormat="1" x14ac:dyDescent="0.25">
      <c r="A10" s="452"/>
      <c r="B10" s="453"/>
      <c r="C10" s="454"/>
      <c r="D10" s="452"/>
      <c r="E10" s="452"/>
      <c r="F10" s="455" t="str">
        <f t="shared" si="0"/>
        <v/>
      </c>
      <c r="G10" s="538" t="str">
        <f t="shared" si="2"/>
        <v/>
      </c>
      <c r="H10" s="115"/>
      <c r="I10" s="232"/>
      <c r="J10" s="20">
        <f t="shared" si="1"/>
        <v>0</v>
      </c>
      <c r="K10" s="528"/>
      <c r="L10" s="528"/>
      <c r="M10" s="528"/>
    </row>
    <row r="11" spans="1:13" s="5" customFormat="1" x14ac:dyDescent="0.25">
      <c r="A11" s="452"/>
      <c r="B11" s="453"/>
      <c r="C11" s="454"/>
      <c r="D11" s="452"/>
      <c r="E11" s="452"/>
      <c r="F11" s="455" t="str">
        <f t="shared" si="0"/>
        <v/>
      </c>
      <c r="G11" s="538" t="str">
        <f t="shared" si="2"/>
        <v/>
      </c>
      <c r="H11" s="115"/>
      <c r="I11" s="232"/>
      <c r="J11" s="20">
        <f t="shared" si="1"/>
        <v>0</v>
      </c>
      <c r="K11" s="528"/>
      <c r="L11" s="528"/>
      <c r="M11" s="528"/>
    </row>
    <row r="12" spans="1:13" s="5" customFormat="1" x14ac:dyDescent="0.25">
      <c r="A12" s="452"/>
      <c r="B12" s="453"/>
      <c r="C12" s="454"/>
      <c r="D12" s="452"/>
      <c r="E12" s="452"/>
      <c r="F12" s="455" t="str">
        <f t="shared" si="0"/>
        <v/>
      </c>
      <c r="G12" s="538" t="str">
        <f t="shared" si="2"/>
        <v/>
      </c>
      <c r="H12" s="115"/>
      <c r="I12" s="232"/>
      <c r="J12" s="20">
        <f t="shared" si="1"/>
        <v>0</v>
      </c>
      <c r="K12" s="528"/>
      <c r="L12" s="528"/>
      <c r="M12" s="528"/>
    </row>
    <row r="13" spans="1:13" s="5" customFormat="1" x14ac:dyDescent="0.25">
      <c r="A13" s="452"/>
      <c r="B13" s="453"/>
      <c r="C13" s="454"/>
      <c r="D13" s="452"/>
      <c r="E13" s="452"/>
      <c r="F13" s="455" t="str">
        <f t="shared" si="0"/>
        <v/>
      </c>
      <c r="G13" s="538" t="str">
        <f t="shared" si="2"/>
        <v/>
      </c>
      <c r="H13" s="115"/>
      <c r="I13" s="232"/>
      <c r="J13" s="20">
        <f t="shared" si="1"/>
        <v>0</v>
      </c>
      <c r="K13" s="528"/>
      <c r="L13" s="528"/>
      <c r="M13" s="528"/>
    </row>
    <row r="14" spans="1:13" s="5" customFormat="1" x14ac:dyDescent="0.25">
      <c r="A14" s="452"/>
      <c r="B14" s="453"/>
      <c r="C14" s="454"/>
      <c r="D14" s="452"/>
      <c r="E14" s="452"/>
      <c r="F14" s="455" t="str">
        <f t="shared" si="0"/>
        <v/>
      </c>
      <c r="G14" s="538" t="str">
        <f t="shared" si="2"/>
        <v/>
      </c>
      <c r="H14" s="115"/>
      <c r="I14" s="232"/>
      <c r="J14" s="20">
        <f t="shared" si="1"/>
        <v>0</v>
      </c>
      <c r="K14" s="528"/>
      <c r="L14" s="528"/>
      <c r="M14" s="528"/>
    </row>
    <row r="15" spans="1:13" s="5" customFormat="1" x14ac:dyDescent="0.25">
      <c r="A15" s="452"/>
      <c r="B15" s="453"/>
      <c r="C15" s="454"/>
      <c r="D15" s="452"/>
      <c r="E15" s="452"/>
      <c r="F15" s="455" t="str">
        <f t="shared" si="0"/>
        <v/>
      </c>
      <c r="G15" s="538" t="str">
        <f t="shared" si="2"/>
        <v/>
      </c>
      <c r="H15" s="115"/>
      <c r="I15" s="232"/>
      <c r="J15" s="20">
        <f t="shared" si="1"/>
        <v>0</v>
      </c>
      <c r="K15" s="528"/>
      <c r="L15" s="528"/>
      <c r="M15" s="528"/>
    </row>
    <row r="16" spans="1:13" s="5" customFormat="1" x14ac:dyDescent="0.25">
      <c r="A16" s="452"/>
      <c r="B16" s="453"/>
      <c r="C16" s="454"/>
      <c r="D16" s="452"/>
      <c r="E16" s="452"/>
      <c r="F16" s="455" t="str">
        <f t="shared" si="0"/>
        <v/>
      </c>
      <c r="G16" s="538" t="str">
        <f t="shared" si="2"/>
        <v/>
      </c>
      <c r="H16" s="115"/>
      <c r="I16" s="232"/>
      <c r="J16" s="20">
        <f t="shared" si="1"/>
        <v>0</v>
      </c>
      <c r="K16" s="528"/>
      <c r="L16" s="528"/>
      <c r="M16" s="528"/>
    </row>
    <row r="17" spans="1:13" s="5" customFormat="1" x14ac:dyDescent="0.25">
      <c r="A17" s="452"/>
      <c r="B17" s="453"/>
      <c r="C17" s="454"/>
      <c r="D17" s="452"/>
      <c r="E17" s="452"/>
      <c r="F17" s="455" t="str">
        <f t="shared" si="0"/>
        <v/>
      </c>
      <c r="G17" s="538" t="str">
        <f t="shared" si="2"/>
        <v/>
      </c>
      <c r="H17" s="115"/>
      <c r="I17" s="232"/>
      <c r="J17" s="20">
        <f t="shared" si="1"/>
        <v>0</v>
      </c>
      <c r="K17" s="528"/>
      <c r="L17" s="528"/>
      <c r="M17" s="528"/>
    </row>
    <row r="18" spans="1:13" s="5" customFormat="1" x14ac:dyDescent="0.25">
      <c r="A18" s="452"/>
      <c r="B18" s="453"/>
      <c r="C18" s="454"/>
      <c r="D18" s="452"/>
      <c r="E18" s="452"/>
      <c r="F18" s="455" t="str">
        <f t="shared" si="0"/>
        <v/>
      </c>
      <c r="G18" s="538" t="str">
        <f t="shared" si="2"/>
        <v/>
      </c>
      <c r="H18" s="115"/>
      <c r="I18" s="232"/>
      <c r="J18" s="20">
        <f t="shared" si="1"/>
        <v>0</v>
      </c>
      <c r="K18" s="528"/>
      <c r="L18" s="528"/>
      <c r="M18" s="528"/>
    </row>
    <row r="19" spans="1:13" s="5" customFormat="1" x14ac:dyDescent="0.25">
      <c r="A19" s="452"/>
      <c r="B19" s="453"/>
      <c r="C19" s="454"/>
      <c r="D19" s="452"/>
      <c r="E19" s="452"/>
      <c r="F19" s="455" t="str">
        <f t="shared" si="0"/>
        <v/>
      </c>
      <c r="G19" s="538" t="str">
        <f t="shared" si="2"/>
        <v/>
      </c>
      <c r="H19" s="115"/>
      <c r="I19" s="232"/>
      <c r="J19" s="20">
        <f t="shared" si="1"/>
        <v>0</v>
      </c>
      <c r="K19" s="528"/>
      <c r="L19" s="528"/>
      <c r="M19" s="528"/>
    </row>
    <row r="20" spans="1:13" s="5" customFormat="1" x14ac:dyDescent="0.25">
      <c r="A20" s="452"/>
      <c r="B20" s="453"/>
      <c r="C20" s="454"/>
      <c r="D20" s="452"/>
      <c r="E20" s="452"/>
      <c r="F20" s="455" t="str">
        <f t="shared" si="0"/>
        <v/>
      </c>
      <c r="G20" s="538" t="str">
        <f t="shared" si="2"/>
        <v/>
      </c>
      <c r="H20" s="115"/>
      <c r="I20" s="232"/>
      <c r="J20" s="20">
        <f t="shared" si="1"/>
        <v>0</v>
      </c>
      <c r="K20" s="528"/>
      <c r="L20" s="528"/>
      <c r="M20" s="528"/>
    </row>
    <row r="21" spans="1:13" s="5" customFormat="1" x14ac:dyDescent="0.25">
      <c r="A21" s="452"/>
      <c r="B21" s="453"/>
      <c r="C21" s="454"/>
      <c r="D21" s="452"/>
      <c r="E21" s="452"/>
      <c r="F21" s="455" t="str">
        <f t="shared" si="0"/>
        <v/>
      </c>
      <c r="G21" s="538" t="str">
        <f t="shared" si="2"/>
        <v/>
      </c>
      <c r="H21" s="115"/>
      <c r="I21" s="232"/>
      <c r="J21" s="20">
        <f t="shared" si="1"/>
        <v>0</v>
      </c>
      <c r="K21" s="528"/>
      <c r="L21" s="528"/>
      <c r="M21" s="528"/>
    </row>
    <row r="22" spans="1:13" s="5" customFormat="1" x14ac:dyDescent="0.25">
      <c r="A22" s="452"/>
      <c r="B22" s="453"/>
      <c r="C22" s="454"/>
      <c r="D22" s="452"/>
      <c r="E22" s="452"/>
      <c r="F22" s="455" t="str">
        <f t="shared" si="0"/>
        <v/>
      </c>
      <c r="G22" s="538" t="str">
        <f t="shared" si="2"/>
        <v/>
      </c>
      <c r="H22" s="115"/>
      <c r="I22" s="232"/>
      <c r="J22" s="20">
        <f t="shared" si="1"/>
        <v>0</v>
      </c>
      <c r="K22" s="528"/>
      <c r="L22" s="528"/>
      <c r="M22" s="528"/>
    </row>
    <row r="23" spans="1:13" s="5" customFormat="1" x14ac:dyDescent="0.25">
      <c r="A23" s="452"/>
      <c r="B23" s="453"/>
      <c r="C23" s="454"/>
      <c r="D23" s="452"/>
      <c r="E23" s="452"/>
      <c r="F23" s="455" t="str">
        <f t="shared" si="0"/>
        <v/>
      </c>
      <c r="G23" s="538" t="str">
        <f t="shared" si="2"/>
        <v/>
      </c>
      <c r="H23" s="115"/>
      <c r="I23" s="232"/>
      <c r="J23" s="20">
        <f t="shared" si="1"/>
        <v>0</v>
      </c>
      <c r="K23" s="528"/>
      <c r="L23" s="528"/>
      <c r="M23" s="528"/>
    </row>
    <row r="24" spans="1:13" s="5" customFormat="1" x14ac:dyDescent="0.25">
      <c r="A24" s="452"/>
      <c r="B24" s="453"/>
      <c r="C24" s="454"/>
      <c r="D24" s="452"/>
      <c r="E24" s="452"/>
      <c r="F24" s="455" t="str">
        <f t="shared" si="0"/>
        <v/>
      </c>
      <c r="G24" s="538" t="str">
        <f t="shared" si="2"/>
        <v/>
      </c>
      <c r="H24" s="115"/>
      <c r="I24" s="232"/>
      <c r="J24" s="20">
        <f t="shared" si="1"/>
        <v>0</v>
      </c>
      <c r="K24" s="528"/>
      <c r="L24" s="528"/>
      <c r="M24" s="528"/>
    </row>
    <row r="25" spans="1:13" s="5" customFormat="1" x14ac:dyDescent="0.25">
      <c r="A25" s="452"/>
      <c r="B25" s="453"/>
      <c r="C25" s="454"/>
      <c r="D25" s="452"/>
      <c r="E25" s="452"/>
      <c r="F25" s="455" t="str">
        <f t="shared" si="0"/>
        <v/>
      </c>
      <c r="G25" s="538" t="str">
        <f t="shared" si="2"/>
        <v/>
      </c>
      <c r="H25" s="115"/>
      <c r="I25" s="232"/>
      <c r="J25" s="20">
        <f t="shared" si="1"/>
        <v>0</v>
      </c>
      <c r="K25" s="528"/>
      <c r="L25" s="528"/>
      <c r="M25" s="528"/>
    </row>
    <row r="26" spans="1:13" s="5" customFormat="1" x14ac:dyDescent="0.25">
      <c r="A26" s="452"/>
      <c r="B26" s="453"/>
      <c r="C26" s="454"/>
      <c r="D26" s="452"/>
      <c r="E26" s="452"/>
      <c r="F26" s="455" t="str">
        <f t="shared" si="0"/>
        <v/>
      </c>
      <c r="G26" s="538" t="str">
        <f t="shared" si="2"/>
        <v/>
      </c>
      <c r="H26" s="115"/>
      <c r="I26" s="232"/>
      <c r="J26" s="20">
        <f t="shared" si="1"/>
        <v>0</v>
      </c>
      <c r="K26" s="528"/>
      <c r="L26" s="528"/>
      <c r="M26" s="528"/>
    </row>
    <row r="27" spans="1:13" s="5" customFormat="1" x14ac:dyDescent="0.25">
      <c r="A27" s="452"/>
      <c r="B27" s="453"/>
      <c r="C27" s="454"/>
      <c r="D27" s="452"/>
      <c r="E27" s="452"/>
      <c r="F27" s="455" t="str">
        <f t="shared" si="0"/>
        <v/>
      </c>
      <c r="G27" s="538" t="str">
        <f t="shared" si="2"/>
        <v/>
      </c>
      <c r="H27" s="115"/>
      <c r="I27" s="232"/>
      <c r="J27" s="20">
        <f t="shared" si="1"/>
        <v>0</v>
      </c>
      <c r="K27" s="528"/>
      <c r="L27" s="528"/>
      <c r="M27" s="528"/>
    </row>
    <row r="28" spans="1:13" s="5" customFormat="1" x14ac:dyDescent="0.25">
      <c r="A28" s="452"/>
      <c r="B28" s="453"/>
      <c r="C28" s="454"/>
      <c r="D28" s="452"/>
      <c r="E28" s="452"/>
      <c r="F28" s="455" t="str">
        <f t="shared" si="0"/>
        <v/>
      </c>
      <c r="G28" s="538" t="str">
        <f t="shared" si="2"/>
        <v/>
      </c>
      <c r="H28" s="115"/>
      <c r="I28" s="232"/>
      <c r="J28" s="20">
        <f t="shared" si="1"/>
        <v>0</v>
      </c>
      <c r="K28" s="528"/>
      <c r="L28" s="528"/>
      <c r="M28" s="528"/>
    </row>
    <row r="29" spans="1:13" s="5" customFormat="1" x14ac:dyDescent="0.25">
      <c r="A29" s="452"/>
      <c r="B29" s="453"/>
      <c r="C29" s="454"/>
      <c r="D29" s="452"/>
      <c r="E29" s="452"/>
      <c r="F29" s="455" t="str">
        <f t="shared" si="0"/>
        <v/>
      </c>
      <c r="G29" s="538" t="str">
        <f t="shared" si="2"/>
        <v/>
      </c>
      <c r="H29" s="115"/>
      <c r="I29" s="232"/>
      <c r="J29" s="20">
        <f t="shared" si="1"/>
        <v>0</v>
      </c>
      <c r="K29" s="528"/>
      <c r="L29" s="528"/>
      <c r="M29" s="528"/>
    </row>
    <row r="30" spans="1:13" s="5" customFormat="1" x14ac:dyDescent="0.25">
      <c r="A30" s="452"/>
      <c r="B30" s="453"/>
      <c r="C30" s="454"/>
      <c r="D30" s="452"/>
      <c r="E30" s="452"/>
      <c r="F30" s="455" t="str">
        <f t="shared" si="0"/>
        <v/>
      </c>
      <c r="G30" s="538" t="str">
        <f t="shared" si="2"/>
        <v/>
      </c>
      <c r="H30" s="115"/>
      <c r="I30" s="232"/>
      <c r="J30" s="20">
        <f t="shared" si="1"/>
        <v>0</v>
      </c>
      <c r="K30" s="528"/>
      <c r="L30" s="528"/>
      <c r="M30" s="528"/>
    </row>
    <row r="31" spans="1:13" s="5" customFormat="1" x14ac:dyDescent="0.25">
      <c r="A31" s="452"/>
      <c r="B31" s="453"/>
      <c r="C31" s="454"/>
      <c r="D31" s="452"/>
      <c r="E31" s="452"/>
      <c r="F31" s="455" t="str">
        <f t="shared" si="0"/>
        <v/>
      </c>
      <c r="G31" s="538" t="str">
        <f t="shared" si="2"/>
        <v/>
      </c>
      <c r="H31" s="115"/>
      <c r="I31" s="232"/>
      <c r="J31" s="20">
        <f t="shared" si="1"/>
        <v>0</v>
      </c>
      <c r="K31" s="528"/>
      <c r="L31" s="528"/>
      <c r="M31" s="528"/>
    </row>
    <row r="32" spans="1:13" s="5" customFormat="1" x14ac:dyDescent="0.25">
      <c r="A32" s="452"/>
      <c r="B32" s="453"/>
      <c r="C32" s="454"/>
      <c r="D32" s="452"/>
      <c r="E32" s="452"/>
      <c r="F32" s="455" t="str">
        <f t="shared" si="0"/>
        <v/>
      </c>
      <c r="G32" s="538" t="str">
        <f t="shared" si="2"/>
        <v/>
      </c>
      <c r="H32" s="115"/>
      <c r="I32" s="232"/>
      <c r="J32" s="20">
        <f t="shared" si="1"/>
        <v>0</v>
      </c>
      <c r="K32" s="528"/>
      <c r="L32" s="528"/>
      <c r="M32" s="528"/>
    </row>
    <row r="33" spans="1:13" s="5" customFormat="1" x14ac:dyDescent="0.25">
      <c r="A33" s="452"/>
      <c r="B33" s="453"/>
      <c r="C33" s="454"/>
      <c r="D33" s="452"/>
      <c r="E33" s="452"/>
      <c r="F33" s="455" t="str">
        <f t="shared" si="0"/>
        <v/>
      </c>
      <c r="G33" s="538" t="str">
        <f t="shared" si="2"/>
        <v/>
      </c>
      <c r="H33" s="115"/>
      <c r="I33" s="232"/>
      <c r="J33" s="20">
        <f t="shared" si="1"/>
        <v>0</v>
      </c>
      <c r="K33" s="528"/>
      <c r="L33" s="528"/>
      <c r="M33" s="528"/>
    </row>
    <row r="34" spans="1:13" s="5" customFormat="1" x14ac:dyDescent="0.25">
      <c r="A34" s="452"/>
      <c r="B34" s="453"/>
      <c r="C34" s="454"/>
      <c r="D34" s="452"/>
      <c r="E34" s="452"/>
      <c r="F34" s="455" t="str">
        <f t="shared" si="0"/>
        <v/>
      </c>
      <c r="G34" s="538" t="str">
        <f t="shared" si="2"/>
        <v/>
      </c>
      <c r="H34" s="115"/>
      <c r="I34" s="232"/>
      <c r="J34" s="20">
        <f t="shared" si="1"/>
        <v>0</v>
      </c>
      <c r="K34" s="528"/>
      <c r="L34" s="528"/>
      <c r="M34" s="528"/>
    </row>
    <row r="35" spans="1:13" s="5" customFormat="1" x14ac:dyDescent="0.25">
      <c r="A35" s="452"/>
      <c r="B35" s="453"/>
      <c r="C35" s="454"/>
      <c r="D35" s="452"/>
      <c r="E35" s="452"/>
      <c r="F35" s="455" t="str">
        <f t="shared" si="0"/>
        <v/>
      </c>
      <c r="G35" s="538" t="str">
        <f t="shared" si="2"/>
        <v/>
      </c>
      <c r="H35" s="115"/>
      <c r="I35" s="232"/>
      <c r="J35" s="20">
        <f t="shared" si="1"/>
        <v>0</v>
      </c>
      <c r="K35" s="528"/>
      <c r="L35" s="528"/>
      <c r="M35" s="528"/>
    </row>
    <row r="36" spans="1:13" s="5" customFormat="1" x14ac:dyDescent="0.25">
      <c r="A36" s="452"/>
      <c r="B36" s="453"/>
      <c r="C36" s="454"/>
      <c r="D36" s="452"/>
      <c r="E36" s="452"/>
      <c r="F36" s="455" t="str">
        <f t="shared" si="0"/>
        <v/>
      </c>
      <c r="G36" s="538" t="str">
        <f t="shared" si="2"/>
        <v/>
      </c>
      <c r="H36" s="115"/>
      <c r="I36" s="232"/>
      <c r="J36" s="20">
        <f t="shared" si="1"/>
        <v>0</v>
      </c>
      <c r="K36" s="528"/>
      <c r="L36" s="528"/>
      <c r="M36" s="528"/>
    </row>
    <row r="37" spans="1:13" s="5" customFormat="1" x14ac:dyDescent="0.25">
      <c r="A37" s="452"/>
      <c r="B37" s="453"/>
      <c r="C37" s="454"/>
      <c r="D37" s="452"/>
      <c r="E37" s="452"/>
      <c r="F37" s="455" t="str">
        <f t="shared" si="0"/>
        <v/>
      </c>
      <c r="G37" s="538" t="str">
        <f t="shared" si="2"/>
        <v/>
      </c>
      <c r="H37" s="115"/>
      <c r="I37" s="232"/>
      <c r="J37" s="20">
        <f t="shared" si="1"/>
        <v>0</v>
      </c>
      <c r="K37" s="528"/>
      <c r="L37" s="528"/>
      <c r="M37" s="528"/>
    </row>
    <row r="38" spans="1:13" s="5" customFormat="1" x14ac:dyDescent="0.25">
      <c r="A38" s="452"/>
      <c r="B38" s="453"/>
      <c r="C38" s="454"/>
      <c r="D38" s="452"/>
      <c r="E38" s="452"/>
      <c r="F38" s="455" t="str">
        <f t="shared" si="0"/>
        <v/>
      </c>
      <c r="G38" s="538" t="str">
        <f t="shared" si="2"/>
        <v/>
      </c>
      <c r="H38" s="115"/>
      <c r="I38" s="232"/>
      <c r="J38" s="20">
        <f t="shared" si="1"/>
        <v>0</v>
      </c>
      <c r="K38" s="528"/>
      <c r="L38" s="528"/>
      <c r="M38" s="528"/>
    </row>
    <row r="39" spans="1:13" s="5" customFormat="1" x14ac:dyDescent="0.25">
      <c r="A39" s="452"/>
      <c r="B39" s="453"/>
      <c r="C39" s="454"/>
      <c r="D39" s="452"/>
      <c r="E39" s="452"/>
      <c r="F39" s="455" t="str">
        <f t="shared" si="0"/>
        <v/>
      </c>
      <c r="G39" s="538" t="str">
        <f t="shared" si="2"/>
        <v/>
      </c>
      <c r="H39" s="115"/>
      <c r="I39" s="232"/>
      <c r="J39" s="20">
        <f t="shared" si="1"/>
        <v>0</v>
      </c>
      <c r="K39" s="528"/>
      <c r="L39" s="528"/>
      <c r="M39" s="528"/>
    </row>
    <row r="40" spans="1:13" s="5" customFormat="1" x14ac:dyDescent="0.25">
      <c r="A40" s="452"/>
      <c r="B40" s="453"/>
      <c r="C40" s="454"/>
      <c r="D40" s="452"/>
      <c r="E40" s="452"/>
      <c r="F40" s="455" t="str">
        <f t="shared" si="0"/>
        <v/>
      </c>
      <c r="G40" s="538" t="str">
        <f t="shared" si="2"/>
        <v/>
      </c>
      <c r="H40" s="115"/>
      <c r="I40" s="232"/>
      <c r="J40" s="20">
        <f t="shared" si="1"/>
        <v>0</v>
      </c>
      <c r="K40" s="528"/>
      <c r="L40" s="528"/>
      <c r="M40" s="528"/>
    </row>
    <row r="41" spans="1:13" s="5" customFormat="1" x14ac:dyDescent="0.25">
      <c r="A41" s="452"/>
      <c r="B41" s="453"/>
      <c r="C41" s="454"/>
      <c r="D41" s="452"/>
      <c r="E41" s="452"/>
      <c r="F41" s="455" t="str">
        <f t="shared" si="0"/>
        <v/>
      </c>
      <c r="G41" s="538" t="str">
        <f t="shared" si="2"/>
        <v/>
      </c>
      <c r="H41" s="115"/>
      <c r="I41" s="232"/>
      <c r="J41" s="20">
        <f t="shared" si="1"/>
        <v>0</v>
      </c>
      <c r="K41" s="528"/>
      <c r="L41" s="528"/>
      <c r="M41" s="528"/>
    </row>
    <row r="42" spans="1:13" s="5" customFormat="1" x14ac:dyDescent="0.25">
      <c r="A42" s="452"/>
      <c r="B42" s="453"/>
      <c r="C42" s="454"/>
      <c r="D42" s="452"/>
      <c r="E42" s="452"/>
      <c r="F42" s="455" t="str">
        <f t="shared" si="0"/>
        <v/>
      </c>
      <c r="G42" s="538" t="str">
        <f t="shared" si="2"/>
        <v/>
      </c>
      <c r="H42" s="115"/>
      <c r="I42" s="232"/>
      <c r="J42" s="20">
        <f t="shared" si="1"/>
        <v>0</v>
      </c>
      <c r="K42" s="528"/>
      <c r="L42" s="528"/>
      <c r="M42" s="528"/>
    </row>
    <row r="43" spans="1:13" s="5" customFormat="1" x14ac:dyDescent="0.25">
      <c r="A43" s="452"/>
      <c r="B43" s="453"/>
      <c r="C43" s="454"/>
      <c r="D43" s="452"/>
      <c r="E43" s="452"/>
      <c r="F43" s="455" t="str">
        <f t="shared" si="0"/>
        <v/>
      </c>
      <c r="G43" s="538" t="str">
        <f t="shared" si="2"/>
        <v/>
      </c>
      <c r="H43" s="115"/>
      <c r="I43" s="232"/>
      <c r="J43" s="20">
        <f t="shared" si="1"/>
        <v>0</v>
      </c>
      <c r="K43" s="528"/>
      <c r="L43" s="528"/>
      <c r="M43" s="528"/>
    </row>
    <row r="44" spans="1:13" s="5" customFormat="1" x14ac:dyDescent="0.25">
      <c r="A44" s="452"/>
      <c r="B44" s="453"/>
      <c r="C44" s="454"/>
      <c r="D44" s="452"/>
      <c r="E44" s="452"/>
      <c r="F44" s="455" t="str">
        <f t="shared" si="0"/>
        <v/>
      </c>
      <c r="G44" s="538" t="str">
        <f t="shared" si="2"/>
        <v/>
      </c>
      <c r="H44" s="115"/>
      <c r="I44" s="232"/>
      <c r="J44" s="20">
        <f t="shared" si="1"/>
        <v>0</v>
      </c>
      <c r="K44" s="528"/>
      <c r="L44" s="528"/>
      <c r="M44" s="528"/>
    </row>
    <row r="45" spans="1:13" s="5" customFormat="1" x14ac:dyDescent="0.25">
      <c r="A45" s="452"/>
      <c r="B45" s="453"/>
      <c r="C45" s="454"/>
      <c r="D45" s="452"/>
      <c r="E45" s="452"/>
      <c r="F45" s="455" t="str">
        <f t="shared" si="0"/>
        <v/>
      </c>
      <c r="G45" s="538" t="str">
        <f t="shared" si="2"/>
        <v/>
      </c>
      <c r="H45" s="115"/>
      <c r="I45" s="232"/>
      <c r="J45" s="20">
        <f t="shared" si="1"/>
        <v>0</v>
      </c>
      <c r="K45" s="528"/>
      <c r="L45" s="528"/>
      <c r="M45" s="528"/>
    </row>
    <row r="46" spans="1:13" s="5" customFormat="1" x14ac:dyDescent="0.25">
      <c r="A46" s="452"/>
      <c r="B46" s="453"/>
      <c r="C46" s="454"/>
      <c r="D46" s="452"/>
      <c r="E46" s="452"/>
      <c r="F46" s="455" t="str">
        <f t="shared" si="0"/>
        <v/>
      </c>
      <c r="G46" s="538" t="str">
        <f t="shared" si="2"/>
        <v/>
      </c>
      <c r="H46" s="115"/>
      <c r="I46" s="232"/>
      <c r="J46" s="20">
        <f t="shared" si="1"/>
        <v>0</v>
      </c>
      <c r="K46" s="528"/>
      <c r="L46" s="528"/>
      <c r="M46" s="528"/>
    </row>
    <row r="47" spans="1:13" s="5" customFormat="1" x14ac:dyDescent="0.25">
      <c r="A47" s="452"/>
      <c r="B47" s="453"/>
      <c r="C47" s="454"/>
      <c r="D47" s="452"/>
      <c r="E47" s="452"/>
      <c r="F47" s="455" t="str">
        <f t="shared" si="0"/>
        <v/>
      </c>
      <c r="G47" s="538" t="str">
        <f t="shared" si="2"/>
        <v/>
      </c>
      <c r="H47" s="115"/>
      <c r="I47" s="232"/>
      <c r="J47" s="20">
        <f t="shared" si="1"/>
        <v>0</v>
      </c>
      <c r="K47" s="528"/>
      <c r="L47" s="528"/>
      <c r="M47" s="528"/>
    </row>
    <row r="48" spans="1:13" s="5" customFormat="1" x14ac:dyDescent="0.25">
      <c r="A48" s="452"/>
      <c r="B48" s="453"/>
      <c r="C48" s="454"/>
      <c r="D48" s="452"/>
      <c r="E48" s="452"/>
      <c r="F48" s="455" t="str">
        <f t="shared" si="0"/>
        <v/>
      </c>
      <c r="G48" s="538" t="str">
        <f t="shared" si="2"/>
        <v/>
      </c>
      <c r="H48" s="115"/>
      <c r="I48" s="232"/>
      <c r="J48" s="20">
        <f t="shared" si="1"/>
        <v>0</v>
      </c>
      <c r="K48" s="528"/>
      <c r="L48" s="528"/>
      <c r="M48" s="528"/>
    </row>
    <row r="49" spans="1:13" s="5" customFormat="1" x14ac:dyDescent="0.25">
      <c r="A49" s="452"/>
      <c r="B49" s="453"/>
      <c r="C49" s="454"/>
      <c r="D49" s="452"/>
      <c r="E49" s="452"/>
      <c r="F49" s="455" t="str">
        <f t="shared" si="0"/>
        <v/>
      </c>
      <c r="G49" s="538" t="str">
        <f t="shared" si="2"/>
        <v/>
      </c>
      <c r="H49" s="115"/>
      <c r="I49" s="232"/>
      <c r="J49" s="20">
        <f t="shared" si="1"/>
        <v>0</v>
      </c>
      <c r="K49" s="528"/>
      <c r="L49" s="528"/>
      <c r="M49" s="528"/>
    </row>
    <row r="50" spans="1:13" s="5" customFormat="1" x14ac:dyDescent="0.25">
      <c r="A50" s="452"/>
      <c r="B50" s="453"/>
      <c r="C50" s="454"/>
      <c r="D50" s="452"/>
      <c r="E50" s="452"/>
      <c r="F50" s="455" t="str">
        <f t="shared" si="0"/>
        <v/>
      </c>
      <c r="G50" s="538" t="str">
        <f t="shared" si="2"/>
        <v/>
      </c>
      <c r="H50" s="115"/>
      <c r="I50" s="232"/>
      <c r="J50" s="20">
        <f t="shared" si="1"/>
        <v>0</v>
      </c>
      <c r="K50" s="528"/>
      <c r="L50" s="528"/>
      <c r="M50" s="528"/>
    </row>
    <row r="51" spans="1:13" s="5" customFormat="1" x14ac:dyDescent="0.25">
      <c r="A51" s="452"/>
      <c r="B51" s="453"/>
      <c r="C51" s="454"/>
      <c r="D51" s="452"/>
      <c r="E51" s="452"/>
      <c r="F51" s="455" t="str">
        <f t="shared" si="0"/>
        <v/>
      </c>
      <c r="G51" s="538" t="str">
        <f t="shared" si="2"/>
        <v/>
      </c>
      <c r="H51" s="115"/>
      <c r="I51" s="232"/>
      <c r="J51" s="20">
        <f t="shared" si="1"/>
        <v>0</v>
      </c>
      <c r="K51" s="528"/>
      <c r="L51" s="528"/>
      <c r="M51" s="528"/>
    </row>
    <row r="52" spans="1:13" s="5" customFormat="1" x14ac:dyDescent="0.25">
      <c r="A52" s="452"/>
      <c r="B52" s="453"/>
      <c r="C52" s="454"/>
      <c r="D52" s="452"/>
      <c r="E52" s="452"/>
      <c r="F52" s="455" t="str">
        <f t="shared" si="0"/>
        <v/>
      </c>
      <c r="G52" s="538" t="str">
        <f t="shared" si="2"/>
        <v/>
      </c>
      <c r="H52" s="115"/>
      <c r="I52" s="232"/>
      <c r="J52" s="20">
        <f t="shared" si="1"/>
        <v>0</v>
      </c>
      <c r="K52" s="528"/>
      <c r="L52" s="528"/>
      <c r="M52" s="528"/>
    </row>
    <row r="53" spans="1:13" s="5" customFormat="1" x14ac:dyDescent="0.25">
      <c r="A53" s="452"/>
      <c r="B53" s="453"/>
      <c r="C53" s="454"/>
      <c r="D53" s="452"/>
      <c r="E53" s="452"/>
      <c r="F53" s="455" t="str">
        <f t="shared" si="0"/>
        <v/>
      </c>
      <c r="G53" s="538" t="str">
        <f t="shared" si="2"/>
        <v/>
      </c>
      <c r="H53" s="115"/>
      <c r="I53" s="232"/>
      <c r="J53" s="20">
        <f t="shared" si="1"/>
        <v>0</v>
      </c>
      <c r="K53" s="528"/>
      <c r="L53" s="528"/>
      <c r="M53" s="528"/>
    </row>
    <row r="54" spans="1:13" s="5" customFormat="1" x14ac:dyDescent="0.25">
      <c r="A54" s="452"/>
      <c r="B54" s="453"/>
      <c r="C54" s="454"/>
      <c r="D54" s="452"/>
      <c r="E54" s="452"/>
      <c r="F54" s="455" t="str">
        <f t="shared" si="0"/>
        <v/>
      </c>
      <c r="G54" s="538" t="str">
        <f t="shared" si="2"/>
        <v/>
      </c>
      <c r="H54" s="115"/>
      <c r="I54" s="232"/>
      <c r="J54" s="20">
        <f t="shared" si="1"/>
        <v>0</v>
      </c>
      <c r="K54" s="528"/>
      <c r="L54" s="528"/>
      <c r="M54" s="528"/>
    </row>
    <row r="55" spans="1:13" s="5" customFormat="1" x14ac:dyDescent="0.25">
      <c r="A55" s="452"/>
      <c r="B55" s="453"/>
      <c r="C55" s="454"/>
      <c r="D55" s="452"/>
      <c r="E55" s="452"/>
      <c r="F55" s="455" t="str">
        <f t="shared" si="0"/>
        <v/>
      </c>
      <c r="G55" s="538" t="str">
        <f t="shared" si="2"/>
        <v/>
      </c>
      <c r="H55" s="115"/>
      <c r="I55" s="232"/>
      <c r="J55" s="20">
        <f t="shared" si="1"/>
        <v>0</v>
      </c>
      <c r="K55" s="528"/>
      <c r="L55" s="528"/>
      <c r="M55" s="528"/>
    </row>
    <row r="56" spans="1:13" s="5" customFormat="1" x14ac:dyDescent="0.25">
      <c r="A56" s="452"/>
      <c r="B56" s="453"/>
      <c r="C56" s="454"/>
      <c r="D56" s="452"/>
      <c r="E56" s="452"/>
      <c r="F56" s="455" t="str">
        <f t="shared" si="0"/>
        <v/>
      </c>
      <c r="G56" s="538" t="str">
        <f t="shared" si="2"/>
        <v/>
      </c>
      <c r="H56" s="115"/>
      <c r="I56" s="232"/>
      <c r="J56" s="20">
        <f t="shared" si="1"/>
        <v>0</v>
      </c>
      <c r="K56" s="528"/>
      <c r="L56" s="528"/>
      <c r="M56" s="528"/>
    </row>
    <row r="57" spans="1:13" s="5" customFormat="1" x14ac:dyDescent="0.25">
      <c r="A57" s="452"/>
      <c r="B57" s="453"/>
      <c r="C57" s="454"/>
      <c r="D57" s="452"/>
      <c r="E57" s="452"/>
      <c r="F57" s="455" t="str">
        <f t="shared" si="0"/>
        <v/>
      </c>
      <c r="G57" s="538" t="str">
        <f t="shared" si="2"/>
        <v/>
      </c>
      <c r="H57" s="115"/>
      <c r="I57" s="232"/>
      <c r="J57" s="20">
        <f t="shared" si="1"/>
        <v>0</v>
      </c>
      <c r="K57" s="528"/>
      <c r="L57" s="528"/>
      <c r="M57" s="528"/>
    </row>
    <row r="58" spans="1:13" s="5" customFormat="1" x14ac:dyDescent="0.25">
      <c r="A58" s="452"/>
      <c r="B58" s="453"/>
      <c r="C58" s="454"/>
      <c r="D58" s="452"/>
      <c r="E58" s="452"/>
      <c r="F58" s="455" t="str">
        <f t="shared" si="0"/>
        <v/>
      </c>
      <c r="G58" s="538" t="str">
        <f t="shared" si="2"/>
        <v/>
      </c>
      <c r="H58" s="115"/>
      <c r="I58" s="232"/>
      <c r="J58" s="20">
        <f t="shared" si="1"/>
        <v>0</v>
      </c>
      <c r="K58" s="528"/>
      <c r="L58" s="528"/>
      <c r="M58" s="528"/>
    </row>
    <row r="59" spans="1:13" s="5" customFormat="1" x14ac:dyDescent="0.25">
      <c r="A59" s="452"/>
      <c r="B59" s="453"/>
      <c r="C59" s="454"/>
      <c r="D59" s="452"/>
      <c r="E59" s="452"/>
      <c r="F59" s="455" t="str">
        <f t="shared" si="0"/>
        <v/>
      </c>
      <c r="G59" s="538" t="str">
        <f t="shared" si="2"/>
        <v/>
      </c>
      <c r="H59" s="115"/>
      <c r="I59" s="232"/>
      <c r="J59" s="20">
        <f t="shared" si="1"/>
        <v>0</v>
      </c>
      <c r="K59" s="528"/>
      <c r="L59" s="528"/>
      <c r="M59" s="528"/>
    </row>
    <row r="60" spans="1:13" s="5" customFormat="1" x14ac:dyDescent="0.25">
      <c r="A60" s="452"/>
      <c r="B60" s="453"/>
      <c r="C60" s="454"/>
      <c r="D60" s="452"/>
      <c r="E60" s="452"/>
      <c r="F60" s="455" t="str">
        <f t="shared" si="0"/>
        <v/>
      </c>
      <c r="G60" s="538" t="str">
        <f t="shared" si="2"/>
        <v/>
      </c>
      <c r="H60" s="115"/>
      <c r="I60" s="232"/>
      <c r="J60" s="20">
        <f t="shared" si="1"/>
        <v>0</v>
      </c>
      <c r="K60" s="528"/>
      <c r="L60" s="528"/>
      <c r="M60" s="528"/>
    </row>
    <row r="61" spans="1:13" s="5" customFormat="1" x14ac:dyDescent="0.25">
      <c r="A61" s="452"/>
      <c r="B61" s="453"/>
      <c r="C61" s="454"/>
      <c r="D61" s="452"/>
      <c r="E61" s="452"/>
      <c r="F61" s="455" t="str">
        <f t="shared" si="0"/>
        <v/>
      </c>
      <c r="G61" s="538" t="str">
        <f t="shared" si="2"/>
        <v/>
      </c>
      <c r="H61" s="115"/>
      <c r="I61" s="232"/>
      <c r="J61" s="20">
        <f t="shared" si="1"/>
        <v>0</v>
      </c>
      <c r="K61" s="528"/>
      <c r="L61" s="528"/>
      <c r="M61" s="528"/>
    </row>
    <row r="62" spans="1:13" s="5" customFormat="1" x14ac:dyDescent="0.25">
      <c r="A62" s="452"/>
      <c r="B62" s="453"/>
      <c r="C62" s="454"/>
      <c r="D62" s="452"/>
      <c r="E62" s="452"/>
      <c r="F62" s="455" t="str">
        <f t="shared" si="0"/>
        <v/>
      </c>
      <c r="G62" s="538" t="str">
        <f t="shared" si="2"/>
        <v/>
      </c>
      <c r="H62" s="115"/>
      <c r="I62" s="232"/>
      <c r="J62" s="20">
        <f t="shared" si="1"/>
        <v>0</v>
      </c>
      <c r="K62" s="528"/>
      <c r="L62" s="528"/>
      <c r="M62" s="528"/>
    </row>
    <row r="63" spans="1:13" s="5" customFormat="1" x14ac:dyDescent="0.25">
      <c r="A63" s="452"/>
      <c r="B63" s="453"/>
      <c r="C63" s="454"/>
      <c r="D63" s="452"/>
      <c r="E63" s="452"/>
      <c r="F63" s="455" t="str">
        <f t="shared" si="0"/>
        <v/>
      </c>
      <c r="G63" s="538" t="str">
        <f t="shared" si="2"/>
        <v/>
      </c>
      <c r="H63" s="115"/>
      <c r="I63" s="232"/>
      <c r="J63" s="20">
        <f t="shared" si="1"/>
        <v>0</v>
      </c>
      <c r="K63" s="528"/>
      <c r="L63" s="528"/>
      <c r="M63" s="528"/>
    </row>
    <row r="64" spans="1:13" s="5" customFormat="1" x14ac:dyDescent="0.25">
      <c r="A64" s="452"/>
      <c r="B64" s="453"/>
      <c r="C64" s="454"/>
      <c r="D64" s="452"/>
      <c r="E64" s="452"/>
      <c r="F64" s="455" t="str">
        <f t="shared" si="0"/>
        <v/>
      </c>
      <c r="G64" s="538" t="str">
        <f t="shared" si="2"/>
        <v/>
      </c>
      <c r="H64" s="115"/>
      <c r="I64" s="232"/>
      <c r="J64" s="20">
        <f t="shared" si="1"/>
        <v>0</v>
      </c>
      <c r="K64" s="528"/>
      <c r="L64" s="528"/>
      <c r="M64" s="528"/>
    </row>
    <row r="65" spans="1:13" s="5" customFormat="1" x14ac:dyDescent="0.25">
      <c r="A65" s="452"/>
      <c r="B65" s="453"/>
      <c r="C65" s="454"/>
      <c r="D65" s="452"/>
      <c r="E65" s="452"/>
      <c r="F65" s="455" t="str">
        <f t="shared" si="0"/>
        <v/>
      </c>
      <c r="G65" s="538" t="str">
        <f t="shared" si="2"/>
        <v/>
      </c>
      <c r="H65" s="115"/>
      <c r="I65" s="232"/>
      <c r="J65" s="20">
        <f t="shared" si="1"/>
        <v>0</v>
      </c>
      <c r="K65" s="528"/>
      <c r="L65" s="528"/>
      <c r="M65" s="528"/>
    </row>
    <row r="66" spans="1:13" s="5" customFormat="1" x14ac:dyDescent="0.25">
      <c r="A66" s="452"/>
      <c r="B66" s="453"/>
      <c r="C66" s="454"/>
      <c r="D66" s="452"/>
      <c r="E66" s="452"/>
      <c r="F66" s="455" t="str">
        <f t="shared" si="0"/>
        <v/>
      </c>
      <c r="G66" s="538" t="str">
        <f t="shared" si="2"/>
        <v/>
      </c>
      <c r="H66" s="115"/>
      <c r="I66" s="232"/>
      <c r="J66" s="20">
        <f t="shared" si="1"/>
        <v>0</v>
      </c>
      <c r="K66" s="528"/>
      <c r="L66" s="528"/>
      <c r="M66" s="528"/>
    </row>
    <row r="67" spans="1:13" s="5" customFormat="1" x14ac:dyDescent="0.25">
      <c r="A67" s="452"/>
      <c r="B67" s="453"/>
      <c r="C67" s="454"/>
      <c r="D67" s="452"/>
      <c r="E67" s="452"/>
      <c r="F67" s="455" t="str">
        <f t="shared" si="0"/>
        <v/>
      </c>
      <c r="G67" s="538" t="str">
        <f t="shared" si="2"/>
        <v/>
      </c>
      <c r="H67" s="115"/>
      <c r="I67" s="232"/>
      <c r="J67" s="20">
        <f t="shared" si="1"/>
        <v>0</v>
      </c>
      <c r="K67" s="528"/>
      <c r="L67" s="528"/>
      <c r="M67" s="528"/>
    </row>
    <row r="68" spans="1:13" s="5" customFormat="1" x14ac:dyDescent="0.25">
      <c r="A68" s="452"/>
      <c r="B68" s="453"/>
      <c r="C68" s="454"/>
      <c r="D68" s="452"/>
      <c r="E68" s="452"/>
      <c r="F68" s="455" t="str">
        <f t="shared" si="0"/>
        <v/>
      </c>
      <c r="G68" s="538" t="str">
        <f t="shared" si="2"/>
        <v/>
      </c>
      <c r="H68" s="115"/>
      <c r="I68" s="232"/>
      <c r="J68" s="20">
        <f t="shared" si="1"/>
        <v>0</v>
      </c>
      <c r="K68" s="528"/>
      <c r="L68" s="528"/>
      <c r="M68" s="528"/>
    </row>
    <row r="69" spans="1:13" s="5" customFormat="1" x14ac:dyDescent="0.25">
      <c r="A69" s="452"/>
      <c r="B69" s="453"/>
      <c r="C69" s="454"/>
      <c r="D69" s="452"/>
      <c r="E69" s="452"/>
      <c r="F69" s="455" t="str">
        <f t="shared" ref="F69:F110" si="3">IF(ISBLANK(A69),"",A69*E69)</f>
        <v/>
      </c>
      <c r="G69" s="538" t="str">
        <f t="shared" si="2"/>
        <v/>
      </c>
      <c r="H69" s="115"/>
      <c r="I69" s="232"/>
      <c r="J69" s="20">
        <f t="shared" si="1"/>
        <v>0</v>
      </c>
      <c r="K69" s="528"/>
      <c r="L69" s="528"/>
      <c r="M69" s="528"/>
    </row>
    <row r="70" spans="1:13" s="5" customFormat="1" x14ac:dyDescent="0.25">
      <c r="A70" s="452"/>
      <c r="B70" s="453"/>
      <c r="C70" s="454"/>
      <c r="D70" s="452"/>
      <c r="E70" s="452"/>
      <c r="F70" s="455" t="str">
        <f t="shared" si="3"/>
        <v/>
      </c>
      <c r="G70" s="538" t="str">
        <f t="shared" ref="G70:G110" si="4">IFERROR(IF(OR(ISBLANK(F70),F70/A70&lt;10),0,IF(F70/A70&lt;100,20,IF(AND(F70/A70&lt;500,F70/A70&gt;99),180,IF(AND(F70/A70&lt;2000,F70/A70&gt;499),275,IF(AND(F70/A70&lt;3000,F70/A70&gt;1999),360,IF(AND(F70/A70&lt;4000,F70/A70&gt;2999),530,IF(AND(F70/A70&lt;8000,F70/A70&gt;3999),820,1500)))))))*(A70),"")</f>
        <v/>
      </c>
      <c r="H70" s="115"/>
      <c r="I70" s="232"/>
      <c r="J70" s="20">
        <f t="shared" si="1"/>
        <v>0</v>
      </c>
      <c r="K70" s="528"/>
      <c r="L70" s="528"/>
      <c r="M70" s="528"/>
    </row>
    <row r="71" spans="1:13" s="5" customFormat="1" x14ac:dyDescent="0.25">
      <c r="A71" s="452"/>
      <c r="B71" s="453"/>
      <c r="C71" s="454"/>
      <c r="D71" s="452"/>
      <c r="E71" s="452"/>
      <c r="F71" s="455" t="str">
        <f t="shared" si="3"/>
        <v/>
      </c>
      <c r="G71" s="538" t="str">
        <f t="shared" si="4"/>
        <v/>
      </c>
      <c r="H71" s="115"/>
      <c r="I71" s="232"/>
      <c r="J71" s="20">
        <f t="shared" si="1"/>
        <v>0</v>
      </c>
      <c r="K71" s="528"/>
      <c r="L71" s="528"/>
      <c r="M71" s="528"/>
    </row>
    <row r="72" spans="1:13" s="5" customFormat="1" x14ac:dyDescent="0.25">
      <c r="A72" s="452"/>
      <c r="B72" s="453"/>
      <c r="C72" s="454"/>
      <c r="D72" s="452"/>
      <c r="E72" s="452"/>
      <c r="F72" s="455" t="str">
        <f t="shared" si="3"/>
        <v/>
      </c>
      <c r="G72" s="538" t="str">
        <f t="shared" si="4"/>
        <v/>
      </c>
      <c r="H72" s="115"/>
      <c r="I72" s="232"/>
      <c r="J72" s="20">
        <f t="shared" si="1"/>
        <v>0</v>
      </c>
      <c r="K72" s="528"/>
      <c r="L72" s="528"/>
      <c r="M72" s="528"/>
    </row>
    <row r="73" spans="1:13" s="5" customFormat="1" x14ac:dyDescent="0.25">
      <c r="A73" s="452"/>
      <c r="B73" s="453"/>
      <c r="C73" s="454"/>
      <c r="D73" s="452"/>
      <c r="E73" s="452"/>
      <c r="F73" s="455" t="str">
        <f t="shared" si="3"/>
        <v/>
      </c>
      <c r="G73" s="538" t="str">
        <f t="shared" si="4"/>
        <v/>
      </c>
      <c r="H73" s="115"/>
      <c r="I73" s="232"/>
      <c r="J73" s="20">
        <f t="shared" si="1"/>
        <v>0</v>
      </c>
      <c r="K73" s="528"/>
      <c r="L73" s="528"/>
      <c r="M73" s="528"/>
    </row>
    <row r="74" spans="1:13" s="5" customFormat="1" x14ac:dyDescent="0.25">
      <c r="A74" s="452"/>
      <c r="B74" s="453"/>
      <c r="C74" s="454"/>
      <c r="D74" s="452"/>
      <c r="E74" s="452"/>
      <c r="F74" s="455" t="str">
        <f t="shared" si="3"/>
        <v/>
      </c>
      <c r="G74" s="538" t="str">
        <f t="shared" si="4"/>
        <v/>
      </c>
      <c r="H74" s="115"/>
      <c r="I74" s="232"/>
      <c r="J74" s="20">
        <f t="shared" si="1"/>
        <v>0</v>
      </c>
      <c r="K74" s="528"/>
      <c r="L74" s="528"/>
      <c r="M74" s="528"/>
    </row>
    <row r="75" spans="1:13" s="5" customFormat="1" x14ac:dyDescent="0.25">
      <c r="A75" s="452"/>
      <c r="B75" s="453"/>
      <c r="C75" s="454"/>
      <c r="D75" s="452"/>
      <c r="E75" s="452"/>
      <c r="F75" s="455" t="str">
        <f t="shared" si="3"/>
        <v/>
      </c>
      <c r="G75" s="538" t="str">
        <f t="shared" si="4"/>
        <v/>
      </c>
      <c r="H75" s="115"/>
      <c r="I75" s="232"/>
      <c r="J75" s="20">
        <f t="shared" si="1"/>
        <v>0</v>
      </c>
      <c r="K75" s="528"/>
      <c r="L75" s="528"/>
      <c r="M75" s="528"/>
    </row>
    <row r="76" spans="1:13" s="5" customFormat="1" x14ac:dyDescent="0.25">
      <c r="A76" s="452"/>
      <c r="B76" s="453"/>
      <c r="C76" s="454"/>
      <c r="D76" s="452"/>
      <c r="E76" s="452"/>
      <c r="F76" s="455" t="str">
        <f t="shared" si="3"/>
        <v/>
      </c>
      <c r="G76" s="538" t="str">
        <f t="shared" si="4"/>
        <v/>
      </c>
      <c r="H76" s="115"/>
      <c r="I76" s="232"/>
      <c r="J76" s="20">
        <f t="shared" si="1"/>
        <v>0</v>
      </c>
      <c r="K76" s="528"/>
      <c r="L76" s="528"/>
      <c r="M76" s="528"/>
    </row>
    <row r="77" spans="1:13" s="5" customFormat="1" x14ac:dyDescent="0.25">
      <c r="A77" s="452"/>
      <c r="B77" s="453"/>
      <c r="C77" s="454"/>
      <c r="D77" s="452"/>
      <c r="E77" s="452"/>
      <c r="F77" s="455" t="str">
        <f t="shared" si="3"/>
        <v/>
      </c>
      <c r="G77" s="538" t="str">
        <f t="shared" si="4"/>
        <v/>
      </c>
      <c r="H77" s="115"/>
      <c r="I77" s="232"/>
      <c r="J77" s="20">
        <f t="shared" si="1"/>
        <v>0</v>
      </c>
      <c r="K77" s="528"/>
      <c r="L77" s="528"/>
      <c r="M77" s="528"/>
    </row>
    <row r="78" spans="1:13" s="5" customFormat="1" x14ac:dyDescent="0.25">
      <c r="A78" s="452"/>
      <c r="B78" s="453"/>
      <c r="C78" s="454"/>
      <c r="D78" s="452"/>
      <c r="E78" s="452"/>
      <c r="F78" s="455" t="str">
        <f t="shared" si="3"/>
        <v/>
      </c>
      <c r="G78" s="538" t="str">
        <f t="shared" si="4"/>
        <v/>
      </c>
      <c r="H78" s="115"/>
      <c r="I78" s="232"/>
      <c r="J78" s="20">
        <f t="shared" si="1"/>
        <v>0</v>
      </c>
      <c r="K78" s="528"/>
      <c r="L78" s="528"/>
      <c r="M78" s="528"/>
    </row>
    <row r="79" spans="1:13" s="5" customFormat="1" x14ac:dyDescent="0.25">
      <c r="A79" s="452"/>
      <c r="B79" s="453"/>
      <c r="C79" s="454"/>
      <c r="D79" s="452"/>
      <c r="E79" s="452"/>
      <c r="F79" s="455" t="str">
        <f t="shared" si="3"/>
        <v/>
      </c>
      <c r="G79" s="538" t="str">
        <f t="shared" si="4"/>
        <v/>
      </c>
      <c r="H79" s="115"/>
      <c r="I79" s="232"/>
      <c r="J79" s="20">
        <f t="shared" si="1"/>
        <v>0</v>
      </c>
      <c r="K79" s="528"/>
      <c r="L79" s="528"/>
      <c r="M79" s="528"/>
    </row>
    <row r="80" spans="1:13" s="5" customFormat="1" x14ac:dyDescent="0.25">
      <c r="A80" s="452"/>
      <c r="B80" s="453"/>
      <c r="C80" s="454"/>
      <c r="D80" s="452"/>
      <c r="E80" s="452"/>
      <c r="F80" s="455" t="str">
        <f t="shared" si="3"/>
        <v/>
      </c>
      <c r="G80" s="538" t="str">
        <f t="shared" si="4"/>
        <v/>
      </c>
      <c r="H80" s="115"/>
      <c r="I80" s="232"/>
      <c r="J80" s="20">
        <f t="shared" si="1"/>
        <v>0</v>
      </c>
      <c r="K80" s="528"/>
      <c r="L80" s="528"/>
      <c r="M80" s="528"/>
    </row>
    <row r="81" spans="1:13" s="5" customFormat="1" x14ac:dyDescent="0.25">
      <c r="A81" s="452"/>
      <c r="B81" s="453"/>
      <c r="C81" s="454"/>
      <c r="D81" s="452"/>
      <c r="E81" s="452"/>
      <c r="F81" s="455" t="str">
        <f t="shared" si="3"/>
        <v/>
      </c>
      <c r="G81" s="538" t="str">
        <f t="shared" si="4"/>
        <v/>
      </c>
      <c r="H81" s="115"/>
      <c r="I81" s="232"/>
      <c r="J81" s="20">
        <f t="shared" si="1"/>
        <v>0</v>
      </c>
      <c r="K81" s="528"/>
      <c r="L81" s="528"/>
      <c r="M81" s="528"/>
    </row>
    <row r="82" spans="1:13" s="5" customFormat="1" x14ac:dyDescent="0.25">
      <c r="A82" s="452"/>
      <c r="B82" s="453"/>
      <c r="C82" s="454"/>
      <c r="D82" s="452"/>
      <c r="E82" s="452"/>
      <c r="F82" s="455" t="str">
        <f t="shared" si="3"/>
        <v/>
      </c>
      <c r="G82" s="538" t="str">
        <f t="shared" si="4"/>
        <v/>
      </c>
      <c r="H82" s="115"/>
      <c r="I82" s="232"/>
      <c r="J82" s="20">
        <f t="shared" si="1"/>
        <v>0</v>
      </c>
      <c r="K82" s="528"/>
      <c r="L82" s="528"/>
      <c r="M82" s="528"/>
    </row>
    <row r="83" spans="1:13" s="5" customFormat="1" x14ac:dyDescent="0.25">
      <c r="A83" s="452"/>
      <c r="B83" s="453"/>
      <c r="C83" s="454"/>
      <c r="D83" s="452"/>
      <c r="E83" s="452"/>
      <c r="F83" s="455" t="str">
        <f t="shared" si="3"/>
        <v/>
      </c>
      <c r="G83" s="538" t="str">
        <f t="shared" si="4"/>
        <v/>
      </c>
      <c r="H83" s="115"/>
      <c r="I83" s="232"/>
      <c r="J83" s="20">
        <f t="shared" si="1"/>
        <v>0</v>
      </c>
      <c r="K83" s="528"/>
      <c r="L83" s="528"/>
      <c r="M83" s="528"/>
    </row>
    <row r="84" spans="1:13" s="5" customFormat="1" x14ac:dyDescent="0.25">
      <c r="A84" s="452"/>
      <c r="B84" s="453"/>
      <c r="C84" s="454"/>
      <c r="D84" s="452"/>
      <c r="E84" s="452"/>
      <c r="F84" s="455" t="str">
        <f t="shared" si="3"/>
        <v/>
      </c>
      <c r="G84" s="538" t="str">
        <f t="shared" si="4"/>
        <v/>
      </c>
      <c r="H84" s="115"/>
      <c r="I84" s="232"/>
      <c r="J84" s="20">
        <f t="shared" si="1"/>
        <v>0</v>
      </c>
      <c r="K84" s="528"/>
      <c r="L84" s="528"/>
      <c r="M84" s="528"/>
    </row>
    <row r="85" spans="1:13" s="5" customFormat="1" x14ac:dyDescent="0.25">
      <c r="A85" s="452"/>
      <c r="B85" s="453"/>
      <c r="C85" s="454"/>
      <c r="D85" s="452"/>
      <c r="E85" s="452"/>
      <c r="F85" s="455" t="str">
        <f t="shared" si="3"/>
        <v/>
      </c>
      <c r="G85" s="538" t="str">
        <f t="shared" si="4"/>
        <v/>
      </c>
      <c r="H85" s="115"/>
      <c r="I85" s="232"/>
      <c r="J85" s="20">
        <f t="shared" si="1"/>
        <v>0</v>
      </c>
      <c r="K85" s="528"/>
      <c r="L85" s="528"/>
      <c r="M85" s="528"/>
    </row>
    <row r="86" spans="1:13" s="5" customFormat="1" x14ac:dyDescent="0.25">
      <c r="A86" s="452"/>
      <c r="B86" s="453"/>
      <c r="C86" s="454"/>
      <c r="D86" s="452"/>
      <c r="E86" s="452"/>
      <c r="F86" s="455" t="str">
        <f t="shared" si="3"/>
        <v/>
      </c>
      <c r="G86" s="538" t="str">
        <f t="shared" si="4"/>
        <v/>
      </c>
      <c r="H86" s="115"/>
      <c r="I86" s="232"/>
      <c r="J86" s="20">
        <f t="shared" si="1"/>
        <v>0</v>
      </c>
      <c r="K86" s="528"/>
      <c r="L86" s="528"/>
      <c r="M86" s="528"/>
    </row>
    <row r="87" spans="1:13" s="5" customFormat="1" x14ac:dyDescent="0.25">
      <c r="A87" s="452"/>
      <c r="B87" s="453"/>
      <c r="C87" s="454"/>
      <c r="D87" s="452"/>
      <c r="E87" s="452"/>
      <c r="F87" s="455" t="str">
        <f t="shared" si="3"/>
        <v/>
      </c>
      <c r="G87" s="538" t="str">
        <f t="shared" si="4"/>
        <v/>
      </c>
      <c r="H87" s="115"/>
      <c r="I87" s="232"/>
      <c r="J87" s="20">
        <f t="shared" si="1"/>
        <v>0</v>
      </c>
      <c r="K87" s="528"/>
      <c r="L87" s="528"/>
      <c r="M87" s="528"/>
    </row>
    <row r="88" spans="1:13" s="5" customFormat="1" x14ac:dyDescent="0.25">
      <c r="A88" s="452"/>
      <c r="B88" s="453"/>
      <c r="C88" s="454"/>
      <c r="D88" s="452"/>
      <c r="E88" s="452"/>
      <c r="F88" s="455" t="str">
        <f t="shared" si="3"/>
        <v/>
      </c>
      <c r="G88" s="538" t="str">
        <f t="shared" si="4"/>
        <v/>
      </c>
      <c r="H88" s="115"/>
      <c r="I88" s="232"/>
      <c r="J88" s="20">
        <f t="shared" si="1"/>
        <v>0</v>
      </c>
      <c r="K88" s="528"/>
      <c r="L88" s="528"/>
      <c r="M88" s="528"/>
    </row>
    <row r="89" spans="1:13" s="5" customFormat="1" x14ac:dyDescent="0.25">
      <c r="A89" s="452"/>
      <c r="B89" s="453"/>
      <c r="C89" s="454"/>
      <c r="D89" s="452"/>
      <c r="E89" s="452"/>
      <c r="F89" s="455" t="str">
        <f t="shared" si="3"/>
        <v/>
      </c>
      <c r="G89" s="538" t="str">
        <f t="shared" si="4"/>
        <v/>
      </c>
      <c r="H89" s="115"/>
      <c r="I89" s="232"/>
      <c r="J89" s="20">
        <f t="shared" si="1"/>
        <v>0</v>
      </c>
      <c r="K89" s="528"/>
      <c r="L89" s="528"/>
      <c r="M89" s="528"/>
    </row>
    <row r="90" spans="1:13" s="5" customFormat="1" x14ac:dyDescent="0.25">
      <c r="A90" s="452"/>
      <c r="B90" s="453"/>
      <c r="C90" s="454"/>
      <c r="D90" s="452"/>
      <c r="E90" s="452"/>
      <c r="F90" s="455" t="str">
        <f t="shared" si="3"/>
        <v/>
      </c>
      <c r="G90" s="538" t="str">
        <f t="shared" si="4"/>
        <v/>
      </c>
      <c r="H90" s="115"/>
      <c r="I90" s="232"/>
      <c r="J90" s="20">
        <f t="shared" si="1"/>
        <v>0</v>
      </c>
      <c r="K90" s="528"/>
      <c r="L90" s="528"/>
      <c r="M90" s="528"/>
    </row>
    <row r="91" spans="1:13" s="5" customFormat="1" x14ac:dyDescent="0.25">
      <c r="A91" s="452"/>
      <c r="B91" s="453"/>
      <c r="C91" s="454"/>
      <c r="D91" s="452"/>
      <c r="E91" s="452"/>
      <c r="F91" s="455" t="str">
        <f t="shared" si="3"/>
        <v/>
      </c>
      <c r="G91" s="538" t="str">
        <f t="shared" si="4"/>
        <v/>
      </c>
      <c r="H91" s="115"/>
      <c r="I91" s="232"/>
      <c r="J91" s="20">
        <f t="shared" si="1"/>
        <v>0</v>
      </c>
      <c r="K91" s="528"/>
      <c r="L91" s="528"/>
      <c r="M91" s="528"/>
    </row>
    <row r="92" spans="1:13" s="5" customFormat="1" x14ac:dyDescent="0.25">
      <c r="A92" s="452"/>
      <c r="B92" s="453"/>
      <c r="C92" s="454"/>
      <c r="D92" s="452"/>
      <c r="E92" s="452"/>
      <c r="F92" s="455" t="str">
        <f t="shared" si="3"/>
        <v/>
      </c>
      <c r="G92" s="538" t="str">
        <f t="shared" si="4"/>
        <v/>
      </c>
      <c r="H92" s="115"/>
      <c r="I92" s="232"/>
      <c r="J92" s="20">
        <f t="shared" si="1"/>
        <v>0</v>
      </c>
      <c r="K92" s="528"/>
      <c r="L92" s="528"/>
      <c r="M92" s="528"/>
    </row>
    <row r="93" spans="1:13" s="5" customFormat="1" x14ac:dyDescent="0.25">
      <c r="A93" s="452"/>
      <c r="B93" s="453"/>
      <c r="C93" s="454"/>
      <c r="D93" s="452"/>
      <c r="E93" s="452"/>
      <c r="F93" s="455" t="str">
        <f t="shared" si="3"/>
        <v/>
      </c>
      <c r="G93" s="538" t="str">
        <f t="shared" si="4"/>
        <v/>
      </c>
      <c r="H93" s="115"/>
      <c r="I93" s="232"/>
      <c r="J93" s="20">
        <f t="shared" si="1"/>
        <v>0</v>
      </c>
      <c r="K93" s="528"/>
      <c r="L93" s="528"/>
      <c r="M93" s="528"/>
    </row>
    <row r="94" spans="1:13" s="5" customFormat="1" x14ac:dyDescent="0.25">
      <c r="A94" s="452"/>
      <c r="B94" s="453"/>
      <c r="C94" s="454"/>
      <c r="D94" s="452"/>
      <c r="E94" s="452"/>
      <c r="F94" s="455" t="str">
        <f t="shared" si="3"/>
        <v/>
      </c>
      <c r="G94" s="538" t="str">
        <f t="shared" si="4"/>
        <v/>
      </c>
      <c r="H94" s="115"/>
      <c r="I94" s="232"/>
      <c r="J94" s="20">
        <f t="shared" si="1"/>
        <v>0</v>
      </c>
      <c r="K94" s="528"/>
      <c r="L94" s="528"/>
      <c r="M94" s="528"/>
    </row>
    <row r="95" spans="1:13" s="5" customFormat="1" x14ac:dyDescent="0.25">
      <c r="A95" s="452"/>
      <c r="B95" s="453"/>
      <c r="C95" s="454"/>
      <c r="D95" s="452"/>
      <c r="E95" s="452"/>
      <c r="F95" s="455" t="str">
        <f t="shared" si="3"/>
        <v/>
      </c>
      <c r="G95" s="538" t="str">
        <f t="shared" si="4"/>
        <v/>
      </c>
      <c r="H95" s="115"/>
      <c r="I95" s="232"/>
      <c r="J95" s="20">
        <f t="shared" si="1"/>
        <v>0</v>
      </c>
      <c r="K95" s="528"/>
      <c r="L95" s="528"/>
      <c r="M95" s="528"/>
    </row>
    <row r="96" spans="1:13" s="5" customFormat="1" x14ac:dyDescent="0.25">
      <c r="A96" s="452"/>
      <c r="B96" s="453"/>
      <c r="C96" s="454"/>
      <c r="D96" s="452"/>
      <c r="E96" s="452"/>
      <c r="F96" s="455" t="str">
        <f t="shared" si="3"/>
        <v/>
      </c>
      <c r="G96" s="538" t="str">
        <f t="shared" si="4"/>
        <v/>
      </c>
      <c r="H96" s="115"/>
      <c r="I96" s="232"/>
      <c r="J96" s="20">
        <f t="shared" si="1"/>
        <v>0</v>
      </c>
      <c r="K96" s="528"/>
      <c r="L96" s="528"/>
      <c r="M96" s="528"/>
    </row>
    <row r="97" spans="1:13" s="5" customFormat="1" x14ac:dyDescent="0.25">
      <c r="A97" s="452"/>
      <c r="B97" s="453"/>
      <c r="C97" s="454"/>
      <c r="D97" s="452"/>
      <c r="E97" s="452"/>
      <c r="F97" s="455" t="str">
        <f t="shared" si="3"/>
        <v/>
      </c>
      <c r="G97" s="538" t="str">
        <f t="shared" si="4"/>
        <v/>
      </c>
      <c r="H97" s="115"/>
      <c r="I97" s="232"/>
      <c r="J97" s="20">
        <f t="shared" si="1"/>
        <v>0</v>
      </c>
      <c r="K97" s="528"/>
      <c r="L97" s="528"/>
      <c r="M97" s="528"/>
    </row>
    <row r="98" spans="1:13" s="5" customFormat="1" x14ac:dyDescent="0.25">
      <c r="A98" s="452"/>
      <c r="B98" s="453"/>
      <c r="C98" s="454"/>
      <c r="D98" s="452"/>
      <c r="E98" s="452"/>
      <c r="F98" s="455" t="str">
        <f t="shared" si="3"/>
        <v/>
      </c>
      <c r="G98" s="538" t="str">
        <f t="shared" si="4"/>
        <v/>
      </c>
      <c r="H98" s="115"/>
      <c r="I98" s="232"/>
      <c r="J98" s="20">
        <f t="shared" si="1"/>
        <v>0</v>
      </c>
      <c r="K98" s="528"/>
      <c r="L98" s="528"/>
      <c r="M98" s="528"/>
    </row>
    <row r="99" spans="1:13" s="5" customFormat="1" x14ac:dyDescent="0.25">
      <c r="A99" s="452"/>
      <c r="B99" s="453"/>
      <c r="C99" s="454"/>
      <c r="D99" s="452"/>
      <c r="E99" s="452"/>
      <c r="F99" s="455" t="str">
        <f t="shared" si="3"/>
        <v/>
      </c>
      <c r="G99" s="538" t="str">
        <f t="shared" si="4"/>
        <v/>
      </c>
      <c r="H99" s="115"/>
      <c r="I99" s="232"/>
      <c r="J99" s="20">
        <f t="shared" si="1"/>
        <v>0</v>
      </c>
      <c r="K99" s="528"/>
      <c r="L99" s="528"/>
      <c r="M99" s="528"/>
    </row>
    <row r="100" spans="1:13" s="5" customFormat="1" x14ac:dyDescent="0.25">
      <c r="A100" s="452"/>
      <c r="B100" s="453"/>
      <c r="C100" s="454"/>
      <c r="D100" s="452"/>
      <c r="E100" s="452"/>
      <c r="F100" s="455" t="str">
        <f t="shared" si="3"/>
        <v/>
      </c>
      <c r="G100" s="538" t="str">
        <f t="shared" si="4"/>
        <v/>
      </c>
      <c r="H100" s="115"/>
      <c r="I100" s="232"/>
      <c r="J100" s="20">
        <f t="shared" si="1"/>
        <v>0</v>
      </c>
      <c r="K100" s="528"/>
      <c r="L100" s="528"/>
      <c r="M100" s="528"/>
    </row>
    <row r="101" spans="1:13" s="5" customFormat="1" x14ac:dyDescent="0.25">
      <c r="A101" s="452"/>
      <c r="B101" s="453"/>
      <c r="C101" s="454"/>
      <c r="D101" s="452"/>
      <c r="E101" s="452"/>
      <c r="F101" s="455" t="str">
        <f t="shared" si="3"/>
        <v/>
      </c>
      <c r="G101" s="538" t="str">
        <f t="shared" si="4"/>
        <v/>
      </c>
      <c r="H101" s="115"/>
      <c r="I101" s="232"/>
      <c r="J101" s="20">
        <f t="shared" si="1"/>
        <v>0</v>
      </c>
      <c r="K101" s="528"/>
      <c r="L101" s="528"/>
      <c r="M101" s="528"/>
    </row>
    <row r="102" spans="1:13" s="5" customFormat="1" x14ac:dyDescent="0.25">
      <c r="A102" s="452"/>
      <c r="B102" s="453"/>
      <c r="C102" s="454"/>
      <c r="D102" s="452"/>
      <c r="E102" s="452"/>
      <c r="F102" s="455" t="str">
        <f t="shared" si="3"/>
        <v/>
      </c>
      <c r="G102" s="538" t="str">
        <f t="shared" si="4"/>
        <v/>
      </c>
      <c r="H102" s="115"/>
      <c r="I102" s="232"/>
      <c r="J102" s="20">
        <f t="shared" si="1"/>
        <v>0</v>
      </c>
      <c r="K102" s="528"/>
      <c r="L102" s="528"/>
      <c r="M102" s="528"/>
    </row>
    <row r="103" spans="1:13" s="5" customFormat="1" x14ac:dyDescent="0.25">
      <c r="A103" s="452"/>
      <c r="B103" s="453"/>
      <c r="C103" s="454"/>
      <c r="D103" s="452"/>
      <c r="E103" s="452"/>
      <c r="F103" s="455" t="str">
        <f t="shared" si="3"/>
        <v/>
      </c>
      <c r="G103" s="538" t="str">
        <f t="shared" si="4"/>
        <v/>
      </c>
      <c r="H103" s="115"/>
      <c r="I103" s="232"/>
      <c r="J103" s="20">
        <f t="shared" si="1"/>
        <v>0</v>
      </c>
      <c r="K103" s="528"/>
      <c r="L103" s="528"/>
      <c r="M103" s="528"/>
    </row>
    <row r="104" spans="1:13" s="5" customFormat="1" x14ac:dyDescent="0.25">
      <c r="A104" s="452"/>
      <c r="B104" s="453"/>
      <c r="C104" s="454"/>
      <c r="D104" s="452"/>
      <c r="E104" s="452"/>
      <c r="F104" s="455" t="str">
        <f t="shared" si="3"/>
        <v/>
      </c>
      <c r="G104" s="538" t="str">
        <f t="shared" si="4"/>
        <v/>
      </c>
      <c r="H104" s="115"/>
      <c r="I104" s="232"/>
      <c r="J104" s="20">
        <f t="shared" si="1"/>
        <v>0</v>
      </c>
      <c r="K104" s="528"/>
      <c r="L104" s="528"/>
      <c r="M104" s="528"/>
    </row>
    <row r="105" spans="1:13" s="5" customFormat="1" x14ac:dyDescent="0.25">
      <c r="A105" s="452"/>
      <c r="B105" s="453"/>
      <c r="C105" s="454"/>
      <c r="D105" s="452"/>
      <c r="E105" s="452"/>
      <c r="F105" s="455" t="str">
        <f t="shared" si="3"/>
        <v/>
      </c>
      <c r="G105" s="538" t="str">
        <f t="shared" si="4"/>
        <v/>
      </c>
      <c r="H105" s="115"/>
      <c r="I105" s="232"/>
      <c r="J105" s="20">
        <f t="shared" si="1"/>
        <v>0</v>
      </c>
      <c r="K105" s="528"/>
      <c r="L105" s="528"/>
      <c r="M105" s="528"/>
    </row>
    <row r="106" spans="1:13" s="5" customFormat="1" x14ac:dyDescent="0.25">
      <c r="A106" s="452"/>
      <c r="B106" s="453"/>
      <c r="C106" s="454"/>
      <c r="D106" s="452"/>
      <c r="E106" s="452"/>
      <c r="F106" s="455" t="str">
        <f t="shared" si="3"/>
        <v/>
      </c>
      <c r="G106" s="538" t="str">
        <f t="shared" si="4"/>
        <v/>
      </c>
      <c r="H106" s="115"/>
      <c r="I106" s="232"/>
      <c r="J106" s="20">
        <f t="shared" si="1"/>
        <v>0</v>
      </c>
      <c r="K106" s="528"/>
      <c r="L106" s="528"/>
      <c r="M106" s="528"/>
    </row>
    <row r="107" spans="1:13" s="5" customFormat="1" x14ac:dyDescent="0.25">
      <c r="A107" s="452"/>
      <c r="B107" s="453"/>
      <c r="C107" s="454"/>
      <c r="D107" s="452"/>
      <c r="E107" s="452"/>
      <c r="F107" s="455" t="str">
        <f t="shared" si="3"/>
        <v/>
      </c>
      <c r="G107" s="538" t="str">
        <f t="shared" si="4"/>
        <v/>
      </c>
      <c r="H107" s="115"/>
      <c r="I107" s="232"/>
      <c r="J107" s="20">
        <f t="shared" si="1"/>
        <v>0</v>
      </c>
      <c r="K107" s="528"/>
      <c r="L107" s="528"/>
      <c r="M107" s="528"/>
    </row>
    <row r="108" spans="1:13" s="5" customFormat="1" x14ac:dyDescent="0.25">
      <c r="A108" s="452"/>
      <c r="B108" s="453"/>
      <c r="C108" s="454"/>
      <c r="D108" s="452"/>
      <c r="E108" s="452"/>
      <c r="F108" s="455" t="str">
        <f t="shared" si="3"/>
        <v/>
      </c>
      <c r="G108" s="538" t="str">
        <f t="shared" si="4"/>
        <v/>
      </c>
      <c r="H108" s="115"/>
      <c r="I108" s="232"/>
      <c r="J108" s="20">
        <f t="shared" si="1"/>
        <v>0</v>
      </c>
      <c r="K108" s="528"/>
      <c r="L108" s="528"/>
      <c r="M108" s="528"/>
    </row>
    <row r="109" spans="1:13" s="5" customFormat="1" x14ac:dyDescent="0.25">
      <c r="A109" s="452"/>
      <c r="B109" s="453"/>
      <c r="C109" s="454"/>
      <c r="D109" s="452"/>
      <c r="E109" s="452"/>
      <c r="F109" s="455" t="str">
        <f t="shared" si="3"/>
        <v/>
      </c>
      <c r="G109" s="538" t="str">
        <f t="shared" si="4"/>
        <v/>
      </c>
      <c r="H109" s="115"/>
      <c r="I109" s="232"/>
      <c r="J109" s="20">
        <f t="shared" si="1"/>
        <v>0</v>
      </c>
      <c r="K109" s="528"/>
      <c r="L109" s="528"/>
      <c r="M109" s="528"/>
    </row>
    <row r="110" spans="1:13" s="5" customFormat="1" ht="15.75" thickBot="1" x14ac:dyDescent="0.3">
      <c r="A110" s="452"/>
      <c r="B110" s="453"/>
      <c r="C110" s="454"/>
      <c r="D110" s="452"/>
      <c r="E110" s="452"/>
      <c r="F110" s="455" t="str">
        <f t="shared" si="3"/>
        <v/>
      </c>
      <c r="G110" s="538" t="str">
        <f t="shared" si="4"/>
        <v/>
      </c>
      <c r="H110" s="115"/>
      <c r="I110" s="228"/>
      <c r="J110" s="20">
        <f t="shared" si="1"/>
        <v>0</v>
      </c>
      <c r="K110" s="528"/>
      <c r="L110" s="528"/>
      <c r="M110" s="528"/>
    </row>
    <row r="111" spans="1:13" s="5" customFormat="1" ht="25.9" customHeight="1" thickBot="1" x14ac:dyDescent="0.3">
      <c r="A111" s="611" t="s">
        <v>0</v>
      </c>
      <c r="B111" s="612"/>
      <c r="C111" s="612"/>
      <c r="D111" s="612"/>
      <c r="E111" s="612"/>
      <c r="F111" s="613"/>
      <c r="G111" s="457">
        <f>ROUNDUP(SUM(G5:G110),2)</f>
        <v>0</v>
      </c>
      <c r="H111" s="511"/>
      <c r="I111" s="237"/>
      <c r="J111" s="512">
        <f>ROUNDUP(SUM(J5:J110),2)</f>
        <v>0</v>
      </c>
      <c r="K111" s="528"/>
      <c r="L111" s="528"/>
      <c r="M111" s="528"/>
    </row>
  </sheetData>
  <sheetProtection password="CF05" sheet="1" objects="1" scenarios="1"/>
  <mergeCells count="4">
    <mergeCell ref="A1:G1"/>
    <mergeCell ref="A2:G2"/>
    <mergeCell ref="A3:G3"/>
    <mergeCell ref="A111:F111"/>
  </mergeCells>
  <conditionalFormatting sqref="H88">
    <cfRule type="expression" dxfId="25" priority="1" stopIfTrue="1">
      <formula>#REF!="A"</formula>
    </cfRule>
  </conditionalFormatting>
  <conditionalFormatting sqref="H101:H110">
    <cfRule type="expression" dxfId="24" priority="2" stopIfTrue="1">
      <formula>#REF!="A"</formula>
    </cfRule>
  </conditionalFormatting>
  <conditionalFormatting sqref="H89:H100">
    <cfRule type="expression" dxfId="23" priority="3" stopIfTrue="1">
      <formula>#REF!="A"</formula>
    </cfRule>
  </conditionalFormatting>
  <conditionalFormatting sqref="G5:H5 H6:H87 G6:G110">
    <cfRule type="expression" dxfId="22" priority="4" stopIfTrue="1">
      <formula>#REF!="A"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</sheetPr>
  <dimension ref="A1:AG668"/>
  <sheetViews>
    <sheetView showGridLines="0" zoomScale="90" zoomScaleNormal="90" zoomScaleSheetLayoutView="100" workbookViewId="0">
      <selection activeCell="U353" sqref="U353"/>
    </sheetView>
  </sheetViews>
  <sheetFormatPr defaultColWidth="9.140625" defaultRowHeight="15" x14ac:dyDescent="0.25"/>
  <cols>
    <col min="1" max="1" width="13.28515625" style="5" customWidth="1"/>
    <col min="2" max="2" width="12.7109375" style="5" customWidth="1"/>
    <col min="3" max="3" width="32.85546875" style="6" customWidth="1"/>
    <col min="4" max="4" width="18.42578125" style="5" customWidth="1"/>
    <col min="5" max="5" width="16.140625" style="5" customWidth="1"/>
    <col min="6" max="6" width="18.42578125" style="152" customWidth="1"/>
    <col min="7" max="7" width="18.5703125" style="152" customWidth="1"/>
    <col min="8" max="8" width="16" style="527" customWidth="1"/>
    <col min="9" max="9" width="15.140625" style="508" hidden="1" customWidth="1"/>
    <col min="10" max="10" width="17.7109375" style="508" hidden="1" customWidth="1"/>
    <col min="11" max="11" width="13.28515625" style="5" hidden="1" customWidth="1"/>
    <col min="12" max="12" width="14.5703125" style="5" hidden="1" customWidth="1"/>
    <col min="13" max="16384" width="9.140625" style="5"/>
  </cols>
  <sheetData>
    <row r="1" spans="1:10" s="66" customFormat="1" ht="24" customHeight="1" x14ac:dyDescent="0.25">
      <c r="A1" s="627" t="s">
        <v>244</v>
      </c>
      <c r="B1" s="628"/>
      <c r="C1" s="628"/>
      <c r="D1" s="628"/>
      <c r="E1" s="628"/>
      <c r="F1" s="628"/>
      <c r="G1" s="629"/>
      <c r="H1" s="504"/>
      <c r="I1" s="505"/>
      <c r="J1" s="505"/>
    </row>
    <row r="2" spans="1:10" s="48" customFormat="1" ht="21" customHeight="1" x14ac:dyDescent="0.3">
      <c r="A2" s="624" t="s">
        <v>44</v>
      </c>
      <c r="B2" s="625"/>
      <c r="C2" s="625"/>
      <c r="D2" s="625"/>
      <c r="E2" s="625"/>
      <c r="F2" s="625"/>
      <c r="G2" s="626"/>
      <c r="H2" s="504"/>
      <c r="I2" s="506"/>
      <c r="J2" s="506"/>
    </row>
    <row r="3" spans="1:10" ht="18" customHeight="1" x14ac:dyDescent="0.25">
      <c r="A3" s="630" t="s">
        <v>61</v>
      </c>
      <c r="B3" s="631"/>
      <c r="C3" s="631"/>
      <c r="D3" s="631"/>
      <c r="E3" s="631"/>
      <c r="F3" s="631"/>
      <c r="G3" s="632"/>
      <c r="H3" s="507"/>
    </row>
    <row r="4" spans="1:10" ht="111.75" customHeight="1" x14ac:dyDescent="0.25">
      <c r="A4" s="449" t="s">
        <v>57</v>
      </c>
      <c r="B4" s="450" t="s">
        <v>213</v>
      </c>
      <c r="C4" s="449" t="s">
        <v>214</v>
      </c>
      <c r="D4" s="449" t="s">
        <v>215</v>
      </c>
      <c r="E4" s="449" t="s">
        <v>343</v>
      </c>
      <c r="F4" s="451" t="s">
        <v>338</v>
      </c>
      <c r="G4" s="451" t="s">
        <v>52</v>
      </c>
      <c r="H4" s="509"/>
      <c r="I4" s="19" t="s">
        <v>256</v>
      </c>
      <c r="J4" s="107" t="s">
        <v>253</v>
      </c>
    </row>
    <row r="5" spans="1:10" ht="15.75" x14ac:dyDescent="0.25">
      <c r="A5" s="459"/>
      <c r="B5" s="453"/>
      <c r="C5" s="454"/>
      <c r="D5" s="460"/>
      <c r="E5" s="461"/>
      <c r="F5" s="455" t="str">
        <f t="shared" ref="F5" si="0">IF(ISBLANK(A5),"",A5*E5)</f>
        <v/>
      </c>
      <c r="G5" s="539" t="str">
        <f>IFERROR(IF(OR(ISBLANK(F5),F5/A5&lt;10),0,IF(F5/A5&lt;100,20,IF(AND(F5/A5&lt;500,F5/A5&gt;99),180,IF(AND(F5/A5&lt;2000,F5/A5&gt;499),275,IF(AND(F5/A5&lt;3000,F5/A5&gt;1999),360,IF(AND(F5/A5&lt;4000,F5/A5&gt;2999),530,IF(AND(F5/A5&lt;8000,F5/A5&gt;3999),820,1500)))))))*(A5),"")</f>
        <v/>
      </c>
      <c r="H5" s="510"/>
      <c r="I5" s="231"/>
      <c r="J5" s="106">
        <f t="shared" ref="J5:J123" si="1">IF(G5="",0,(G5-I5))</f>
        <v>0</v>
      </c>
    </row>
    <row r="6" spans="1:10" ht="15.75" x14ac:dyDescent="0.25">
      <c r="A6" s="459"/>
      <c r="B6" s="453"/>
      <c r="C6" s="454"/>
      <c r="D6" s="460"/>
      <c r="E6" s="461"/>
      <c r="F6" s="455" t="str">
        <f t="shared" ref="F6:F69" si="2">IF(ISBLANK(A6),"",A6*E6)</f>
        <v/>
      </c>
      <c r="G6" s="539" t="str">
        <f t="shared" ref="G6:G69" si="3">IFERROR(IF(OR(ISBLANK(F6),F6/A6&lt;10),0,IF(F6/A6&lt;100,20,IF(AND(F6/A6&lt;500,F6/A6&gt;99),180,IF(AND(F6/A6&lt;2000,F6/A6&gt;499),275,IF(AND(F6/A6&lt;3000,F6/A6&gt;1999),360,IF(AND(F6/A6&lt;4000,F6/A6&gt;2999),530,IF(AND(F6/A6&lt;8000,F6/A6&gt;3999),820,1500)))))))*(A6),"")</f>
        <v/>
      </c>
      <c r="H6" s="510"/>
      <c r="I6" s="231"/>
      <c r="J6" s="106">
        <f t="shared" si="1"/>
        <v>0</v>
      </c>
    </row>
    <row r="7" spans="1:10" ht="15.75" x14ac:dyDescent="0.25">
      <c r="A7" s="459"/>
      <c r="B7" s="453"/>
      <c r="C7" s="454"/>
      <c r="D7" s="460"/>
      <c r="E7" s="461"/>
      <c r="F7" s="455" t="str">
        <f t="shared" si="2"/>
        <v/>
      </c>
      <c r="G7" s="539" t="str">
        <f t="shared" si="3"/>
        <v/>
      </c>
      <c r="H7" s="510"/>
      <c r="I7" s="231"/>
      <c r="J7" s="106">
        <f t="shared" si="1"/>
        <v>0</v>
      </c>
    </row>
    <row r="8" spans="1:10" ht="15.75" x14ac:dyDescent="0.25">
      <c r="A8" s="459"/>
      <c r="B8" s="453"/>
      <c r="C8" s="454"/>
      <c r="D8" s="460"/>
      <c r="E8" s="461"/>
      <c r="F8" s="455" t="str">
        <f t="shared" si="2"/>
        <v/>
      </c>
      <c r="G8" s="539" t="str">
        <f t="shared" si="3"/>
        <v/>
      </c>
      <c r="H8" s="510"/>
      <c r="I8" s="231"/>
      <c r="J8" s="106">
        <f t="shared" si="1"/>
        <v>0</v>
      </c>
    </row>
    <row r="9" spans="1:10" ht="15.75" x14ac:dyDescent="0.25">
      <c r="A9" s="459"/>
      <c r="B9" s="453"/>
      <c r="C9" s="454"/>
      <c r="D9" s="460"/>
      <c r="E9" s="461"/>
      <c r="F9" s="455" t="str">
        <f t="shared" si="2"/>
        <v/>
      </c>
      <c r="G9" s="539" t="str">
        <f t="shared" si="3"/>
        <v/>
      </c>
      <c r="H9" s="510"/>
      <c r="I9" s="231"/>
      <c r="J9" s="106">
        <f t="shared" si="1"/>
        <v>0</v>
      </c>
    </row>
    <row r="10" spans="1:10" ht="15.75" x14ac:dyDescent="0.25">
      <c r="A10" s="459"/>
      <c r="B10" s="453"/>
      <c r="C10" s="454"/>
      <c r="D10" s="460"/>
      <c r="E10" s="461"/>
      <c r="F10" s="455" t="str">
        <f t="shared" si="2"/>
        <v/>
      </c>
      <c r="G10" s="539" t="str">
        <f t="shared" si="3"/>
        <v/>
      </c>
      <c r="H10" s="510"/>
      <c r="I10" s="231"/>
      <c r="J10" s="106">
        <f t="shared" si="1"/>
        <v>0</v>
      </c>
    </row>
    <row r="11" spans="1:10" ht="15.75" x14ac:dyDescent="0.25">
      <c r="A11" s="459"/>
      <c r="B11" s="453"/>
      <c r="C11" s="454"/>
      <c r="D11" s="460"/>
      <c r="E11" s="461"/>
      <c r="F11" s="455" t="str">
        <f t="shared" si="2"/>
        <v/>
      </c>
      <c r="G11" s="539" t="str">
        <f t="shared" si="3"/>
        <v/>
      </c>
      <c r="H11" s="510"/>
      <c r="I11" s="231"/>
      <c r="J11" s="106">
        <f t="shared" si="1"/>
        <v>0</v>
      </c>
    </row>
    <row r="12" spans="1:10" ht="15.75" x14ac:dyDescent="0.25">
      <c r="A12" s="459"/>
      <c r="B12" s="453"/>
      <c r="C12" s="454"/>
      <c r="D12" s="460"/>
      <c r="E12" s="461"/>
      <c r="F12" s="455" t="str">
        <f t="shared" si="2"/>
        <v/>
      </c>
      <c r="G12" s="539" t="str">
        <f t="shared" si="3"/>
        <v/>
      </c>
      <c r="H12" s="510"/>
      <c r="I12" s="231"/>
      <c r="J12" s="106">
        <f t="shared" si="1"/>
        <v>0</v>
      </c>
    </row>
    <row r="13" spans="1:10" ht="15.75" x14ac:dyDescent="0.25">
      <c r="A13" s="459"/>
      <c r="B13" s="453"/>
      <c r="C13" s="454"/>
      <c r="D13" s="460"/>
      <c r="E13" s="461"/>
      <c r="F13" s="455" t="str">
        <f t="shared" si="2"/>
        <v/>
      </c>
      <c r="G13" s="539" t="str">
        <f t="shared" si="3"/>
        <v/>
      </c>
      <c r="H13" s="510"/>
      <c r="I13" s="231"/>
      <c r="J13" s="106">
        <f t="shared" si="1"/>
        <v>0</v>
      </c>
    </row>
    <row r="14" spans="1:10" ht="15.75" x14ac:dyDescent="0.25">
      <c r="A14" s="459"/>
      <c r="B14" s="453"/>
      <c r="C14" s="454"/>
      <c r="D14" s="460"/>
      <c r="E14" s="461"/>
      <c r="F14" s="455" t="str">
        <f t="shared" si="2"/>
        <v/>
      </c>
      <c r="G14" s="539" t="str">
        <f t="shared" si="3"/>
        <v/>
      </c>
      <c r="H14" s="510"/>
      <c r="I14" s="231"/>
      <c r="J14" s="106">
        <f t="shared" si="1"/>
        <v>0</v>
      </c>
    </row>
    <row r="15" spans="1:10" ht="15.75" x14ac:dyDescent="0.25">
      <c r="A15" s="459"/>
      <c r="B15" s="453"/>
      <c r="C15" s="454"/>
      <c r="D15" s="460"/>
      <c r="E15" s="461"/>
      <c r="F15" s="455" t="str">
        <f t="shared" si="2"/>
        <v/>
      </c>
      <c r="G15" s="539" t="str">
        <f t="shared" si="3"/>
        <v/>
      </c>
      <c r="H15" s="510"/>
      <c r="I15" s="231"/>
      <c r="J15" s="106">
        <f t="shared" si="1"/>
        <v>0</v>
      </c>
    </row>
    <row r="16" spans="1:10" ht="15.75" x14ac:dyDescent="0.25">
      <c r="A16" s="459"/>
      <c r="B16" s="453"/>
      <c r="C16" s="454"/>
      <c r="D16" s="460"/>
      <c r="E16" s="461"/>
      <c r="F16" s="455" t="str">
        <f t="shared" si="2"/>
        <v/>
      </c>
      <c r="G16" s="539" t="str">
        <f t="shared" si="3"/>
        <v/>
      </c>
      <c r="H16" s="510"/>
      <c r="I16" s="231"/>
      <c r="J16" s="106">
        <f t="shared" si="1"/>
        <v>0</v>
      </c>
    </row>
    <row r="17" spans="1:10" ht="15.75" x14ac:dyDescent="0.25">
      <c r="A17" s="459"/>
      <c r="B17" s="453"/>
      <c r="C17" s="454"/>
      <c r="D17" s="460"/>
      <c r="E17" s="461"/>
      <c r="F17" s="455" t="str">
        <f>IF(ISBLANK(A17),"",A17*E17)</f>
        <v/>
      </c>
      <c r="G17" s="539" t="str">
        <f t="shared" si="3"/>
        <v/>
      </c>
      <c r="H17" s="510"/>
      <c r="I17" s="231"/>
      <c r="J17" s="106">
        <f t="shared" si="1"/>
        <v>0</v>
      </c>
    </row>
    <row r="18" spans="1:10" ht="15.75" x14ac:dyDescent="0.25">
      <c r="A18" s="459"/>
      <c r="B18" s="453"/>
      <c r="C18" s="454"/>
      <c r="D18" s="460"/>
      <c r="E18" s="461"/>
      <c r="F18" s="455" t="str">
        <f t="shared" si="2"/>
        <v/>
      </c>
      <c r="G18" s="539" t="str">
        <f t="shared" si="3"/>
        <v/>
      </c>
      <c r="H18" s="510"/>
      <c r="I18" s="231"/>
      <c r="J18" s="106">
        <f t="shared" si="1"/>
        <v>0</v>
      </c>
    </row>
    <row r="19" spans="1:10" ht="15.75" x14ac:dyDescent="0.25">
      <c r="A19" s="459"/>
      <c r="B19" s="453"/>
      <c r="C19" s="454"/>
      <c r="D19" s="460"/>
      <c r="E19" s="461"/>
      <c r="F19" s="455" t="str">
        <f t="shared" si="2"/>
        <v/>
      </c>
      <c r="G19" s="539" t="str">
        <f t="shared" si="3"/>
        <v/>
      </c>
      <c r="H19" s="510"/>
      <c r="I19" s="231"/>
      <c r="J19" s="106">
        <f t="shared" si="1"/>
        <v>0</v>
      </c>
    </row>
    <row r="20" spans="1:10" ht="15.75" x14ac:dyDescent="0.25">
      <c r="A20" s="459"/>
      <c r="B20" s="453"/>
      <c r="C20" s="454"/>
      <c r="D20" s="460"/>
      <c r="E20" s="461"/>
      <c r="F20" s="455" t="str">
        <f t="shared" si="2"/>
        <v/>
      </c>
      <c r="G20" s="539" t="str">
        <f t="shared" si="3"/>
        <v/>
      </c>
      <c r="H20" s="510"/>
      <c r="I20" s="231"/>
      <c r="J20" s="106">
        <f t="shared" si="1"/>
        <v>0</v>
      </c>
    </row>
    <row r="21" spans="1:10" ht="15.75" x14ac:dyDescent="0.25">
      <c r="A21" s="459"/>
      <c r="B21" s="453"/>
      <c r="C21" s="454"/>
      <c r="D21" s="460"/>
      <c r="E21" s="461"/>
      <c r="F21" s="455" t="str">
        <f t="shared" si="2"/>
        <v/>
      </c>
      <c r="G21" s="539" t="str">
        <f t="shared" si="3"/>
        <v/>
      </c>
      <c r="H21" s="510"/>
      <c r="I21" s="231"/>
      <c r="J21" s="106">
        <f t="shared" si="1"/>
        <v>0</v>
      </c>
    </row>
    <row r="22" spans="1:10" ht="15.75" x14ac:dyDescent="0.25">
      <c r="A22" s="459"/>
      <c r="B22" s="453"/>
      <c r="C22" s="454"/>
      <c r="D22" s="460"/>
      <c r="E22" s="461"/>
      <c r="F22" s="455" t="str">
        <f t="shared" si="2"/>
        <v/>
      </c>
      <c r="G22" s="539" t="str">
        <f t="shared" si="3"/>
        <v/>
      </c>
      <c r="H22" s="510"/>
      <c r="I22" s="231"/>
      <c r="J22" s="106">
        <f t="shared" si="1"/>
        <v>0</v>
      </c>
    </row>
    <row r="23" spans="1:10" ht="15.75" x14ac:dyDescent="0.25">
      <c r="A23" s="459"/>
      <c r="B23" s="453"/>
      <c r="C23" s="454"/>
      <c r="D23" s="460"/>
      <c r="E23" s="461"/>
      <c r="F23" s="455" t="str">
        <f t="shared" si="2"/>
        <v/>
      </c>
      <c r="G23" s="539" t="str">
        <f t="shared" si="3"/>
        <v/>
      </c>
      <c r="H23" s="510"/>
      <c r="I23" s="231"/>
      <c r="J23" s="106">
        <f t="shared" si="1"/>
        <v>0</v>
      </c>
    </row>
    <row r="24" spans="1:10" ht="15.75" x14ac:dyDescent="0.25">
      <c r="A24" s="459"/>
      <c r="B24" s="453"/>
      <c r="C24" s="454"/>
      <c r="D24" s="460"/>
      <c r="E24" s="461"/>
      <c r="F24" s="455" t="str">
        <f t="shared" si="2"/>
        <v/>
      </c>
      <c r="G24" s="539" t="str">
        <f t="shared" si="3"/>
        <v/>
      </c>
      <c r="H24" s="510"/>
      <c r="I24" s="231"/>
      <c r="J24" s="106">
        <f t="shared" si="1"/>
        <v>0</v>
      </c>
    </row>
    <row r="25" spans="1:10" ht="15.75" x14ac:dyDescent="0.25">
      <c r="A25" s="459"/>
      <c r="B25" s="453"/>
      <c r="C25" s="454"/>
      <c r="D25" s="460"/>
      <c r="E25" s="461"/>
      <c r="F25" s="455" t="str">
        <f t="shared" si="2"/>
        <v/>
      </c>
      <c r="G25" s="539" t="str">
        <f t="shared" si="3"/>
        <v/>
      </c>
      <c r="H25" s="510"/>
      <c r="I25" s="231"/>
      <c r="J25" s="106">
        <f t="shared" si="1"/>
        <v>0</v>
      </c>
    </row>
    <row r="26" spans="1:10" ht="15.75" x14ac:dyDescent="0.25">
      <c r="A26" s="459"/>
      <c r="B26" s="453"/>
      <c r="C26" s="454"/>
      <c r="D26" s="460"/>
      <c r="E26" s="461"/>
      <c r="F26" s="455" t="str">
        <f t="shared" si="2"/>
        <v/>
      </c>
      <c r="G26" s="539" t="str">
        <f t="shared" si="3"/>
        <v/>
      </c>
      <c r="H26" s="510"/>
      <c r="I26" s="231"/>
      <c r="J26" s="106">
        <f t="shared" si="1"/>
        <v>0</v>
      </c>
    </row>
    <row r="27" spans="1:10" ht="15.75" x14ac:dyDescent="0.25">
      <c r="A27" s="459"/>
      <c r="B27" s="453"/>
      <c r="C27" s="454"/>
      <c r="D27" s="460"/>
      <c r="E27" s="461"/>
      <c r="F27" s="455" t="str">
        <f t="shared" si="2"/>
        <v/>
      </c>
      <c r="G27" s="539" t="str">
        <f t="shared" si="3"/>
        <v/>
      </c>
      <c r="H27" s="510"/>
      <c r="I27" s="231"/>
      <c r="J27" s="106">
        <f t="shared" si="1"/>
        <v>0</v>
      </c>
    </row>
    <row r="28" spans="1:10" ht="15.75" x14ac:dyDescent="0.25">
      <c r="A28" s="459"/>
      <c r="B28" s="453"/>
      <c r="C28" s="454"/>
      <c r="D28" s="460"/>
      <c r="E28" s="461"/>
      <c r="F28" s="455" t="str">
        <f t="shared" si="2"/>
        <v/>
      </c>
      <c r="G28" s="539" t="str">
        <f t="shared" si="3"/>
        <v/>
      </c>
      <c r="H28" s="510"/>
      <c r="I28" s="231"/>
      <c r="J28" s="106">
        <f t="shared" si="1"/>
        <v>0</v>
      </c>
    </row>
    <row r="29" spans="1:10" ht="15.75" x14ac:dyDescent="0.25">
      <c r="A29" s="459"/>
      <c r="B29" s="453"/>
      <c r="C29" s="454"/>
      <c r="D29" s="460"/>
      <c r="E29" s="461"/>
      <c r="F29" s="455" t="str">
        <f t="shared" si="2"/>
        <v/>
      </c>
      <c r="G29" s="539" t="str">
        <f t="shared" si="3"/>
        <v/>
      </c>
      <c r="H29" s="510"/>
      <c r="I29" s="231"/>
      <c r="J29" s="106">
        <f t="shared" si="1"/>
        <v>0</v>
      </c>
    </row>
    <row r="30" spans="1:10" ht="15.75" x14ac:dyDescent="0.25">
      <c r="A30" s="459"/>
      <c r="B30" s="453"/>
      <c r="C30" s="454"/>
      <c r="D30" s="460"/>
      <c r="E30" s="461"/>
      <c r="F30" s="455" t="str">
        <f t="shared" si="2"/>
        <v/>
      </c>
      <c r="G30" s="539" t="str">
        <f t="shared" si="3"/>
        <v/>
      </c>
      <c r="H30" s="510"/>
      <c r="I30" s="231"/>
      <c r="J30" s="106">
        <f t="shared" si="1"/>
        <v>0</v>
      </c>
    </row>
    <row r="31" spans="1:10" ht="15.75" x14ac:dyDescent="0.25">
      <c r="A31" s="459"/>
      <c r="B31" s="453"/>
      <c r="C31" s="454"/>
      <c r="D31" s="460"/>
      <c r="E31" s="461"/>
      <c r="F31" s="455" t="str">
        <f t="shared" si="2"/>
        <v/>
      </c>
      <c r="G31" s="539" t="str">
        <f t="shared" si="3"/>
        <v/>
      </c>
      <c r="H31" s="510"/>
      <c r="I31" s="231"/>
      <c r="J31" s="106">
        <f t="shared" si="1"/>
        <v>0</v>
      </c>
    </row>
    <row r="32" spans="1:10" ht="15.75" x14ac:dyDescent="0.25">
      <c r="A32" s="459"/>
      <c r="B32" s="453"/>
      <c r="C32" s="454"/>
      <c r="D32" s="460"/>
      <c r="E32" s="461"/>
      <c r="F32" s="455" t="str">
        <f t="shared" si="2"/>
        <v/>
      </c>
      <c r="G32" s="539" t="str">
        <f t="shared" si="3"/>
        <v/>
      </c>
      <c r="H32" s="510"/>
      <c r="I32" s="231"/>
      <c r="J32" s="106">
        <f t="shared" si="1"/>
        <v>0</v>
      </c>
    </row>
    <row r="33" spans="1:10" ht="15.75" x14ac:dyDescent="0.25">
      <c r="A33" s="459"/>
      <c r="B33" s="453"/>
      <c r="C33" s="454"/>
      <c r="D33" s="460"/>
      <c r="E33" s="461"/>
      <c r="F33" s="455" t="str">
        <f t="shared" si="2"/>
        <v/>
      </c>
      <c r="G33" s="539" t="str">
        <f t="shared" si="3"/>
        <v/>
      </c>
      <c r="H33" s="510"/>
      <c r="I33" s="231"/>
      <c r="J33" s="106">
        <f t="shared" si="1"/>
        <v>0</v>
      </c>
    </row>
    <row r="34" spans="1:10" ht="15.75" x14ac:dyDescent="0.25">
      <c r="A34" s="459"/>
      <c r="B34" s="453"/>
      <c r="C34" s="454"/>
      <c r="D34" s="460"/>
      <c r="E34" s="461"/>
      <c r="F34" s="455" t="str">
        <f t="shared" si="2"/>
        <v/>
      </c>
      <c r="G34" s="539" t="str">
        <f t="shared" si="3"/>
        <v/>
      </c>
      <c r="H34" s="510"/>
      <c r="I34" s="231"/>
      <c r="J34" s="106">
        <f t="shared" si="1"/>
        <v>0</v>
      </c>
    </row>
    <row r="35" spans="1:10" ht="15.75" x14ac:dyDescent="0.25">
      <c r="A35" s="459"/>
      <c r="B35" s="453"/>
      <c r="C35" s="454"/>
      <c r="D35" s="460"/>
      <c r="E35" s="461"/>
      <c r="F35" s="455" t="str">
        <f t="shared" si="2"/>
        <v/>
      </c>
      <c r="G35" s="539" t="str">
        <f t="shared" si="3"/>
        <v/>
      </c>
      <c r="H35" s="510"/>
      <c r="I35" s="231"/>
      <c r="J35" s="106">
        <f t="shared" si="1"/>
        <v>0</v>
      </c>
    </row>
    <row r="36" spans="1:10" ht="15.75" x14ac:dyDescent="0.25">
      <c r="A36" s="459"/>
      <c r="B36" s="453"/>
      <c r="C36" s="454"/>
      <c r="D36" s="460"/>
      <c r="E36" s="461"/>
      <c r="F36" s="455" t="str">
        <f t="shared" si="2"/>
        <v/>
      </c>
      <c r="G36" s="539" t="str">
        <f t="shared" si="3"/>
        <v/>
      </c>
      <c r="H36" s="510"/>
      <c r="I36" s="231"/>
      <c r="J36" s="106">
        <f t="shared" si="1"/>
        <v>0</v>
      </c>
    </row>
    <row r="37" spans="1:10" ht="15.75" x14ac:dyDescent="0.25">
      <c r="A37" s="459"/>
      <c r="B37" s="453"/>
      <c r="C37" s="454"/>
      <c r="D37" s="460"/>
      <c r="E37" s="461"/>
      <c r="F37" s="455" t="str">
        <f t="shared" si="2"/>
        <v/>
      </c>
      <c r="G37" s="539" t="str">
        <f t="shared" si="3"/>
        <v/>
      </c>
      <c r="H37" s="510"/>
      <c r="I37" s="231"/>
      <c r="J37" s="106">
        <f t="shared" si="1"/>
        <v>0</v>
      </c>
    </row>
    <row r="38" spans="1:10" ht="15.75" x14ac:dyDescent="0.25">
      <c r="A38" s="459"/>
      <c r="B38" s="453"/>
      <c r="C38" s="454"/>
      <c r="D38" s="460"/>
      <c r="E38" s="461"/>
      <c r="F38" s="455" t="str">
        <f t="shared" si="2"/>
        <v/>
      </c>
      <c r="G38" s="539" t="str">
        <f t="shared" si="3"/>
        <v/>
      </c>
      <c r="H38" s="510"/>
      <c r="I38" s="231"/>
      <c r="J38" s="106">
        <f t="shared" si="1"/>
        <v>0</v>
      </c>
    </row>
    <row r="39" spans="1:10" ht="15.75" x14ac:dyDescent="0.25">
      <c r="A39" s="459"/>
      <c r="B39" s="453"/>
      <c r="C39" s="454"/>
      <c r="D39" s="460"/>
      <c r="E39" s="461"/>
      <c r="F39" s="455" t="str">
        <f t="shared" si="2"/>
        <v/>
      </c>
      <c r="G39" s="539" t="str">
        <f t="shared" si="3"/>
        <v/>
      </c>
      <c r="H39" s="510"/>
      <c r="I39" s="231"/>
      <c r="J39" s="106">
        <f t="shared" si="1"/>
        <v>0</v>
      </c>
    </row>
    <row r="40" spans="1:10" ht="15.75" x14ac:dyDescent="0.25">
      <c r="A40" s="459"/>
      <c r="B40" s="453"/>
      <c r="C40" s="454"/>
      <c r="D40" s="460"/>
      <c r="E40" s="461"/>
      <c r="F40" s="455" t="str">
        <f t="shared" si="2"/>
        <v/>
      </c>
      <c r="G40" s="539" t="str">
        <f t="shared" si="3"/>
        <v/>
      </c>
      <c r="H40" s="510"/>
      <c r="I40" s="231"/>
      <c r="J40" s="106">
        <f t="shared" si="1"/>
        <v>0</v>
      </c>
    </row>
    <row r="41" spans="1:10" ht="15.75" x14ac:dyDescent="0.25">
      <c r="A41" s="459"/>
      <c r="B41" s="453"/>
      <c r="C41" s="454"/>
      <c r="D41" s="460"/>
      <c r="E41" s="461"/>
      <c r="F41" s="455" t="str">
        <f t="shared" si="2"/>
        <v/>
      </c>
      <c r="G41" s="539" t="str">
        <f t="shared" si="3"/>
        <v/>
      </c>
      <c r="H41" s="510"/>
      <c r="I41" s="231"/>
      <c r="J41" s="106">
        <f t="shared" si="1"/>
        <v>0</v>
      </c>
    </row>
    <row r="42" spans="1:10" ht="15.75" x14ac:dyDescent="0.25">
      <c r="A42" s="459"/>
      <c r="B42" s="453"/>
      <c r="C42" s="454"/>
      <c r="D42" s="460"/>
      <c r="E42" s="461"/>
      <c r="F42" s="455" t="str">
        <f t="shared" si="2"/>
        <v/>
      </c>
      <c r="G42" s="539" t="str">
        <f t="shared" si="3"/>
        <v/>
      </c>
      <c r="H42" s="510"/>
      <c r="I42" s="231"/>
      <c r="J42" s="106">
        <f t="shared" si="1"/>
        <v>0</v>
      </c>
    </row>
    <row r="43" spans="1:10" ht="15.75" x14ac:dyDescent="0.25">
      <c r="A43" s="459"/>
      <c r="B43" s="453"/>
      <c r="C43" s="454"/>
      <c r="D43" s="460"/>
      <c r="E43" s="461"/>
      <c r="F43" s="455" t="str">
        <f t="shared" si="2"/>
        <v/>
      </c>
      <c r="G43" s="539" t="str">
        <f t="shared" si="3"/>
        <v/>
      </c>
      <c r="H43" s="510"/>
      <c r="I43" s="231"/>
      <c r="J43" s="106">
        <f t="shared" si="1"/>
        <v>0</v>
      </c>
    </row>
    <row r="44" spans="1:10" ht="15.75" x14ac:dyDescent="0.25">
      <c r="A44" s="459"/>
      <c r="B44" s="453"/>
      <c r="C44" s="454"/>
      <c r="D44" s="460"/>
      <c r="E44" s="461"/>
      <c r="F44" s="455" t="str">
        <f t="shared" si="2"/>
        <v/>
      </c>
      <c r="G44" s="539" t="str">
        <f t="shared" si="3"/>
        <v/>
      </c>
      <c r="H44" s="510"/>
      <c r="I44" s="231"/>
      <c r="J44" s="106">
        <f t="shared" si="1"/>
        <v>0</v>
      </c>
    </row>
    <row r="45" spans="1:10" ht="15.75" x14ac:dyDescent="0.25">
      <c r="A45" s="459"/>
      <c r="B45" s="453"/>
      <c r="C45" s="454"/>
      <c r="D45" s="460"/>
      <c r="E45" s="461"/>
      <c r="F45" s="455" t="str">
        <f t="shared" si="2"/>
        <v/>
      </c>
      <c r="G45" s="539" t="str">
        <f t="shared" si="3"/>
        <v/>
      </c>
      <c r="H45" s="510"/>
      <c r="I45" s="231"/>
      <c r="J45" s="106">
        <f t="shared" si="1"/>
        <v>0</v>
      </c>
    </row>
    <row r="46" spans="1:10" ht="15.75" x14ac:dyDescent="0.25">
      <c r="A46" s="459"/>
      <c r="B46" s="453"/>
      <c r="C46" s="454"/>
      <c r="D46" s="460"/>
      <c r="E46" s="461"/>
      <c r="F46" s="455" t="str">
        <f t="shared" si="2"/>
        <v/>
      </c>
      <c r="G46" s="539" t="str">
        <f t="shared" si="3"/>
        <v/>
      </c>
      <c r="H46" s="510"/>
      <c r="I46" s="231"/>
      <c r="J46" s="106">
        <f t="shared" si="1"/>
        <v>0</v>
      </c>
    </row>
    <row r="47" spans="1:10" ht="15.75" x14ac:dyDescent="0.25">
      <c r="A47" s="459"/>
      <c r="B47" s="453"/>
      <c r="C47" s="454"/>
      <c r="D47" s="460"/>
      <c r="E47" s="461"/>
      <c r="F47" s="455" t="str">
        <f t="shared" si="2"/>
        <v/>
      </c>
      <c r="G47" s="539" t="str">
        <f t="shared" si="3"/>
        <v/>
      </c>
      <c r="H47" s="510"/>
      <c r="I47" s="231"/>
      <c r="J47" s="106">
        <f t="shared" si="1"/>
        <v>0</v>
      </c>
    </row>
    <row r="48" spans="1:10" ht="15.75" x14ac:dyDescent="0.25">
      <c r="A48" s="459"/>
      <c r="B48" s="453"/>
      <c r="C48" s="454"/>
      <c r="D48" s="460"/>
      <c r="E48" s="461"/>
      <c r="F48" s="455" t="str">
        <f t="shared" si="2"/>
        <v/>
      </c>
      <c r="G48" s="539" t="str">
        <f t="shared" si="3"/>
        <v/>
      </c>
      <c r="H48" s="510"/>
      <c r="I48" s="231"/>
      <c r="J48" s="106">
        <f t="shared" si="1"/>
        <v>0</v>
      </c>
    </row>
    <row r="49" spans="1:10" ht="15.75" x14ac:dyDescent="0.25">
      <c r="A49" s="459"/>
      <c r="B49" s="453"/>
      <c r="C49" s="454"/>
      <c r="D49" s="460"/>
      <c r="E49" s="461"/>
      <c r="F49" s="455" t="str">
        <f t="shared" si="2"/>
        <v/>
      </c>
      <c r="G49" s="539" t="str">
        <f t="shared" si="3"/>
        <v/>
      </c>
      <c r="H49" s="510"/>
      <c r="I49" s="231"/>
      <c r="J49" s="106">
        <f t="shared" si="1"/>
        <v>0</v>
      </c>
    </row>
    <row r="50" spans="1:10" ht="15.75" x14ac:dyDescent="0.25">
      <c r="A50" s="459"/>
      <c r="B50" s="453"/>
      <c r="C50" s="454"/>
      <c r="D50" s="460"/>
      <c r="E50" s="461"/>
      <c r="F50" s="455" t="str">
        <f t="shared" si="2"/>
        <v/>
      </c>
      <c r="G50" s="539" t="str">
        <f t="shared" si="3"/>
        <v/>
      </c>
      <c r="H50" s="510"/>
      <c r="I50" s="231"/>
      <c r="J50" s="106">
        <f t="shared" si="1"/>
        <v>0</v>
      </c>
    </row>
    <row r="51" spans="1:10" ht="15.75" x14ac:dyDescent="0.25">
      <c r="A51" s="459"/>
      <c r="B51" s="453"/>
      <c r="C51" s="454"/>
      <c r="D51" s="460"/>
      <c r="E51" s="461"/>
      <c r="F51" s="455" t="str">
        <f t="shared" si="2"/>
        <v/>
      </c>
      <c r="G51" s="539" t="str">
        <f t="shared" si="3"/>
        <v/>
      </c>
      <c r="H51" s="510"/>
      <c r="I51" s="231"/>
      <c r="J51" s="106">
        <f t="shared" si="1"/>
        <v>0</v>
      </c>
    </row>
    <row r="52" spans="1:10" ht="15.75" x14ac:dyDescent="0.25">
      <c r="A52" s="459"/>
      <c r="B52" s="453"/>
      <c r="C52" s="454"/>
      <c r="D52" s="460"/>
      <c r="E52" s="461"/>
      <c r="F52" s="455" t="str">
        <f t="shared" si="2"/>
        <v/>
      </c>
      <c r="G52" s="539" t="str">
        <f t="shared" si="3"/>
        <v/>
      </c>
      <c r="H52" s="510"/>
      <c r="I52" s="231"/>
      <c r="J52" s="106">
        <f t="shared" si="1"/>
        <v>0</v>
      </c>
    </row>
    <row r="53" spans="1:10" ht="15.75" x14ac:dyDescent="0.25">
      <c r="A53" s="459"/>
      <c r="B53" s="453"/>
      <c r="C53" s="454"/>
      <c r="D53" s="460"/>
      <c r="E53" s="461"/>
      <c r="F53" s="455" t="str">
        <f t="shared" si="2"/>
        <v/>
      </c>
      <c r="G53" s="539" t="str">
        <f t="shared" si="3"/>
        <v/>
      </c>
      <c r="H53" s="510"/>
      <c r="I53" s="231"/>
      <c r="J53" s="106">
        <f t="shared" si="1"/>
        <v>0</v>
      </c>
    </row>
    <row r="54" spans="1:10" ht="15.75" x14ac:dyDescent="0.25">
      <c r="A54" s="459"/>
      <c r="B54" s="453"/>
      <c r="C54" s="454"/>
      <c r="D54" s="460"/>
      <c r="E54" s="461"/>
      <c r="F54" s="455" t="str">
        <f t="shared" si="2"/>
        <v/>
      </c>
      <c r="G54" s="539" t="str">
        <f t="shared" si="3"/>
        <v/>
      </c>
      <c r="H54" s="510"/>
      <c r="I54" s="231"/>
      <c r="J54" s="106">
        <f t="shared" si="1"/>
        <v>0</v>
      </c>
    </row>
    <row r="55" spans="1:10" ht="15.75" x14ac:dyDescent="0.25">
      <c r="A55" s="459"/>
      <c r="B55" s="453"/>
      <c r="C55" s="454"/>
      <c r="D55" s="460"/>
      <c r="E55" s="461"/>
      <c r="F55" s="455" t="str">
        <f t="shared" si="2"/>
        <v/>
      </c>
      <c r="G55" s="539" t="str">
        <f t="shared" si="3"/>
        <v/>
      </c>
      <c r="H55" s="510"/>
      <c r="I55" s="231"/>
      <c r="J55" s="106">
        <f t="shared" si="1"/>
        <v>0</v>
      </c>
    </row>
    <row r="56" spans="1:10" ht="15.75" x14ac:dyDescent="0.25">
      <c r="A56" s="459"/>
      <c r="B56" s="453"/>
      <c r="C56" s="454"/>
      <c r="D56" s="460"/>
      <c r="E56" s="461"/>
      <c r="F56" s="455" t="str">
        <f t="shared" si="2"/>
        <v/>
      </c>
      <c r="G56" s="539" t="str">
        <f t="shared" si="3"/>
        <v/>
      </c>
      <c r="H56" s="510"/>
      <c r="I56" s="231"/>
      <c r="J56" s="106">
        <f t="shared" si="1"/>
        <v>0</v>
      </c>
    </row>
    <row r="57" spans="1:10" ht="15.75" x14ac:dyDescent="0.25">
      <c r="A57" s="459"/>
      <c r="B57" s="453"/>
      <c r="C57" s="454"/>
      <c r="D57" s="460"/>
      <c r="E57" s="461"/>
      <c r="F57" s="455" t="str">
        <f t="shared" si="2"/>
        <v/>
      </c>
      <c r="G57" s="539" t="str">
        <f t="shared" si="3"/>
        <v/>
      </c>
      <c r="H57" s="510"/>
      <c r="I57" s="231"/>
      <c r="J57" s="106">
        <f t="shared" si="1"/>
        <v>0</v>
      </c>
    </row>
    <row r="58" spans="1:10" ht="15.75" x14ac:dyDescent="0.25">
      <c r="A58" s="459"/>
      <c r="B58" s="453"/>
      <c r="C58" s="454"/>
      <c r="D58" s="460"/>
      <c r="E58" s="461"/>
      <c r="F58" s="455" t="str">
        <f t="shared" si="2"/>
        <v/>
      </c>
      <c r="G58" s="539" t="str">
        <f t="shared" si="3"/>
        <v/>
      </c>
      <c r="H58" s="510"/>
      <c r="I58" s="231"/>
      <c r="J58" s="106">
        <f t="shared" si="1"/>
        <v>0</v>
      </c>
    </row>
    <row r="59" spans="1:10" ht="15.75" x14ac:dyDescent="0.25">
      <c r="A59" s="459"/>
      <c r="B59" s="453"/>
      <c r="C59" s="454"/>
      <c r="D59" s="460"/>
      <c r="E59" s="461"/>
      <c r="F59" s="455" t="str">
        <f t="shared" si="2"/>
        <v/>
      </c>
      <c r="G59" s="539" t="str">
        <f t="shared" si="3"/>
        <v/>
      </c>
      <c r="H59" s="510"/>
      <c r="I59" s="231"/>
      <c r="J59" s="106">
        <f t="shared" si="1"/>
        <v>0</v>
      </c>
    </row>
    <row r="60" spans="1:10" ht="15.75" x14ac:dyDescent="0.25">
      <c r="A60" s="459"/>
      <c r="B60" s="453"/>
      <c r="C60" s="454"/>
      <c r="D60" s="460"/>
      <c r="E60" s="461"/>
      <c r="F60" s="455" t="str">
        <f t="shared" si="2"/>
        <v/>
      </c>
      <c r="G60" s="539" t="str">
        <f t="shared" si="3"/>
        <v/>
      </c>
      <c r="H60" s="510"/>
      <c r="I60" s="231"/>
      <c r="J60" s="106">
        <f t="shared" si="1"/>
        <v>0</v>
      </c>
    </row>
    <row r="61" spans="1:10" ht="15.75" x14ac:dyDescent="0.25">
      <c r="A61" s="459"/>
      <c r="B61" s="453"/>
      <c r="C61" s="454"/>
      <c r="D61" s="460"/>
      <c r="E61" s="461"/>
      <c r="F61" s="455" t="str">
        <f t="shared" si="2"/>
        <v/>
      </c>
      <c r="G61" s="539" t="str">
        <f t="shared" si="3"/>
        <v/>
      </c>
      <c r="H61" s="510"/>
      <c r="I61" s="231"/>
      <c r="J61" s="106">
        <f t="shared" si="1"/>
        <v>0</v>
      </c>
    </row>
    <row r="62" spans="1:10" ht="15.75" x14ac:dyDescent="0.25">
      <c r="A62" s="459"/>
      <c r="B62" s="453"/>
      <c r="C62" s="454"/>
      <c r="D62" s="460"/>
      <c r="E62" s="461"/>
      <c r="F62" s="455" t="str">
        <f t="shared" si="2"/>
        <v/>
      </c>
      <c r="G62" s="539" t="str">
        <f t="shared" si="3"/>
        <v/>
      </c>
      <c r="H62" s="510"/>
      <c r="I62" s="231"/>
      <c r="J62" s="106">
        <f t="shared" si="1"/>
        <v>0</v>
      </c>
    </row>
    <row r="63" spans="1:10" ht="15.75" x14ac:dyDescent="0.25">
      <c r="A63" s="459"/>
      <c r="B63" s="453"/>
      <c r="C63" s="454"/>
      <c r="D63" s="460"/>
      <c r="E63" s="461"/>
      <c r="F63" s="455" t="str">
        <f t="shared" si="2"/>
        <v/>
      </c>
      <c r="G63" s="539" t="str">
        <f t="shared" si="3"/>
        <v/>
      </c>
      <c r="H63" s="510"/>
      <c r="I63" s="231"/>
      <c r="J63" s="106">
        <f t="shared" si="1"/>
        <v>0</v>
      </c>
    </row>
    <row r="64" spans="1:10" ht="15.75" x14ac:dyDescent="0.25">
      <c r="A64" s="459"/>
      <c r="B64" s="453"/>
      <c r="C64" s="454"/>
      <c r="D64" s="460"/>
      <c r="E64" s="461"/>
      <c r="F64" s="455" t="str">
        <f t="shared" si="2"/>
        <v/>
      </c>
      <c r="G64" s="539" t="str">
        <f t="shared" si="3"/>
        <v/>
      </c>
      <c r="H64" s="510"/>
      <c r="I64" s="231"/>
      <c r="J64" s="106">
        <f t="shared" si="1"/>
        <v>0</v>
      </c>
    </row>
    <row r="65" spans="1:10" ht="15.75" x14ac:dyDescent="0.25">
      <c r="A65" s="459"/>
      <c r="B65" s="453"/>
      <c r="C65" s="454"/>
      <c r="D65" s="460"/>
      <c r="E65" s="461"/>
      <c r="F65" s="455" t="str">
        <f t="shared" si="2"/>
        <v/>
      </c>
      <c r="G65" s="539" t="str">
        <f t="shared" si="3"/>
        <v/>
      </c>
      <c r="H65" s="510"/>
      <c r="I65" s="231"/>
      <c r="J65" s="106">
        <f t="shared" si="1"/>
        <v>0</v>
      </c>
    </row>
    <row r="66" spans="1:10" ht="15.75" x14ac:dyDescent="0.25">
      <c r="A66" s="459"/>
      <c r="B66" s="453"/>
      <c r="C66" s="454"/>
      <c r="D66" s="460"/>
      <c r="E66" s="461"/>
      <c r="F66" s="455" t="str">
        <f t="shared" si="2"/>
        <v/>
      </c>
      <c r="G66" s="539" t="str">
        <f t="shared" si="3"/>
        <v/>
      </c>
      <c r="H66" s="510"/>
      <c r="I66" s="231"/>
      <c r="J66" s="106">
        <f t="shared" si="1"/>
        <v>0</v>
      </c>
    </row>
    <row r="67" spans="1:10" ht="15.75" x14ac:dyDescent="0.25">
      <c r="A67" s="459"/>
      <c r="B67" s="453"/>
      <c r="C67" s="454"/>
      <c r="D67" s="460"/>
      <c r="E67" s="461"/>
      <c r="F67" s="455" t="str">
        <f t="shared" si="2"/>
        <v/>
      </c>
      <c r="G67" s="539" t="str">
        <f t="shared" si="3"/>
        <v/>
      </c>
      <c r="H67" s="510"/>
      <c r="I67" s="231"/>
      <c r="J67" s="106">
        <f t="shared" si="1"/>
        <v>0</v>
      </c>
    </row>
    <row r="68" spans="1:10" ht="15.75" x14ac:dyDescent="0.25">
      <c r="A68" s="459"/>
      <c r="B68" s="453"/>
      <c r="C68" s="454"/>
      <c r="D68" s="460"/>
      <c r="E68" s="461"/>
      <c r="F68" s="455" t="str">
        <f t="shared" si="2"/>
        <v/>
      </c>
      <c r="G68" s="539" t="str">
        <f t="shared" si="3"/>
        <v/>
      </c>
      <c r="H68" s="510"/>
      <c r="I68" s="231"/>
      <c r="J68" s="106">
        <f t="shared" si="1"/>
        <v>0</v>
      </c>
    </row>
    <row r="69" spans="1:10" ht="15.75" x14ac:dyDescent="0.25">
      <c r="A69" s="459"/>
      <c r="B69" s="453"/>
      <c r="C69" s="454"/>
      <c r="D69" s="460"/>
      <c r="E69" s="461"/>
      <c r="F69" s="455" t="str">
        <f t="shared" si="2"/>
        <v/>
      </c>
      <c r="G69" s="539" t="str">
        <f t="shared" si="3"/>
        <v/>
      </c>
      <c r="H69" s="510"/>
      <c r="I69" s="231"/>
      <c r="J69" s="106">
        <f t="shared" si="1"/>
        <v>0</v>
      </c>
    </row>
    <row r="70" spans="1:10" ht="15.75" x14ac:dyDescent="0.25">
      <c r="A70" s="459"/>
      <c r="B70" s="453"/>
      <c r="C70" s="454"/>
      <c r="D70" s="460"/>
      <c r="E70" s="461"/>
      <c r="F70" s="455" t="str">
        <f t="shared" ref="F70:F123" si="4">IF(ISBLANK(A70),"",A70*E70)</f>
        <v/>
      </c>
      <c r="G70" s="539" t="str">
        <f t="shared" ref="G70:G123" si="5">IFERROR(IF(OR(ISBLANK(F70),F70/A70&lt;10),0,IF(F70/A70&lt;100,20,IF(AND(F70/A70&lt;500,F70/A70&gt;99),180,IF(AND(F70/A70&lt;2000,F70/A70&gt;499),275,IF(AND(F70/A70&lt;3000,F70/A70&gt;1999),360,IF(AND(F70/A70&lt;4000,F70/A70&gt;2999),530,IF(AND(F70/A70&lt;8000,F70/A70&gt;3999),820,1500)))))))*(A70),"")</f>
        <v/>
      </c>
      <c r="H70" s="510"/>
      <c r="I70" s="231"/>
      <c r="J70" s="106">
        <f t="shared" si="1"/>
        <v>0</v>
      </c>
    </row>
    <row r="71" spans="1:10" ht="15.75" x14ac:dyDescent="0.25">
      <c r="A71" s="459"/>
      <c r="B71" s="453"/>
      <c r="C71" s="454"/>
      <c r="D71" s="460"/>
      <c r="E71" s="461"/>
      <c r="F71" s="455" t="str">
        <f t="shared" si="4"/>
        <v/>
      </c>
      <c r="G71" s="539" t="str">
        <f t="shared" si="5"/>
        <v/>
      </c>
      <c r="H71" s="510"/>
      <c r="I71" s="231"/>
      <c r="J71" s="106">
        <f t="shared" si="1"/>
        <v>0</v>
      </c>
    </row>
    <row r="72" spans="1:10" ht="15.75" x14ac:dyDescent="0.25">
      <c r="A72" s="459"/>
      <c r="B72" s="453"/>
      <c r="C72" s="454"/>
      <c r="D72" s="460"/>
      <c r="E72" s="461"/>
      <c r="F72" s="455" t="str">
        <f t="shared" si="4"/>
        <v/>
      </c>
      <c r="G72" s="539" t="str">
        <f t="shared" si="5"/>
        <v/>
      </c>
      <c r="H72" s="510"/>
      <c r="I72" s="231"/>
      <c r="J72" s="106">
        <f t="shared" si="1"/>
        <v>0</v>
      </c>
    </row>
    <row r="73" spans="1:10" ht="15.75" x14ac:dyDescent="0.25">
      <c r="A73" s="459"/>
      <c r="B73" s="453"/>
      <c r="C73" s="454"/>
      <c r="D73" s="460"/>
      <c r="E73" s="461"/>
      <c r="F73" s="455" t="str">
        <f t="shared" si="4"/>
        <v/>
      </c>
      <c r="G73" s="539" t="str">
        <f t="shared" si="5"/>
        <v/>
      </c>
      <c r="H73" s="510"/>
      <c r="I73" s="231"/>
      <c r="J73" s="106">
        <f t="shared" si="1"/>
        <v>0</v>
      </c>
    </row>
    <row r="74" spans="1:10" ht="15.75" x14ac:dyDescent="0.25">
      <c r="A74" s="459"/>
      <c r="B74" s="453"/>
      <c r="C74" s="454"/>
      <c r="D74" s="460"/>
      <c r="E74" s="461"/>
      <c r="F74" s="455" t="str">
        <f t="shared" si="4"/>
        <v/>
      </c>
      <c r="G74" s="539" t="str">
        <f t="shared" si="5"/>
        <v/>
      </c>
      <c r="H74" s="510"/>
      <c r="I74" s="231"/>
      <c r="J74" s="106">
        <f t="shared" ref="J74:J85" si="6">IF(G74="",0,(G74-I74))</f>
        <v>0</v>
      </c>
    </row>
    <row r="75" spans="1:10" ht="15.75" x14ac:dyDescent="0.25">
      <c r="A75" s="459"/>
      <c r="B75" s="453"/>
      <c r="C75" s="454"/>
      <c r="D75" s="460"/>
      <c r="E75" s="461"/>
      <c r="F75" s="455" t="str">
        <f t="shared" si="4"/>
        <v/>
      </c>
      <c r="G75" s="539" t="str">
        <f t="shared" si="5"/>
        <v/>
      </c>
      <c r="H75" s="510"/>
      <c r="I75" s="231"/>
      <c r="J75" s="106">
        <f t="shared" si="6"/>
        <v>0</v>
      </c>
    </row>
    <row r="76" spans="1:10" ht="15.75" x14ac:dyDescent="0.25">
      <c r="A76" s="459"/>
      <c r="B76" s="453"/>
      <c r="C76" s="454"/>
      <c r="D76" s="460"/>
      <c r="E76" s="461"/>
      <c r="F76" s="455" t="str">
        <f t="shared" si="4"/>
        <v/>
      </c>
      <c r="G76" s="539" t="str">
        <f t="shared" si="5"/>
        <v/>
      </c>
      <c r="H76" s="510"/>
      <c r="I76" s="231"/>
      <c r="J76" s="106">
        <f t="shared" si="6"/>
        <v>0</v>
      </c>
    </row>
    <row r="77" spans="1:10" ht="15.75" x14ac:dyDescent="0.25">
      <c r="A77" s="459"/>
      <c r="B77" s="453"/>
      <c r="C77" s="454"/>
      <c r="D77" s="460"/>
      <c r="E77" s="461"/>
      <c r="F77" s="455" t="str">
        <f t="shared" si="4"/>
        <v/>
      </c>
      <c r="G77" s="539" t="str">
        <f t="shared" si="5"/>
        <v/>
      </c>
      <c r="H77" s="510"/>
      <c r="I77" s="231"/>
      <c r="J77" s="106">
        <f t="shared" si="6"/>
        <v>0</v>
      </c>
    </row>
    <row r="78" spans="1:10" ht="15.75" x14ac:dyDescent="0.25">
      <c r="A78" s="459"/>
      <c r="B78" s="453"/>
      <c r="C78" s="454"/>
      <c r="D78" s="460"/>
      <c r="E78" s="461"/>
      <c r="F78" s="455" t="str">
        <f t="shared" si="4"/>
        <v/>
      </c>
      <c r="G78" s="539" t="str">
        <f t="shared" si="5"/>
        <v/>
      </c>
      <c r="H78" s="510"/>
      <c r="I78" s="231"/>
      <c r="J78" s="106">
        <f t="shared" si="6"/>
        <v>0</v>
      </c>
    </row>
    <row r="79" spans="1:10" ht="15.75" x14ac:dyDescent="0.25">
      <c r="A79" s="459"/>
      <c r="B79" s="453"/>
      <c r="C79" s="454"/>
      <c r="D79" s="460"/>
      <c r="E79" s="461"/>
      <c r="F79" s="455" t="str">
        <f t="shared" si="4"/>
        <v/>
      </c>
      <c r="G79" s="539" t="str">
        <f t="shared" si="5"/>
        <v/>
      </c>
      <c r="H79" s="510"/>
      <c r="I79" s="231"/>
      <c r="J79" s="106">
        <f t="shared" si="6"/>
        <v>0</v>
      </c>
    </row>
    <row r="80" spans="1:10" ht="15.75" x14ac:dyDescent="0.25">
      <c r="A80" s="459"/>
      <c r="B80" s="453"/>
      <c r="C80" s="454"/>
      <c r="D80" s="460"/>
      <c r="E80" s="461"/>
      <c r="F80" s="455" t="str">
        <f t="shared" si="4"/>
        <v/>
      </c>
      <c r="G80" s="539" t="str">
        <f t="shared" si="5"/>
        <v/>
      </c>
      <c r="H80" s="510"/>
      <c r="I80" s="231"/>
      <c r="J80" s="106">
        <f t="shared" si="6"/>
        <v>0</v>
      </c>
    </row>
    <row r="81" spans="1:10" ht="15.75" x14ac:dyDescent="0.25">
      <c r="A81" s="459"/>
      <c r="B81" s="453"/>
      <c r="C81" s="454"/>
      <c r="D81" s="460"/>
      <c r="E81" s="461"/>
      <c r="F81" s="455" t="str">
        <f t="shared" si="4"/>
        <v/>
      </c>
      <c r="G81" s="539" t="str">
        <f t="shared" si="5"/>
        <v/>
      </c>
      <c r="H81" s="510"/>
      <c r="I81" s="231"/>
      <c r="J81" s="106">
        <f t="shared" si="6"/>
        <v>0</v>
      </c>
    </row>
    <row r="82" spans="1:10" ht="15.75" x14ac:dyDescent="0.25">
      <c r="A82" s="459"/>
      <c r="B82" s="453"/>
      <c r="C82" s="454"/>
      <c r="D82" s="460"/>
      <c r="E82" s="461"/>
      <c r="F82" s="455" t="str">
        <f t="shared" ref="F82:F85" si="7">IF(ISBLANK(A82),"",A82*E82)</f>
        <v/>
      </c>
      <c r="G82" s="539" t="str">
        <f t="shared" si="5"/>
        <v/>
      </c>
      <c r="H82" s="510"/>
      <c r="I82" s="231"/>
      <c r="J82" s="106">
        <f t="shared" si="6"/>
        <v>0</v>
      </c>
    </row>
    <row r="83" spans="1:10" ht="15.75" x14ac:dyDescent="0.25">
      <c r="A83" s="459"/>
      <c r="B83" s="453"/>
      <c r="C83" s="454"/>
      <c r="D83" s="460"/>
      <c r="E83" s="461"/>
      <c r="F83" s="455" t="str">
        <f t="shared" si="7"/>
        <v/>
      </c>
      <c r="G83" s="539" t="str">
        <f t="shared" si="5"/>
        <v/>
      </c>
      <c r="H83" s="510"/>
      <c r="I83" s="231"/>
      <c r="J83" s="106">
        <f t="shared" si="6"/>
        <v>0</v>
      </c>
    </row>
    <row r="84" spans="1:10" ht="15.75" x14ac:dyDescent="0.25">
      <c r="A84" s="459"/>
      <c r="B84" s="453"/>
      <c r="C84" s="454"/>
      <c r="D84" s="460"/>
      <c r="E84" s="461"/>
      <c r="F84" s="455" t="str">
        <f t="shared" si="7"/>
        <v/>
      </c>
      <c r="G84" s="539" t="str">
        <f t="shared" si="5"/>
        <v/>
      </c>
      <c r="H84" s="510"/>
      <c r="I84" s="231"/>
      <c r="J84" s="106">
        <f t="shared" si="6"/>
        <v>0</v>
      </c>
    </row>
    <row r="85" spans="1:10" ht="15.75" x14ac:dyDescent="0.25">
      <c r="A85" s="459"/>
      <c r="B85" s="453"/>
      <c r="C85" s="454"/>
      <c r="D85" s="460"/>
      <c r="E85" s="461"/>
      <c r="F85" s="455" t="str">
        <f t="shared" si="7"/>
        <v/>
      </c>
      <c r="G85" s="539" t="str">
        <f t="shared" si="5"/>
        <v/>
      </c>
      <c r="H85" s="510"/>
      <c r="I85" s="231"/>
      <c r="J85" s="106">
        <f t="shared" si="6"/>
        <v>0</v>
      </c>
    </row>
    <row r="86" spans="1:10" ht="15.75" x14ac:dyDescent="0.25">
      <c r="A86" s="459"/>
      <c r="B86" s="453"/>
      <c r="C86" s="454"/>
      <c r="D86" s="460"/>
      <c r="E86" s="461"/>
      <c r="F86" s="455" t="str">
        <f t="shared" si="4"/>
        <v/>
      </c>
      <c r="G86" s="539" t="str">
        <f t="shared" si="5"/>
        <v/>
      </c>
      <c r="H86" s="510"/>
      <c r="I86" s="231"/>
      <c r="J86" s="106">
        <f t="shared" si="1"/>
        <v>0</v>
      </c>
    </row>
    <row r="87" spans="1:10" ht="15.75" x14ac:dyDescent="0.25">
      <c r="A87" s="459"/>
      <c r="B87" s="453"/>
      <c r="C87" s="454"/>
      <c r="D87" s="460"/>
      <c r="E87" s="461"/>
      <c r="F87" s="455" t="str">
        <f t="shared" si="4"/>
        <v/>
      </c>
      <c r="G87" s="539" t="str">
        <f t="shared" si="5"/>
        <v/>
      </c>
      <c r="H87" s="510"/>
      <c r="I87" s="231"/>
      <c r="J87" s="106">
        <f t="shared" si="1"/>
        <v>0</v>
      </c>
    </row>
    <row r="88" spans="1:10" ht="15.75" x14ac:dyDescent="0.25">
      <c r="A88" s="459"/>
      <c r="B88" s="453"/>
      <c r="C88" s="454"/>
      <c r="D88" s="460"/>
      <c r="E88" s="461"/>
      <c r="F88" s="455" t="str">
        <f t="shared" si="4"/>
        <v/>
      </c>
      <c r="G88" s="539" t="str">
        <f t="shared" si="5"/>
        <v/>
      </c>
      <c r="H88" s="510"/>
      <c r="I88" s="231"/>
      <c r="J88" s="106">
        <f t="shared" si="1"/>
        <v>0</v>
      </c>
    </row>
    <row r="89" spans="1:10" ht="15.6" customHeight="1" x14ac:dyDescent="0.25">
      <c r="A89" s="459"/>
      <c r="B89" s="453"/>
      <c r="C89" s="454"/>
      <c r="D89" s="460"/>
      <c r="E89" s="461"/>
      <c r="F89" s="455" t="str">
        <f t="shared" si="4"/>
        <v/>
      </c>
      <c r="G89" s="539" t="str">
        <f t="shared" si="5"/>
        <v/>
      </c>
      <c r="H89" s="510"/>
      <c r="I89" s="231"/>
      <c r="J89" s="106">
        <f t="shared" si="1"/>
        <v>0</v>
      </c>
    </row>
    <row r="90" spans="1:10" ht="15.75" x14ac:dyDescent="0.25">
      <c r="A90" s="459"/>
      <c r="B90" s="453"/>
      <c r="C90" s="454"/>
      <c r="D90" s="460"/>
      <c r="E90" s="461"/>
      <c r="F90" s="455" t="str">
        <f t="shared" ref="F90:F114" si="8">IF(ISBLANK(A90),"",A90*E90)</f>
        <v/>
      </c>
      <c r="G90" s="539" t="str">
        <f t="shared" si="5"/>
        <v/>
      </c>
      <c r="H90" s="510"/>
      <c r="I90" s="231"/>
      <c r="J90" s="106">
        <f t="shared" ref="J90:J114" si="9">IF(G90="",0,(G90-I90))</f>
        <v>0</v>
      </c>
    </row>
    <row r="91" spans="1:10" ht="15.75" x14ac:dyDescent="0.25">
      <c r="A91" s="459"/>
      <c r="B91" s="453"/>
      <c r="C91" s="454"/>
      <c r="D91" s="460"/>
      <c r="E91" s="461"/>
      <c r="F91" s="455" t="str">
        <f t="shared" si="8"/>
        <v/>
      </c>
      <c r="G91" s="539" t="str">
        <f t="shared" si="5"/>
        <v/>
      </c>
      <c r="H91" s="510"/>
      <c r="I91" s="231"/>
      <c r="J91" s="106">
        <f t="shared" si="9"/>
        <v>0</v>
      </c>
    </row>
    <row r="92" spans="1:10" ht="15.75" x14ac:dyDescent="0.25">
      <c r="A92" s="459"/>
      <c r="B92" s="453"/>
      <c r="C92" s="454"/>
      <c r="D92" s="460"/>
      <c r="E92" s="461"/>
      <c r="F92" s="455" t="str">
        <f t="shared" si="8"/>
        <v/>
      </c>
      <c r="G92" s="539" t="str">
        <f t="shared" si="5"/>
        <v/>
      </c>
      <c r="H92" s="510"/>
      <c r="I92" s="231"/>
      <c r="J92" s="106">
        <f t="shared" si="9"/>
        <v>0</v>
      </c>
    </row>
    <row r="93" spans="1:10" ht="15.75" x14ac:dyDescent="0.25">
      <c r="A93" s="459"/>
      <c r="B93" s="453"/>
      <c r="C93" s="454"/>
      <c r="D93" s="460"/>
      <c r="E93" s="461"/>
      <c r="F93" s="455" t="str">
        <f t="shared" si="8"/>
        <v/>
      </c>
      <c r="G93" s="539" t="str">
        <f t="shared" si="5"/>
        <v/>
      </c>
      <c r="H93" s="510"/>
      <c r="I93" s="231"/>
      <c r="J93" s="106">
        <f t="shared" si="9"/>
        <v>0</v>
      </c>
    </row>
    <row r="94" spans="1:10" ht="15.75" x14ac:dyDescent="0.25">
      <c r="A94" s="459"/>
      <c r="B94" s="453"/>
      <c r="C94" s="454"/>
      <c r="D94" s="460"/>
      <c r="E94" s="461"/>
      <c r="F94" s="455" t="str">
        <f t="shared" si="8"/>
        <v/>
      </c>
      <c r="G94" s="539" t="str">
        <f t="shared" si="5"/>
        <v/>
      </c>
      <c r="H94" s="510"/>
      <c r="I94" s="231"/>
      <c r="J94" s="106">
        <f t="shared" si="9"/>
        <v>0</v>
      </c>
    </row>
    <row r="95" spans="1:10" ht="15.75" x14ac:dyDescent="0.25">
      <c r="A95" s="459"/>
      <c r="B95" s="453"/>
      <c r="C95" s="454"/>
      <c r="D95" s="460"/>
      <c r="E95" s="461"/>
      <c r="F95" s="455" t="str">
        <f t="shared" si="8"/>
        <v/>
      </c>
      <c r="G95" s="539" t="str">
        <f t="shared" si="5"/>
        <v/>
      </c>
      <c r="H95" s="510"/>
      <c r="I95" s="231"/>
      <c r="J95" s="106">
        <f t="shared" si="9"/>
        <v>0</v>
      </c>
    </row>
    <row r="96" spans="1:10" ht="15.75" x14ac:dyDescent="0.25">
      <c r="A96" s="459"/>
      <c r="B96" s="453"/>
      <c r="C96" s="454"/>
      <c r="D96" s="460"/>
      <c r="E96" s="461"/>
      <c r="F96" s="455" t="str">
        <f t="shared" si="8"/>
        <v/>
      </c>
      <c r="G96" s="539" t="str">
        <f t="shared" si="5"/>
        <v/>
      </c>
      <c r="H96" s="510"/>
      <c r="I96" s="231"/>
      <c r="J96" s="106">
        <f t="shared" si="9"/>
        <v>0</v>
      </c>
    </row>
    <row r="97" spans="1:10" ht="15.75" x14ac:dyDescent="0.25">
      <c r="A97" s="459"/>
      <c r="B97" s="453"/>
      <c r="C97" s="454"/>
      <c r="D97" s="460"/>
      <c r="E97" s="461"/>
      <c r="F97" s="455" t="str">
        <f t="shared" si="8"/>
        <v/>
      </c>
      <c r="G97" s="539" t="str">
        <f t="shared" si="5"/>
        <v/>
      </c>
      <c r="H97" s="510"/>
      <c r="I97" s="231"/>
      <c r="J97" s="106">
        <f t="shared" si="9"/>
        <v>0</v>
      </c>
    </row>
    <row r="98" spans="1:10" ht="15.75" x14ac:dyDescent="0.25">
      <c r="A98" s="459"/>
      <c r="B98" s="453"/>
      <c r="C98" s="454"/>
      <c r="D98" s="460"/>
      <c r="E98" s="461"/>
      <c r="F98" s="455" t="str">
        <f t="shared" si="8"/>
        <v/>
      </c>
      <c r="G98" s="539" t="str">
        <f t="shared" si="5"/>
        <v/>
      </c>
      <c r="H98" s="510"/>
      <c r="I98" s="231"/>
      <c r="J98" s="106">
        <f t="shared" si="9"/>
        <v>0</v>
      </c>
    </row>
    <row r="99" spans="1:10" ht="15.75" x14ac:dyDescent="0.25">
      <c r="A99" s="459"/>
      <c r="B99" s="453"/>
      <c r="C99" s="454"/>
      <c r="D99" s="460"/>
      <c r="E99" s="461"/>
      <c r="F99" s="455" t="str">
        <f t="shared" si="8"/>
        <v/>
      </c>
      <c r="G99" s="539" t="str">
        <f t="shared" si="5"/>
        <v/>
      </c>
      <c r="H99" s="510"/>
      <c r="I99" s="231"/>
      <c r="J99" s="106">
        <f t="shared" si="9"/>
        <v>0</v>
      </c>
    </row>
    <row r="100" spans="1:10" ht="15.75" x14ac:dyDescent="0.25">
      <c r="A100" s="459"/>
      <c r="B100" s="453"/>
      <c r="C100" s="454"/>
      <c r="D100" s="460"/>
      <c r="E100" s="461"/>
      <c r="F100" s="455" t="str">
        <f t="shared" si="8"/>
        <v/>
      </c>
      <c r="G100" s="539" t="str">
        <f t="shared" si="5"/>
        <v/>
      </c>
      <c r="H100" s="510"/>
      <c r="I100" s="231"/>
      <c r="J100" s="106">
        <f t="shared" si="9"/>
        <v>0</v>
      </c>
    </row>
    <row r="101" spans="1:10" ht="15.6" customHeight="1" x14ac:dyDescent="0.25">
      <c r="A101" s="459"/>
      <c r="B101" s="453"/>
      <c r="C101" s="454"/>
      <c r="D101" s="460"/>
      <c r="E101" s="461"/>
      <c r="F101" s="455" t="str">
        <f t="shared" si="8"/>
        <v/>
      </c>
      <c r="G101" s="539" t="str">
        <f t="shared" si="5"/>
        <v/>
      </c>
      <c r="H101" s="510"/>
      <c r="I101" s="231"/>
      <c r="J101" s="106">
        <f t="shared" si="9"/>
        <v>0</v>
      </c>
    </row>
    <row r="102" spans="1:10" ht="15.75" x14ac:dyDescent="0.25">
      <c r="A102" s="459"/>
      <c r="B102" s="453"/>
      <c r="C102" s="454"/>
      <c r="D102" s="460"/>
      <c r="E102" s="461"/>
      <c r="F102" s="455" t="str">
        <f t="shared" ref="F102:F112" si="10">IF(ISBLANK(A102),"",A102*E102)</f>
        <v/>
      </c>
      <c r="G102" s="539" t="str">
        <f t="shared" si="5"/>
        <v/>
      </c>
      <c r="H102" s="510"/>
      <c r="I102" s="231"/>
      <c r="J102" s="106">
        <f t="shared" ref="J102:J112" si="11">IF(G102="",0,(G102-I102))</f>
        <v>0</v>
      </c>
    </row>
    <row r="103" spans="1:10" ht="15.75" x14ac:dyDescent="0.25">
      <c r="A103" s="459"/>
      <c r="B103" s="453"/>
      <c r="C103" s="454"/>
      <c r="D103" s="460"/>
      <c r="E103" s="461"/>
      <c r="F103" s="455" t="str">
        <f t="shared" si="10"/>
        <v/>
      </c>
      <c r="G103" s="539" t="str">
        <f t="shared" si="5"/>
        <v/>
      </c>
      <c r="H103" s="510"/>
      <c r="I103" s="231"/>
      <c r="J103" s="106">
        <f t="shared" si="11"/>
        <v>0</v>
      </c>
    </row>
    <row r="104" spans="1:10" ht="15.75" x14ac:dyDescent="0.25">
      <c r="A104" s="459"/>
      <c r="B104" s="453"/>
      <c r="C104" s="454"/>
      <c r="D104" s="460"/>
      <c r="E104" s="461"/>
      <c r="F104" s="455" t="str">
        <f t="shared" si="10"/>
        <v/>
      </c>
      <c r="G104" s="539" t="str">
        <f t="shared" si="5"/>
        <v/>
      </c>
      <c r="H104" s="510"/>
      <c r="I104" s="231"/>
      <c r="J104" s="106">
        <f t="shared" si="11"/>
        <v>0</v>
      </c>
    </row>
    <row r="105" spans="1:10" ht="15.75" x14ac:dyDescent="0.25">
      <c r="A105" s="459"/>
      <c r="B105" s="453"/>
      <c r="C105" s="454"/>
      <c r="D105" s="460"/>
      <c r="E105" s="461"/>
      <c r="F105" s="455" t="str">
        <f t="shared" si="10"/>
        <v/>
      </c>
      <c r="G105" s="539" t="str">
        <f t="shared" si="5"/>
        <v/>
      </c>
      <c r="H105" s="510"/>
      <c r="I105" s="231"/>
      <c r="J105" s="106">
        <f t="shared" si="11"/>
        <v>0</v>
      </c>
    </row>
    <row r="106" spans="1:10" ht="15.75" x14ac:dyDescent="0.25">
      <c r="A106" s="459"/>
      <c r="B106" s="453"/>
      <c r="C106" s="454"/>
      <c r="D106" s="460"/>
      <c r="E106" s="461"/>
      <c r="F106" s="455" t="str">
        <f t="shared" si="10"/>
        <v/>
      </c>
      <c r="G106" s="539" t="str">
        <f t="shared" si="5"/>
        <v/>
      </c>
      <c r="H106" s="510"/>
      <c r="I106" s="231"/>
      <c r="J106" s="106">
        <f t="shared" si="11"/>
        <v>0</v>
      </c>
    </row>
    <row r="107" spans="1:10" ht="15.75" x14ac:dyDescent="0.25">
      <c r="A107" s="459"/>
      <c r="B107" s="453"/>
      <c r="C107" s="454"/>
      <c r="D107" s="460"/>
      <c r="E107" s="461"/>
      <c r="F107" s="455" t="str">
        <f t="shared" si="10"/>
        <v/>
      </c>
      <c r="G107" s="539" t="str">
        <f t="shared" si="5"/>
        <v/>
      </c>
      <c r="H107" s="510"/>
      <c r="I107" s="231"/>
      <c r="J107" s="106">
        <f t="shared" si="11"/>
        <v>0</v>
      </c>
    </row>
    <row r="108" spans="1:10" ht="15.75" x14ac:dyDescent="0.25">
      <c r="A108" s="459"/>
      <c r="B108" s="453"/>
      <c r="C108" s="454"/>
      <c r="D108" s="460"/>
      <c r="E108" s="461"/>
      <c r="F108" s="455" t="str">
        <f t="shared" si="10"/>
        <v/>
      </c>
      <c r="G108" s="539" t="str">
        <f t="shared" si="5"/>
        <v/>
      </c>
      <c r="H108" s="510"/>
      <c r="I108" s="231"/>
      <c r="J108" s="106">
        <f t="shared" si="11"/>
        <v>0</v>
      </c>
    </row>
    <row r="109" spans="1:10" ht="15.75" x14ac:dyDescent="0.25">
      <c r="A109" s="459"/>
      <c r="B109" s="453"/>
      <c r="C109" s="454"/>
      <c r="D109" s="460"/>
      <c r="E109" s="461"/>
      <c r="F109" s="455" t="str">
        <f t="shared" si="10"/>
        <v/>
      </c>
      <c r="G109" s="539" t="str">
        <f t="shared" si="5"/>
        <v/>
      </c>
      <c r="H109" s="510"/>
      <c r="I109" s="231"/>
      <c r="J109" s="106">
        <f t="shared" si="11"/>
        <v>0</v>
      </c>
    </row>
    <row r="110" spans="1:10" ht="15.75" x14ac:dyDescent="0.25">
      <c r="A110" s="459"/>
      <c r="B110" s="453"/>
      <c r="C110" s="454"/>
      <c r="D110" s="460"/>
      <c r="E110" s="461"/>
      <c r="F110" s="455" t="str">
        <f t="shared" si="10"/>
        <v/>
      </c>
      <c r="G110" s="539" t="str">
        <f t="shared" si="5"/>
        <v/>
      </c>
      <c r="H110" s="510"/>
      <c r="I110" s="231"/>
      <c r="J110" s="106">
        <f t="shared" si="11"/>
        <v>0</v>
      </c>
    </row>
    <row r="111" spans="1:10" ht="15.75" x14ac:dyDescent="0.25">
      <c r="A111" s="459"/>
      <c r="B111" s="453"/>
      <c r="C111" s="454"/>
      <c r="D111" s="460"/>
      <c r="E111" s="461"/>
      <c r="F111" s="455" t="str">
        <f t="shared" si="10"/>
        <v/>
      </c>
      <c r="G111" s="539" t="str">
        <f t="shared" si="5"/>
        <v/>
      </c>
      <c r="H111" s="510"/>
      <c r="I111" s="231"/>
      <c r="J111" s="106">
        <f t="shared" si="11"/>
        <v>0</v>
      </c>
    </row>
    <row r="112" spans="1:10" ht="15.75" x14ac:dyDescent="0.25">
      <c r="A112" s="459"/>
      <c r="B112" s="453"/>
      <c r="C112" s="454"/>
      <c r="D112" s="460"/>
      <c r="E112" s="461"/>
      <c r="F112" s="455" t="str">
        <f t="shared" si="10"/>
        <v/>
      </c>
      <c r="G112" s="539" t="str">
        <f t="shared" si="5"/>
        <v/>
      </c>
      <c r="H112" s="510"/>
      <c r="I112" s="231"/>
      <c r="J112" s="106">
        <f t="shared" si="11"/>
        <v>0</v>
      </c>
    </row>
    <row r="113" spans="1:10" ht="15.75" x14ac:dyDescent="0.25">
      <c r="A113" s="459"/>
      <c r="B113" s="453"/>
      <c r="C113" s="454"/>
      <c r="D113" s="460"/>
      <c r="E113" s="461"/>
      <c r="F113" s="455" t="str">
        <f t="shared" si="8"/>
        <v/>
      </c>
      <c r="G113" s="539" t="str">
        <f t="shared" si="5"/>
        <v/>
      </c>
      <c r="H113" s="510"/>
      <c r="I113" s="231"/>
      <c r="J113" s="106">
        <f t="shared" si="9"/>
        <v>0</v>
      </c>
    </row>
    <row r="114" spans="1:10" ht="15.75" x14ac:dyDescent="0.25">
      <c r="A114" s="459"/>
      <c r="B114" s="453"/>
      <c r="C114" s="454"/>
      <c r="D114" s="460"/>
      <c r="E114" s="461"/>
      <c r="F114" s="455" t="str">
        <f t="shared" si="8"/>
        <v/>
      </c>
      <c r="G114" s="539" t="str">
        <f t="shared" si="5"/>
        <v/>
      </c>
      <c r="H114" s="510"/>
      <c r="I114" s="231"/>
      <c r="J114" s="106">
        <f t="shared" si="9"/>
        <v>0</v>
      </c>
    </row>
    <row r="115" spans="1:10" ht="15.75" x14ac:dyDescent="0.25">
      <c r="A115" s="459"/>
      <c r="B115" s="453"/>
      <c r="C115" s="454"/>
      <c r="D115" s="460"/>
      <c r="E115" s="461"/>
      <c r="F115" s="455" t="str">
        <f t="shared" si="4"/>
        <v/>
      </c>
      <c r="G115" s="539" t="str">
        <f t="shared" si="5"/>
        <v/>
      </c>
      <c r="H115" s="510"/>
      <c r="I115" s="231"/>
      <c r="J115" s="106">
        <f t="shared" si="1"/>
        <v>0</v>
      </c>
    </row>
    <row r="116" spans="1:10" ht="15.75" x14ac:dyDescent="0.25">
      <c r="A116" s="459"/>
      <c r="B116" s="453"/>
      <c r="C116" s="454"/>
      <c r="D116" s="460"/>
      <c r="E116" s="461"/>
      <c r="F116" s="455" t="str">
        <f t="shared" si="4"/>
        <v/>
      </c>
      <c r="G116" s="539" t="str">
        <f t="shared" si="5"/>
        <v/>
      </c>
      <c r="H116" s="510"/>
      <c r="I116" s="231"/>
      <c r="J116" s="106">
        <f t="shared" si="1"/>
        <v>0</v>
      </c>
    </row>
    <row r="117" spans="1:10" ht="15.75" x14ac:dyDescent="0.25">
      <c r="A117" s="459"/>
      <c r="B117" s="453"/>
      <c r="C117" s="454"/>
      <c r="D117" s="460"/>
      <c r="E117" s="461"/>
      <c r="F117" s="455" t="str">
        <f t="shared" si="4"/>
        <v/>
      </c>
      <c r="G117" s="539" t="str">
        <f t="shared" si="5"/>
        <v/>
      </c>
      <c r="H117" s="510"/>
      <c r="I117" s="231"/>
      <c r="J117" s="106">
        <f t="shared" si="1"/>
        <v>0</v>
      </c>
    </row>
    <row r="118" spans="1:10" ht="15.75" x14ac:dyDescent="0.25">
      <c r="A118" s="459"/>
      <c r="B118" s="453"/>
      <c r="C118" s="454"/>
      <c r="D118" s="460"/>
      <c r="E118" s="461"/>
      <c r="F118" s="455" t="str">
        <f t="shared" si="4"/>
        <v/>
      </c>
      <c r="G118" s="539" t="str">
        <f t="shared" si="5"/>
        <v/>
      </c>
      <c r="H118" s="510"/>
      <c r="I118" s="231"/>
      <c r="J118" s="106">
        <f t="shared" si="1"/>
        <v>0</v>
      </c>
    </row>
    <row r="119" spans="1:10" ht="15.75" x14ac:dyDescent="0.25">
      <c r="A119" s="459"/>
      <c r="B119" s="453"/>
      <c r="C119" s="454"/>
      <c r="D119" s="460"/>
      <c r="E119" s="461"/>
      <c r="F119" s="455" t="str">
        <f t="shared" si="4"/>
        <v/>
      </c>
      <c r="G119" s="539" t="str">
        <f t="shared" si="5"/>
        <v/>
      </c>
      <c r="H119" s="510"/>
      <c r="I119" s="231"/>
      <c r="J119" s="106">
        <f t="shared" si="1"/>
        <v>0</v>
      </c>
    </row>
    <row r="120" spans="1:10" ht="15.75" x14ac:dyDescent="0.25">
      <c r="A120" s="459"/>
      <c r="B120" s="453"/>
      <c r="C120" s="454"/>
      <c r="D120" s="460"/>
      <c r="E120" s="461"/>
      <c r="F120" s="455" t="str">
        <f t="shared" si="4"/>
        <v/>
      </c>
      <c r="G120" s="539" t="str">
        <f t="shared" si="5"/>
        <v/>
      </c>
      <c r="H120" s="510"/>
      <c r="I120" s="231"/>
      <c r="J120" s="106">
        <f t="shared" si="1"/>
        <v>0</v>
      </c>
    </row>
    <row r="121" spans="1:10" ht="15.75" x14ac:dyDescent="0.25">
      <c r="A121" s="459"/>
      <c r="B121" s="453"/>
      <c r="C121" s="454"/>
      <c r="D121" s="460"/>
      <c r="E121" s="461"/>
      <c r="F121" s="455" t="str">
        <f t="shared" si="4"/>
        <v/>
      </c>
      <c r="G121" s="539" t="str">
        <f t="shared" si="5"/>
        <v/>
      </c>
      <c r="H121" s="510"/>
      <c r="I121" s="231"/>
      <c r="J121" s="106">
        <f t="shared" si="1"/>
        <v>0</v>
      </c>
    </row>
    <row r="122" spans="1:10" ht="15.75" x14ac:dyDescent="0.25">
      <c r="A122" s="459"/>
      <c r="B122" s="453"/>
      <c r="C122" s="454"/>
      <c r="D122" s="460"/>
      <c r="E122" s="461"/>
      <c r="F122" s="455" t="str">
        <f t="shared" si="4"/>
        <v/>
      </c>
      <c r="G122" s="539" t="str">
        <f t="shared" si="5"/>
        <v/>
      </c>
      <c r="H122" s="510"/>
      <c r="I122" s="231"/>
      <c r="J122" s="106">
        <f t="shared" si="1"/>
        <v>0</v>
      </c>
    </row>
    <row r="123" spans="1:10" ht="16.5" thickBot="1" x14ac:dyDescent="0.3">
      <c r="A123" s="459"/>
      <c r="B123" s="453"/>
      <c r="C123" s="454"/>
      <c r="D123" s="460"/>
      <c r="E123" s="461"/>
      <c r="F123" s="455" t="str">
        <f t="shared" si="4"/>
        <v/>
      </c>
      <c r="G123" s="539" t="str">
        <f t="shared" si="5"/>
        <v/>
      </c>
      <c r="H123" s="510"/>
      <c r="I123" s="231"/>
      <c r="J123" s="106">
        <f t="shared" si="1"/>
        <v>0</v>
      </c>
    </row>
    <row r="124" spans="1:10" s="111" customFormat="1" ht="19.5" thickBot="1" x14ac:dyDescent="0.3">
      <c r="A124" s="615" t="s">
        <v>0</v>
      </c>
      <c r="B124" s="616"/>
      <c r="C124" s="616"/>
      <c r="D124" s="616"/>
      <c r="E124" s="616"/>
      <c r="F124" s="620"/>
      <c r="G124" s="457">
        <f>ROUNDUP(SUM(G5:G123),2)</f>
        <v>0</v>
      </c>
      <c r="H124" s="511"/>
      <c r="I124" s="229"/>
      <c r="J124" s="512">
        <f>ROUNDUP(SUM(J5:J123),2)</f>
        <v>0</v>
      </c>
    </row>
    <row r="125" spans="1:10" s="48" customFormat="1" ht="21" customHeight="1" x14ac:dyDescent="0.3">
      <c r="A125" s="614" t="s">
        <v>48</v>
      </c>
      <c r="B125" s="614"/>
      <c r="C125" s="614"/>
      <c r="D125" s="614"/>
      <c r="E125" s="614"/>
      <c r="F125" s="614"/>
      <c r="G125" s="614"/>
      <c r="H125" s="504"/>
      <c r="I125" s="506"/>
      <c r="J125" s="506"/>
    </row>
    <row r="126" spans="1:10" ht="47.25" x14ac:dyDescent="0.25">
      <c r="A126" s="449" t="s">
        <v>57</v>
      </c>
      <c r="B126" s="449" t="s">
        <v>49</v>
      </c>
      <c r="C126" s="462" t="s">
        <v>230</v>
      </c>
      <c r="D126" s="449" t="s">
        <v>50</v>
      </c>
      <c r="E126" s="449" t="s">
        <v>51</v>
      </c>
      <c r="F126" s="451" t="s">
        <v>54</v>
      </c>
      <c r="G126" s="451" t="s">
        <v>52</v>
      </c>
      <c r="H126" s="108"/>
      <c r="I126" s="107" t="s">
        <v>256</v>
      </c>
      <c r="J126" s="19" t="s">
        <v>253</v>
      </c>
    </row>
    <row r="127" spans="1:10" ht="15.75" x14ac:dyDescent="0.25">
      <c r="A127" s="463"/>
      <c r="B127" s="464"/>
      <c r="C127" s="465"/>
      <c r="D127" s="460"/>
      <c r="E127" s="466"/>
      <c r="F127" s="455" t="str">
        <f>IF(ISBLANK(D127),"",IF(ISBLANK(D127),"",VLOOKUP(D127,'B4 RATES'!$A$1:$E$202,2,FALSE)))</f>
        <v/>
      </c>
      <c r="G127" s="467" t="str">
        <f>IF(B127="","",IF(A127="","",IF(D127="","",IF(E127="","",A127*E127*F127))))</f>
        <v/>
      </c>
      <c r="H127" s="513"/>
      <c r="I127" s="230"/>
      <c r="J127" s="18">
        <f t="shared" ref="J127:J168" si="12">IF(G127="",0,(G127-I127))</f>
        <v>0</v>
      </c>
    </row>
    <row r="128" spans="1:10" ht="15.75" x14ac:dyDescent="0.25">
      <c r="A128" s="463"/>
      <c r="B128" s="464"/>
      <c r="C128" s="465"/>
      <c r="D128" s="460"/>
      <c r="E128" s="466"/>
      <c r="F128" s="455" t="str">
        <f>IF(ISBLANK(D128),"",IF(ISBLANK(D128),"",VLOOKUP(D128,'B4 RATES'!$A$1:$E$202,2,FALSE)))</f>
        <v/>
      </c>
      <c r="G128" s="467" t="str">
        <f t="shared" ref="G128:G168" si="13">IF(B128="","",IF(A128="","",IF(D128="","",IF(E128="","",A128*E128*F128))))</f>
        <v/>
      </c>
      <c r="H128" s="513"/>
      <c r="I128" s="230"/>
      <c r="J128" s="18">
        <f t="shared" si="12"/>
        <v>0</v>
      </c>
    </row>
    <row r="129" spans="1:10" ht="15.75" x14ac:dyDescent="0.25">
      <c r="A129" s="463"/>
      <c r="B129" s="464"/>
      <c r="C129" s="465"/>
      <c r="D129" s="460"/>
      <c r="E129" s="466"/>
      <c r="F129" s="455" t="str">
        <f>IF(ISBLANK(D129),"",IF(ISBLANK(D129),"",VLOOKUP(D129,'B4 RATES'!$A$1:$E$202,2,FALSE)))</f>
        <v/>
      </c>
      <c r="G129" s="467" t="str">
        <f t="shared" si="13"/>
        <v/>
      </c>
      <c r="H129" s="513"/>
      <c r="I129" s="230"/>
      <c r="J129" s="18">
        <f t="shared" si="12"/>
        <v>0</v>
      </c>
    </row>
    <row r="130" spans="1:10" ht="15.75" x14ac:dyDescent="0.25">
      <c r="A130" s="463"/>
      <c r="B130" s="464"/>
      <c r="C130" s="465"/>
      <c r="D130" s="460"/>
      <c r="E130" s="466"/>
      <c r="F130" s="455" t="str">
        <f>IF(ISBLANK(D130),"",IF(ISBLANK(D130),"",VLOOKUP(D130,'B4 RATES'!$A$1:$E$202,2,FALSE)))</f>
        <v/>
      </c>
      <c r="G130" s="467" t="str">
        <f t="shared" si="13"/>
        <v/>
      </c>
      <c r="H130" s="513"/>
      <c r="I130" s="230"/>
      <c r="J130" s="18">
        <f t="shared" si="12"/>
        <v>0</v>
      </c>
    </row>
    <row r="131" spans="1:10" ht="15.75" x14ac:dyDescent="0.25">
      <c r="A131" s="463"/>
      <c r="B131" s="464"/>
      <c r="C131" s="465"/>
      <c r="D131" s="460"/>
      <c r="E131" s="466"/>
      <c r="F131" s="455" t="str">
        <f>IF(ISBLANK(D131),"",IF(ISBLANK(D131),"",VLOOKUP(D131,'B4 RATES'!$A$1:$E$202,2,FALSE)))</f>
        <v/>
      </c>
      <c r="G131" s="467" t="str">
        <f t="shared" si="13"/>
        <v/>
      </c>
      <c r="H131" s="513"/>
      <c r="I131" s="230"/>
      <c r="J131" s="18">
        <f t="shared" si="12"/>
        <v>0</v>
      </c>
    </row>
    <row r="132" spans="1:10" ht="15.75" x14ac:dyDescent="0.25">
      <c r="A132" s="463"/>
      <c r="B132" s="464"/>
      <c r="C132" s="465"/>
      <c r="D132" s="460"/>
      <c r="E132" s="466"/>
      <c r="F132" s="455" t="str">
        <f>IF(ISBLANK(D132),"",IF(ISBLANK(D132),"",VLOOKUP(D132,'B4 RATES'!$A$1:$E$202,2,FALSE)))</f>
        <v/>
      </c>
      <c r="G132" s="467" t="str">
        <f t="shared" si="13"/>
        <v/>
      </c>
      <c r="H132" s="513"/>
      <c r="I132" s="230"/>
      <c r="J132" s="18">
        <f t="shared" si="12"/>
        <v>0</v>
      </c>
    </row>
    <row r="133" spans="1:10" ht="15.75" x14ac:dyDescent="0.25">
      <c r="A133" s="463"/>
      <c r="B133" s="464"/>
      <c r="C133" s="465"/>
      <c r="D133" s="460"/>
      <c r="E133" s="466"/>
      <c r="F133" s="455" t="str">
        <f>IF(ISBLANK(D133),"",IF(ISBLANK(D133),"",VLOOKUP(D133,'B4 RATES'!$A$1:$E$202,2,FALSE)))</f>
        <v/>
      </c>
      <c r="G133" s="467" t="str">
        <f t="shared" si="13"/>
        <v/>
      </c>
      <c r="H133" s="513"/>
      <c r="I133" s="230"/>
      <c r="J133" s="18">
        <f t="shared" si="12"/>
        <v>0</v>
      </c>
    </row>
    <row r="134" spans="1:10" ht="15.75" x14ac:dyDescent="0.25">
      <c r="A134" s="463"/>
      <c r="B134" s="464"/>
      <c r="C134" s="465"/>
      <c r="D134" s="460"/>
      <c r="E134" s="466"/>
      <c r="F134" s="455" t="str">
        <f>IF(ISBLANK(D134),"",IF(ISBLANK(D134),"",VLOOKUP(D134,'B4 RATES'!$A$1:$E$202,2,FALSE)))</f>
        <v/>
      </c>
      <c r="G134" s="467" t="str">
        <f t="shared" si="13"/>
        <v/>
      </c>
      <c r="H134" s="513"/>
      <c r="I134" s="230"/>
      <c r="J134" s="18">
        <f t="shared" si="12"/>
        <v>0</v>
      </c>
    </row>
    <row r="135" spans="1:10" ht="15.75" x14ac:dyDescent="0.25">
      <c r="A135" s="463"/>
      <c r="B135" s="464"/>
      <c r="C135" s="465"/>
      <c r="D135" s="460"/>
      <c r="E135" s="466"/>
      <c r="F135" s="455" t="str">
        <f>IF(ISBLANK(D135),"",IF(ISBLANK(D135),"",VLOOKUP(D135,'B4 RATES'!$A$1:$E$202,2,FALSE)))</f>
        <v/>
      </c>
      <c r="G135" s="467" t="str">
        <f t="shared" si="13"/>
        <v/>
      </c>
      <c r="H135" s="513"/>
      <c r="I135" s="230"/>
      <c r="J135" s="18">
        <f t="shared" si="12"/>
        <v>0</v>
      </c>
    </row>
    <row r="136" spans="1:10" ht="15.75" x14ac:dyDescent="0.25">
      <c r="A136" s="463"/>
      <c r="B136" s="464"/>
      <c r="C136" s="465"/>
      <c r="D136" s="460"/>
      <c r="E136" s="466"/>
      <c r="F136" s="455" t="str">
        <f>IF(ISBLANK(D136),"",IF(ISBLANK(D136),"",VLOOKUP(D136,'B4 RATES'!$A$1:$E$202,2,FALSE)))</f>
        <v/>
      </c>
      <c r="G136" s="467" t="str">
        <f t="shared" si="13"/>
        <v/>
      </c>
      <c r="H136" s="513"/>
      <c r="I136" s="230"/>
      <c r="J136" s="18">
        <f t="shared" si="12"/>
        <v>0</v>
      </c>
    </row>
    <row r="137" spans="1:10" ht="15.75" x14ac:dyDescent="0.25">
      <c r="A137" s="463"/>
      <c r="B137" s="464"/>
      <c r="C137" s="465"/>
      <c r="D137" s="460"/>
      <c r="E137" s="466"/>
      <c r="F137" s="455" t="str">
        <f>IF(ISBLANK(D137),"",IF(ISBLANK(D137),"",VLOOKUP(D137,'B4 RATES'!$A$1:$E$202,2,FALSE)))</f>
        <v/>
      </c>
      <c r="G137" s="467" t="str">
        <f t="shared" si="13"/>
        <v/>
      </c>
      <c r="H137" s="513"/>
      <c r="I137" s="230"/>
      <c r="J137" s="18">
        <f t="shared" si="12"/>
        <v>0</v>
      </c>
    </row>
    <row r="138" spans="1:10" ht="15.75" x14ac:dyDescent="0.25">
      <c r="A138" s="463"/>
      <c r="B138" s="464"/>
      <c r="C138" s="465"/>
      <c r="D138" s="460"/>
      <c r="E138" s="466"/>
      <c r="F138" s="455" t="str">
        <f>IF(ISBLANK(D138),"",IF(ISBLANK(D138),"",VLOOKUP(D138,'B4 RATES'!$A$1:$E$202,2,FALSE)))</f>
        <v/>
      </c>
      <c r="G138" s="467" t="str">
        <f t="shared" si="13"/>
        <v/>
      </c>
      <c r="H138" s="513"/>
      <c r="I138" s="230"/>
      <c r="J138" s="18">
        <f t="shared" si="12"/>
        <v>0</v>
      </c>
    </row>
    <row r="139" spans="1:10" ht="15.75" x14ac:dyDescent="0.25">
      <c r="A139" s="463"/>
      <c r="B139" s="464"/>
      <c r="C139" s="465"/>
      <c r="D139" s="460"/>
      <c r="E139" s="466"/>
      <c r="F139" s="455" t="str">
        <f>IF(ISBLANK(D139),"",IF(ISBLANK(D139),"",VLOOKUP(D139,'B4 RATES'!$A$1:$E$202,2,FALSE)))</f>
        <v/>
      </c>
      <c r="G139" s="467" t="str">
        <f t="shared" si="13"/>
        <v/>
      </c>
      <c r="H139" s="513"/>
      <c r="I139" s="230"/>
      <c r="J139" s="18">
        <f t="shared" si="12"/>
        <v>0</v>
      </c>
    </row>
    <row r="140" spans="1:10" ht="15.75" x14ac:dyDescent="0.25">
      <c r="A140" s="463"/>
      <c r="B140" s="464"/>
      <c r="C140" s="465"/>
      <c r="D140" s="460"/>
      <c r="E140" s="466"/>
      <c r="F140" s="455" t="str">
        <f>IF(ISBLANK(D140),"",IF(ISBLANK(D140),"",VLOOKUP(D140,'B4 RATES'!$A$1:$E$202,2,FALSE)))</f>
        <v/>
      </c>
      <c r="G140" s="467" t="str">
        <f t="shared" si="13"/>
        <v/>
      </c>
      <c r="H140" s="513"/>
      <c r="I140" s="230"/>
      <c r="J140" s="18">
        <f t="shared" si="12"/>
        <v>0</v>
      </c>
    </row>
    <row r="141" spans="1:10" ht="15.75" x14ac:dyDescent="0.25">
      <c r="A141" s="463"/>
      <c r="B141" s="464"/>
      <c r="C141" s="465"/>
      <c r="D141" s="460"/>
      <c r="E141" s="466"/>
      <c r="F141" s="455" t="str">
        <f>IF(ISBLANK(D141),"",IF(ISBLANK(D141),"",VLOOKUP(D141,'B4 RATES'!$A$1:$E$202,2,FALSE)))</f>
        <v/>
      </c>
      <c r="G141" s="467" t="str">
        <f t="shared" si="13"/>
        <v/>
      </c>
      <c r="H141" s="513"/>
      <c r="I141" s="230"/>
      <c r="J141" s="18">
        <f t="shared" si="12"/>
        <v>0</v>
      </c>
    </row>
    <row r="142" spans="1:10" ht="15.75" x14ac:dyDescent="0.25">
      <c r="A142" s="463"/>
      <c r="B142" s="464"/>
      <c r="C142" s="465"/>
      <c r="D142" s="460"/>
      <c r="E142" s="466"/>
      <c r="F142" s="455" t="str">
        <f>IF(ISBLANK(D142),"",IF(ISBLANK(D142),"",VLOOKUP(D142,'B4 RATES'!$A$1:$E$202,2,FALSE)))</f>
        <v/>
      </c>
      <c r="G142" s="467" t="str">
        <f t="shared" si="13"/>
        <v/>
      </c>
      <c r="H142" s="513"/>
      <c r="I142" s="230"/>
      <c r="J142" s="18">
        <f t="shared" ref="J142:J149" si="14">IF(G142="",0,(G142-I142))</f>
        <v>0</v>
      </c>
    </row>
    <row r="143" spans="1:10" ht="15.75" x14ac:dyDescent="0.25">
      <c r="A143" s="463"/>
      <c r="B143" s="464"/>
      <c r="C143" s="465"/>
      <c r="D143" s="460"/>
      <c r="E143" s="466"/>
      <c r="F143" s="455" t="str">
        <f>IF(ISBLANK(D143),"",IF(ISBLANK(D143),"",VLOOKUP(D143,'B4 RATES'!$A$1:$E$202,2,FALSE)))</f>
        <v/>
      </c>
      <c r="G143" s="467" t="str">
        <f t="shared" si="13"/>
        <v/>
      </c>
      <c r="H143" s="513"/>
      <c r="I143" s="230"/>
      <c r="J143" s="18">
        <f t="shared" si="14"/>
        <v>0</v>
      </c>
    </row>
    <row r="144" spans="1:10" ht="15.75" x14ac:dyDescent="0.25">
      <c r="A144" s="463"/>
      <c r="B144" s="464"/>
      <c r="C144" s="465"/>
      <c r="D144" s="460"/>
      <c r="E144" s="466"/>
      <c r="F144" s="455" t="str">
        <f>IF(ISBLANK(D144),"",IF(ISBLANK(D144),"",VLOOKUP(D144,'B4 RATES'!$A$1:$E$202,2,FALSE)))</f>
        <v/>
      </c>
      <c r="G144" s="467" t="str">
        <f t="shared" si="13"/>
        <v/>
      </c>
      <c r="H144" s="513"/>
      <c r="I144" s="230"/>
      <c r="J144" s="18">
        <f t="shared" si="14"/>
        <v>0</v>
      </c>
    </row>
    <row r="145" spans="1:10" ht="15.75" x14ac:dyDescent="0.25">
      <c r="A145" s="463"/>
      <c r="B145" s="464"/>
      <c r="C145" s="465"/>
      <c r="D145" s="460"/>
      <c r="E145" s="466"/>
      <c r="F145" s="455" t="str">
        <f>IF(ISBLANK(D145),"",IF(ISBLANK(D145),"",VLOOKUP(D145,'B4 RATES'!$A$1:$E$202,2,FALSE)))</f>
        <v/>
      </c>
      <c r="G145" s="467" t="str">
        <f t="shared" si="13"/>
        <v/>
      </c>
      <c r="H145" s="513"/>
      <c r="I145" s="230"/>
      <c r="J145" s="18">
        <f t="shared" si="14"/>
        <v>0</v>
      </c>
    </row>
    <row r="146" spans="1:10" ht="15.75" x14ac:dyDescent="0.25">
      <c r="A146" s="463"/>
      <c r="B146" s="464"/>
      <c r="C146" s="465"/>
      <c r="D146" s="460"/>
      <c r="E146" s="466"/>
      <c r="F146" s="455" t="str">
        <f>IF(ISBLANK(D146),"",IF(ISBLANK(D146),"",VLOOKUP(D146,'B4 RATES'!$A$1:$E$202,2,FALSE)))</f>
        <v/>
      </c>
      <c r="G146" s="467" t="str">
        <f t="shared" si="13"/>
        <v/>
      </c>
      <c r="H146" s="513"/>
      <c r="I146" s="230"/>
      <c r="J146" s="18">
        <f t="shared" si="14"/>
        <v>0</v>
      </c>
    </row>
    <row r="147" spans="1:10" ht="15.75" x14ac:dyDescent="0.25">
      <c r="A147" s="463"/>
      <c r="B147" s="464"/>
      <c r="C147" s="465"/>
      <c r="D147" s="460"/>
      <c r="E147" s="466"/>
      <c r="F147" s="455" t="str">
        <f>IF(ISBLANK(D147),"",IF(ISBLANK(D147),"",VLOOKUP(D147,'B4 RATES'!$A$1:$E$202,2,FALSE)))</f>
        <v/>
      </c>
      <c r="G147" s="467" t="str">
        <f t="shared" si="13"/>
        <v/>
      </c>
      <c r="H147" s="513"/>
      <c r="I147" s="230"/>
      <c r="J147" s="18">
        <f t="shared" si="14"/>
        <v>0</v>
      </c>
    </row>
    <row r="148" spans="1:10" ht="15.75" x14ac:dyDescent="0.25">
      <c r="A148" s="463"/>
      <c r="B148" s="464"/>
      <c r="C148" s="465"/>
      <c r="D148" s="460"/>
      <c r="E148" s="466"/>
      <c r="F148" s="455" t="str">
        <f>IF(ISBLANK(D148),"",IF(ISBLANK(D148),"",VLOOKUP(D148,'B4 RATES'!$A$1:$E$202,2,FALSE)))</f>
        <v/>
      </c>
      <c r="G148" s="467" t="str">
        <f t="shared" si="13"/>
        <v/>
      </c>
      <c r="H148" s="513"/>
      <c r="I148" s="230"/>
      <c r="J148" s="18">
        <f t="shared" si="14"/>
        <v>0</v>
      </c>
    </row>
    <row r="149" spans="1:10" ht="15.75" x14ac:dyDescent="0.25">
      <c r="A149" s="463"/>
      <c r="B149" s="464"/>
      <c r="C149" s="465"/>
      <c r="D149" s="460"/>
      <c r="E149" s="466"/>
      <c r="F149" s="455" t="str">
        <f>IF(ISBLANK(D149),"",IF(ISBLANK(D149),"",VLOOKUP(D149,'B4 RATES'!$A$1:$E$202,2,FALSE)))</f>
        <v/>
      </c>
      <c r="G149" s="467" t="str">
        <f t="shared" si="13"/>
        <v/>
      </c>
      <c r="H149" s="513"/>
      <c r="I149" s="230"/>
      <c r="J149" s="18">
        <f t="shared" si="14"/>
        <v>0</v>
      </c>
    </row>
    <row r="150" spans="1:10" ht="15.75" x14ac:dyDescent="0.25">
      <c r="A150" s="463"/>
      <c r="B150" s="464"/>
      <c r="C150" s="465"/>
      <c r="D150" s="460"/>
      <c r="E150" s="466"/>
      <c r="F150" s="455" t="str">
        <f>IF(ISBLANK(D150),"",IF(ISBLANK(D150),"",VLOOKUP(D150,'B4 RATES'!$A$1:$E$202,2,FALSE)))</f>
        <v/>
      </c>
      <c r="G150" s="467" t="str">
        <f t="shared" si="13"/>
        <v/>
      </c>
      <c r="H150" s="513"/>
      <c r="I150" s="230"/>
      <c r="J150" s="18">
        <f t="shared" ref="J150" si="15">IF(G150="",0,(G150-I150))</f>
        <v>0</v>
      </c>
    </row>
    <row r="151" spans="1:10" ht="15.75" x14ac:dyDescent="0.25">
      <c r="A151" s="463"/>
      <c r="B151" s="464"/>
      <c r="C151" s="465"/>
      <c r="D151" s="460"/>
      <c r="E151" s="466"/>
      <c r="F151" s="455" t="str">
        <f>IF(ISBLANK(D151),"",IF(ISBLANK(D151),"",VLOOKUP(D151,'B4 RATES'!$A$1:$E$202,2,FALSE)))</f>
        <v/>
      </c>
      <c r="G151" s="467" t="str">
        <f t="shared" si="13"/>
        <v/>
      </c>
      <c r="H151" s="513"/>
      <c r="I151" s="230"/>
      <c r="J151" s="18">
        <f t="shared" si="12"/>
        <v>0</v>
      </c>
    </row>
    <row r="152" spans="1:10" ht="15.75" x14ac:dyDescent="0.25">
      <c r="A152" s="463"/>
      <c r="B152" s="464"/>
      <c r="C152" s="465"/>
      <c r="D152" s="460"/>
      <c r="E152" s="466"/>
      <c r="F152" s="455" t="str">
        <f>IF(ISBLANK(D152),"",IF(ISBLANK(D152),"",VLOOKUP(D152,'B4 RATES'!$A$1:$E$202,2,FALSE)))</f>
        <v/>
      </c>
      <c r="G152" s="467" t="str">
        <f t="shared" si="13"/>
        <v/>
      </c>
      <c r="H152" s="513"/>
      <c r="I152" s="230"/>
      <c r="J152" s="18">
        <f t="shared" si="12"/>
        <v>0</v>
      </c>
    </row>
    <row r="153" spans="1:10" ht="15.75" x14ac:dyDescent="0.25">
      <c r="A153" s="463"/>
      <c r="B153" s="464"/>
      <c r="C153" s="465"/>
      <c r="D153" s="460"/>
      <c r="E153" s="466"/>
      <c r="F153" s="455" t="str">
        <f>IF(ISBLANK(D153),"",IF(ISBLANK(D153),"",VLOOKUP(D153,'B4 RATES'!$A$1:$E$202,2,FALSE)))</f>
        <v/>
      </c>
      <c r="G153" s="467" t="str">
        <f t="shared" si="13"/>
        <v/>
      </c>
      <c r="H153" s="513"/>
      <c r="I153" s="230"/>
      <c r="J153" s="18">
        <f t="shared" si="12"/>
        <v>0</v>
      </c>
    </row>
    <row r="154" spans="1:10" ht="15.75" x14ac:dyDescent="0.25">
      <c r="A154" s="463"/>
      <c r="B154" s="464"/>
      <c r="C154" s="465"/>
      <c r="D154" s="460"/>
      <c r="E154" s="466"/>
      <c r="F154" s="455" t="str">
        <f>IF(ISBLANK(D154),"",IF(ISBLANK(D154),"",VLOOKUP(D154,'B4 RATES'!$A$1:$E$202,2,FALSE)))</f>
        <v/>
      </c>
      <c r="G154" s="467" t="str">
        <f t="shared" si="13"/>
        <v/>
      </c>
      <c r="H154" s="513"/>
      <c r="I154" s="230"/>
      <c r="J154" s="18">
        <f t="shared" si="12"/>
        <v>0</v>
      </c>
    </row>
    <row r="155" spans="1:10" ht="15.75" x14ac:dyDescent="0.25">
      <c r="A155" s="463"/>
      <c r="B155" s="464"/>
      <c r="C155" s="465"/>
      <c r="D155" s="460"/>
      <c r="E155" s="466"/>
      <c r="F155" s="455" t="str">
        <f>IF(ISBLANK(D155),"",IF(ISBLANK(D155),"",VLOOKUP(D155,'B4 RATES'!$A$1:$E$202,2,FALSE)))</f>
        <v/>
      </c>
      <c r="G155" s="467" t="str">
        <f t="shared" si="13"/>
        <v/>
      </c>
      <c r="H155" s="513"/>
      <c r="I155" s="230"/>
      <c r="J155" s="18">
        <f t="shared" si="12"/>
        <v>0</v>
      </c>
    </row>
    <row r="156" spans="1:10" ht="15.75" x14ac:dyDescent="0.25">
      <c r="A156" s="463"/>
      <c r="B156" s="464"/>
      <c r="C156" s="465"/>
      <c r="D156" s="460"/>
      <c r="E156" s="466"/>
      <c r="F156" s="455" t="str">
        <f>IF(ISBLANK(D156),"",IF(ISBLANK(D156),"",VLOOKUP(D156,'B4 RATES'!$A$1:$E$202,2,FALSE)))</f>
        <v/>
      </c>
      <c r="G156" s="467" t="str">
        <f t="shared" si="13"/>
        <v/>
      </c>
      <c r="H156" s="513"/>
      <c r="I156" s="230"/>
      <c r="J156" s="18">
        <f t="shared" si="12"/>
        <v>0</v>
      </c>
    </row>
    <row r="157" spans="1:10" ht="15.6" customHeight="1" x14ac:dyDescent="0.25">
      <c r="A157" s="463"/>
      <c r="B157" s="464"/>
      <c r="C157" s="465"/>
      <c r="D157" s="460"/>
      <c r="E157" s="466"/>
      <c r="F157" s="455" t="str">
        <f>IF(ISBLANK(D157),"",IF(ISBLANK(D157),"",VLOOKUP(D157,'B4 RATES'!$A$1:$E$202,2,FALSE)))</f>
        <v/>
      </c>
      <c r="G157" s="467" t="str">
        <f t="shared" si="13"/>
        <v/>
      </c>
      <c r="H157" s="513"/>
      <c r="I157" s="230"/>
      <c r="J157" s="18">
        <f t="shared" si="12"/>
        <v>0</v>
      </c>
    </row>
    <row r="158" spans="1:10" ht="15.75" x14ac:dyDescent="0.25">
      <c r="A158" s="463"/>
      <c r="B158" s="464"/>
      <c r="C158" s="465"/>
      <c r="D158" s="460"/>
      <c r="E158" s="466"/>
      <c r="F158" s="455" t="str">
        <f>IF(ISBLANK(D158),"",IF(ISBLANK(D158),"",VLOOKUP(D158,'B4 RATES'!$A$1:$E$202,2,FALSE)))</f>
        <v/>
      </c>
      <c r="G158" s="467" t="str">
        <f t="shared" si="13"/>
        <v/>
      </c>
      <c r="H158" s="513"/>
      <c r="I158" s="230"/>
      <c r="J158" s="18">
        <f t="shared" si="12"/>
        <v>0</v>
      </c>
    </row>
    <row r="159" spans="1:10" ht="15.75" x14ac:dyDescent="0.25">
      <c r="A159" s="463"/>
      <c r="B159" s="464"/>
      <c r="C159" s="465"/>
      <c r="D159" s="460"/>
      <c r="E159" s="466"/>
      <c r="F159" s="455" t="str">
        <f>IF(ISBLANK(D159),"",IF(ISBLANK(D159),"",VLOOKUP(D159,'B4 RATES'!$A$1:$E$202,2,FALSE)))</f>
        <v/>
      </c>
      <c r="G159" s="467" t="str">
        <f t="shared" si="13"/>
        <v/>
      </c>
      <c r="H159" s="513"/>
      <c r="I159" s="230"/>
      <c r="J159" s="18">
        <f t="shared" si="12"/>
        <v>0</v>
      </c>
    </row>
    <row r="160" spans="1:10" ht="15.75" x14ac:dyDescent="0.25">
      <c r="A160" s="463"/>
      <c r="B160" s="464"/>
      <c r="C160" s="465"/>
      <c r="D160" s="460"/>
      <c r="E160" s="466"/>
      <c r="F160" s="455" t="str">
        <f>IF(ISBLANK(D160),"",IF(ISBLANK(D160),"",VLOOKUP(D160,'B4 RATES'!$A$1:$E$202,2,FALSE)))</f>
        <v/>
      </c>
      <c r="G160" s="467" t="str">
        <f t="shared" si="13"/>
        <v/>
      </c>
      <c r="H160" s="513"/>
      <c r="I160" s="230"/>
      <c r="J160" s="18">
        <f t="shared" si="12"/>
        <v>0</v>
      </c>
    </row>
    <row r="161" spans="1:12" ht="15.75" x14ac:dyDescent="0.25">
      <c r="A161" s="463"/>
      <c r="B161" s="464"/>
      <c r="C161" s="465"/>
      <c r="D161" s="460"/>
      <c r="E161" s="466"/>
      <c r="F161" s="455" t="str">
        <f>IF(ISBLANK(D161),"",IF(ISBLANK(D161),"",VLOOKUP(D161,'B4 RATES'!$A$1:$E$202,2,FALSE)))</f>
        <v/>
      </c>
      <c r="G161" s="467" t="str">
        <f t="shared" si="13"/>
        <v/>
      </c>
      <c r="H161" s="513"/>
      <c r="I161" s="230"/>
      <c r="J161" s="18">
        <f t="shared" si="12"/>
        <v>0</v>
      </c>
    </row>
    <row r="162" spans="1:12" ht="15.75" x14ac:dyDescent="0.25">
      <c r="A162" s="463"/>
      <c r="B162" s="464"/>
      <c r="C162" s="465"/>
      <c r="D162" s="460"/>
      <c r="E162" s="466"/>
      <c r="F162" s="455" t="str">
        <f>IF(ISBLANK(D162),"",IF(ISBLANK(D162),"",VLOOKUP(D162,'B4 RATES'!$A$1:$E$202,2,FALSE)))</f>
        <v/>
      </c>
      <c r="G162" s="467" t="str">
        <f t="shared" si="13"/>
        <v/>
      </c>
      <c r="H162" s="513"/>
      <c r="I162" s="230"/>
      <c r="J162" s="18">
        <f t="shared" si="12"/>
        <v>0</v>
      </c>
    </row>
    <row r="163" spans="1:12" ht="15.75" x14ac:dyDescent="0.25">
      <c r="A163" s="463"/>
      <c r="B163" s="464"/>
      <c r="C163" s="465"/>
      <c r="D163" s="460"/>
      <c r="E163" s="466"/>
      <c r="F163" s="455" t="str">
        <f>IF(ISBLANK(D163),"",IF(ISBLANK(D163),"",VLOOKUP(D163,'B4 RATES'!$A$1:$E$202,2,FALSE)))</f>
        <v/>
      </c>
      <c r="G163" s="467" t="str">
        <f t="shared" si="13"/>
        <v/>
      </c>
      <c r="H163" s="513"/>
      <c r="I163" s="230"/>
      <c r="J163" s="18">
        <f t="shared" si="12"/>
        <v>0</v>
      </c>
    </row>
    <row r="164" spans="1:12" ht="15.75" x14ac:dyDescent="0.25">
      <c r="A164" s="463"/>
      <c r="B164" s="464"/>
      <c r="C164" s="465"/>
      <c r="D164" s="460"/>
      <c r="E164" s="466"/>
      <c r="F164" s="455" t="str">
        <f>IF(ISBLANK(D164),"",IF(ISBLANK(D164),"",VLOOKUP(D164,'B4 RATES'!$A$1:$E$202,2,FALSE)))</f>
        <v/>
      </c>
      <c r="G164" s="467" t="str">
        <f t="shared" si="13"/>
        <v/>
      </c>
      <c r="H164" s="513"/>
      <c r="I164" s="230"/>
      <c r="J164" s="18">
        <f t="shared" si="12"/>
        <v>0</v>
      </c>
    </row>
    <row r="165" spans="1:12" ht="15.75" x14ac:dyDescent="0.25">
      <c r="A165" s="463"/>
      <c r="B165" s="464"/>
      <c r="C165" s="465"/>
      <c r="D165" s="460"/>
      <c r="E165" s="466"/>
      <c r="F165" s="455" t="str">
        <f>IF(ISBLANK(D165),"",IF(ISBLANK(D165),"",VLOOKUP(D165,'B4 RATES'!$A$1:$E$202,2,FALSE)))</f>
        <v/>
      </c>
      <c r="G165" s="467" t="str">
        <f t="shared" si="13"/>
        <v/>
      </c>
      <c r="H165" s="513"/>
      <c r="I165" s="230"/>
      <c r="J165" s="18">
        <f t="shared" si="12"/>
        <v>0</v>
      </c>
    </row>
    <row r="166" spans="1:12" ht="15.75" x14ac:dyDescent="0.25">
      <c r="A166" s="463"/>
      <c r="B166" s="464"/>
      <c r="C166" s="465"/>
      <c r="D166" s="460"/>
      <c r="E166" s="466"/>
      <c r="F166" s="455" t="str">
        <f>IF(ISBLANK(D166),"",IF(ISBLANK(D166),"",VLOOKUP(D166,'B4 RATES'!$A$1:$E$202,2,FALSE)))</f>
        <v/>
      </c>
      <c r="G166" s="467" t="str">
        <f t="shared" si="13"/>
        <v/>
      </c>
      <c r="H166" s="513"/>
      <c r="I166" s="230"/>
      <c r="J166" s="18">
        <f t="shared" si="12"/>
        <v>0</v>
      </c>
    </row>
    <row r="167" spans="1:12" ht="15.75" x14ac:dyDescent="0.25">
      <c r="A167" s="463"/>
      <c r="B167" s="464"/>
      <c r="C167" s="465"/>
      <c r="D167" s="460"/>
      <c r="E167" s="466"/>
      <c r="F167" s="455" t="str">
        <f>IF(ISBLANK(D167),"",IF(ISBLANK(D167),"",VLOOKUP(D167,'B4 RATES'!$A$1:$E$202,2,FALSE)))</f>
        <v/>
      </c>
      <c r="G167" s="467" t="str">
        <f t="shared" si="13"/>
        <v/>
      </c>
      <c r="H167" s="513"/>
      <c r="I167" s="230"/>
      <c r="J167" s="18">
        <f t="shared" si="12"/>
        <v>0</v>
      </c>
    </row>
    <row r="168" spans="1:12" ht="16.5" thickBot="1" x14ac:dyDescent="0.3">
      <c r="A168" s="463"/>
      <c r="B168" s="468"/>
      <c r="C168" s="469"/>
      <c r="D168" s="460"/>
      <c r="E168" s="466"/>
      <c r="F168" s="455" t="str">
        <f>IF(ISBLANK(D168),"",IF(ISBLANK(D168),"",VLOOKUP(D168,'B4 RATES'!$A$1:$E$202,2,FALSE)))</f>
        <v/>
      </c>
      <c r="G168" s="467" t="str">
        <f t="shared" si="13"/>
        <v/>
      </c>
      <c r="H168" s="513"/>
      <c r="I168" s="231"/>
      <c r="J168" s="18">
        <f t="shared" si="12"/>
        <v>0</v>
      </c>
    </row>
    <row r="169" spans="1:12" s="111" customFormat="1" ht="22.5" customHeight="1" thickBot="1" x14ac:dyDescent="0.3">
      <c r="A169" s="615" t="s">
        <v>0</v>
      </c>
      <c r="B169" s="616"/>
      <c r="C169" s="616"/>
      <c r="D169" s="616"/>
      <c r="E169" s="616"/>
      <c r="F169" s="620"/>
      <c r="G169" s="457">
        <f>ROUNDUP(SUM(G127:G168),2)</f>
        <v>0</v>
      </c>
      <c r="H169" s="511"/>
      <c r="I169" s="229"/>
      <c r="J169" s="512">
        <f>ROUNDUP(SUM(J127:J168),2)</f>
        <v>0</v>
      </c>
    </row>
    <row r="170" spans="1:12" s="48" customFormat="1" ht="21" customHeight="1" x14ac:dyDescent="0.3">
      <c r="A170" s="624" t="s">
        <v>53</v>
      </c>
      <c r="B170" s="625"/>
      <c r="C170" s="625"/>
      <c r="D170" s="625"/>
      <c r="E170" s="625"/>
      <c r="F170" s="625"/>
      <c r="G170" s="626"/>
      <c r="H170" s="504"/>
      <c r="I170" s="506"/>
      <c r="J170" s="506"/>
    </row>
    <row r="171" spans="1:12" s="6" customFormat="1" ht="78" customHeight="1" x14ac:dyDescent="0.25">
      <c r="A171" s="449" t="s">
        <v>226</v>
      </c>
      <c r="B171" s="449" t="s">
        <v>225</v>
      </c>
      <c r="C171" s="449" t="s">
        <v>230</v>
      </c>
      <c r="D171" s="449" t="s">
        <v>222</v>
      </c>
      <c r="E171" s="449" t="s">
        <v>221</v>
      </c>
      <c r="F171" s="451" t="s">
        <v>339</v>
      </c>
      <c r="G171" s="451" t="s">
        <v>248</v>
      </c>
      <c r="H171" s="114" t="s">
        <v>340</v>
      </c>
      <c r="I171" s="514" t="s">
        <v>249</v>
      </c>
      <c r="J171" s="514" t="s">
        <v>341</v>
      </c>
      <c r="K171" s="17" t="s">
        <v>256</v>
      </c>
      <c r="L171" s="17" t="s">
        <v>253</v>
      </c>
    </row>
    <row r="172" spans="1:12" ht="15.75" x14ac:dyDescent="0.25">
      <c r="A172" s="470"/>
      <c r="B172" s="470"/>
      <c r="C172" s="452"/>
      <c r="D172" s="471"/>
      <c r="E172" s="452"/>
      <c r="F172" s="472"/>
      <c r="G172" s="467">
        <f t="shared" ref="G172:G195" si="16">IF(F172="",D172,D172/F172)</f>
        <v>0</v>
      </c>
      <c r="H172" s="225"/>
      <c r="I172" s="154"/>
      <c r="J172" s="227">
        <f>IF(I172&gt;0,(D172/I172),G172)</f>
        <v>0</v>
      </c>
      <c r="K172" s="228"/>
      <c r="L172" s="20">
        <f t="shared" ref="L172:L178" si="17">J172-K172</f>
        <v>0</v>
      </c>
    </row>
    <row r="173" spans="1:12" ht="15.75" x14ac:dyDescent="0.25">
      <c r="A173" s="470"/>
      <c r="B173" s="470"/>
      <c r="C173" s="452"/>
      <c r="D173" s="471"/>
      <c r="E173" s="452"/>
      <c r="F173" s="472"/>
      <c r="G173" s="467">
        <f t="shared" si="16"/>
        <v>0</v>
      </c>
      <c r="H173" s="225"/>
      <c r="I173" s="154"/>
      <c r="J173" s="227">
        <f t="shared" ref="J173:J195" si="18">IF(I173&gt;0,(D173/I173),G173)</f>
        <v>0</v>
      </c>
      <c r="K173" s="228"/>
      <c r="L173" s="20">
        <f t="shared" si="17"/>
        <v>0</v>
      </c>
    </row>
    <row r="174" spans="1:12" ht="15.75" x14ac:dyDescent="0.25">
      <c r="A174" s="470"/>
      <c r="B174" s="470"/>
      <c r="C174" s="452"/>
      <c r="D174" s="471"/>
      <c r="E174" s="452"/>
      <c r="F174" s="472"/>
      <c r="G174" s="467">
        <f t="shared" si="16"/>
        <v>0</v>
      </c>
      <c r="H174" s="225"/>
      <c r="I174" s="154"/>
      <c r="J174" s="227">
        <f t="shared" si="18"/>
        <v>0</v>
      </c>
      <c r="K174" s="228"/>
      <c r="L174" s="20">
        <f t="shared" si="17"/>
        <v>0</v>
      </c>
    </row>
    <row r="175" spans="1:12" ht="15.75" x14ac:dyDescent="0.25">
      <c r="A175" s="470"/>
      <c r="B175" s="470"/>
      <c r="C175" s="452"/>
      <c r="D175" s="471"/>
      <c r="E175" s="452"/>
      <c r="F175" s="472"/>
      <c r="G175" s="467">
        <f t="shared" si="16"/>
        <v>0</v>
      </c>
      <c r="H175" s="225"/>
      <c r="I175" s="154"/>
      <c r="J175" s="227">
        <f t="shared" si="18"/>
        <v>0</v>
      </c>
      <c r="K175" s="228"/>
      <c r="L175" s="20">
        <f t="shared" si="17"/>
        <v>0</v>
      </c>
    </row>
    <row r="176" spans="1:12" ht="15.75" x14ac:dyDescent="0.25">
      <c r="A176" s="470"/>
      <c r="B176" s="470"/>
      <c r="C176" s="452"/>
      <c r="D176" s="471"/>
      <c r="E176" s="452"/>
      <c r="F176" s="472"/>
      <c r="G176" s="467">
        <f t="shared" si="16"/>
        <v>0</v>
      </c>
      <c r="H176" s="225"/>
      <c r="I176" s="154"/>
      <c r="J176" s="227">
        <f t="shared" si="18"/>
        <v>0</v>
      </c>
      <c r="K176" s="228"/>
      <c r="L176" s="20">
        <f t="shared" si="17"/>
        <v>0</v>
      </c>
    </row>
    <row r="177" spans="1:12" ht="15.75" x14ac:dyDescent="0.25">
      <c r="A177" s="470"/>
      <c r="B177" s="470"/>
      <c r="C177" s="452"/>
      <c r="D177" s="471"/>
      <c r="E177" s="452"/>
      <c r="F177" s="472"/>
      <c r="G177" s="467">
        <f t="shared" si="16"/>
        <v>0</v>
      </c>
      <c r="H177" s="225"/>
      <c r="I177" s="154"/>
      <c r="J177" s="227">
        <f t="shared" si="18"/>
        <v>0</v>
      </c>
      <c r="K177" s="228"/>
      <c r="L177" s="20">
        <f t="shared" si="17"/>
        <v>0</v>
      </c>
    </row>
    <row r="178" spans="1:12" ht="15.75" x14ac:dyDescent="0.25">
      <c r="A178" s="470"/>
      <c r="B178" s="470"/>
      <c r="C178" s="452"/>
      <c r="D178" s="471"/>
      <c r="E178" s="452"/>
      <c r="F178" s="472"/>
      <c r="G178" s="467">
        <f t="shared" si="16"/>
        <v>0</v>
      </c>
      <c r="H178" s="225"/>
      <c r="I178" s="154"/>
      <c r="J178" s="227">
        <f t="shared" si="18"/>
        <v>0</v>
      </c>
      <c r="K178" s="228"/>
      <c r="L178" s="20">
        <f t="shared" si="17"/>
        <v>0</v>
      </c>
    </row>
    <row r="179" spans="1:12" ht="15.75" x14ac:dyDescent="0.25">
      <c r="A179" s="470"/>
      <c r="B179" s="470"/>
      <c r="C179" s="452"/>
      <c r="D179" s="471"/>
      <c r="E179" s="452"/>
      <c r="F179" s="472"/>
      <c r="G179" s="467">
        <f t="shared" si="16"/>
        <v>0</v>
      </c>
      <c r="H179" s="225"/>
      <c r="I179" s="154"/>
      <c r="J179" s="227">
        <f t="shared" si="18"/>
        <v>0</v>
      </c>
      <c r="K179" s="228"/>
      <c r="L179" s="20">
        <f t="shared" ref="L179:L195" si="19">J179-K179</f>
        <v>0</v>
      </c>
    </row>
    <row r="180" spans="1:12" ht="15.75" x14ac:dyDescent="0.25">
      <c r="A180" s="470"/>
      <c r="B180" s="470"/>
      <c r="C180" s="452"/>
      <c r="D180" s="471"/>
      <c r="E180" s="452"/>
      <c r="F180" s="472"/>
      <c r="G180" s="467">
        <f t="shared" ref="G180:G184" si="20">IF(F180="",D180,D180/F180)</f>
        <v>0</v>
      </c>
      <c r="H180" s="225"/>
      <c r="I180" s="154"/>
      <c r="J180" s="227">
        <f t="shared" ref="J180:J184" si="21">IF(I180&gt;0,(D180/I180),G180)</f>
        <v>0</v>
      </c>
      <c r="K180" s="228"/>
      <c r="L180" s="20">
        <f t="shared" si="19"/>
        <v>0</v>
      </c>
    </row>
    <row r="181" spans="1:12" ht="15.75" x14ac:dyDescent="0.25">
      <c r="A181" s="470"/>
      <c r="B181" s="470"/>
      <c r="C181" s="452"/>
      <c r="D181" s="471"/>
      <c r="E181" s="452"/>
      <c r="F181" s="472"/>
      <c r="G181" s="467">
        <f t="shared" si="20"/>
        <v>0</v>
      </c>
      <c r="H181" s="225"/>
      <c r="I181" s="154"/>
      <c r="J181" s="227">
        <f t="shared" si="21"/>
        <v>0</v>
      </c>
      <c r="K181" s="228"/>
      <c r="L181" s="20">
        <f t="shared" si="19"/>
        <v>0</v>
      </c>
    </row>
    <row r="182" spans="1:12" ht="15.75" x14ac:dyDescent="0.25">
      <c r="A182" s="470"/>
      <c r="B182" s="470"/>
      <c r="C182" s="452"/>
      <c r="D182" s="471"/>
      <c r="E182" s="452"/>
      <c r="F182" s="472"/>
      <c r="G182" s="467">
        <f t="shared" si="20"/>
        <v>0</v>
      </c>
      <c r="H182" s="225"/>
      <c r="I182" s="154"/>
      <c r="J182" s="227">
        <f t="shared" si="21"/>
        <v>0</v>
      </c>
      <c r="K182" s="228"/>
      <c r="L182" s="20">
        <f t="shared" si="19"/>
        <v>0</v>
      </c>
    </row>
    <row r="183" spans="1:12" ht="15.75" x14ac:dyDescent="0.25">
      <c r="A183" s="470"/>
      <c r="B183" s="470"/>
      <c r="C183" s="452"/>
      <c r="D183" s="471"/>
      <c r="E183" s="452"/>
      <c r="F183" s="472"/>
      <c r="G183" s="467">
        <f t="shared" si="20"/>
        <v>0</v>
      </c>
      <c r="H183" s="225"/>
      <c r="I183" s="154"/>
      <c r="J183" s="227">
        <f t="shared" si="21"/>
        <v>0</v>
      </c>
      <c r="K183" s="228"/>
      <c r="L183" s="20">
        <f t="shared" si="19"/>
        <v>0</v>
      </c>
    </row>
    <row r="184" spans="1:12" ht="15.75" x14ac:dyDescent="0.25">
      <c r="A184" s="470"/>
      <c r="B184" s="470"/>
      <c r="C184" s="452"/>
      <c r="D184" s="471"/>
      <c r="E184" s="452"/>
      <c r="F184" s="472"/>
      <c r="G184" s="467">
        <f t="shared" si="20"/>
        <v>0</v>
      </c>
      <c r="H184" s="225"/>
      <c r="I184" s="154"/>
      <c r="J184" s="227">
        <f t="shared" si="21"/>
        <v>0</v>
      </c>
      <c r="K184" s="228"/>
      <c r="L184" s="20">
        <f t="shared" si="19"/>
        <v>0</v>
      </c>
    </row>
    <row r="185" spans="1:12" ht="15.75" x14ac:dyDescent="0.25">
      <c r="A185" s="470"/>
      <c r="B185" s="470"/>
      <c r="C185" s="452"/>
      <c r="D185" s="471"/>
      <c r="E185" s="452"/>
      <c r="F185" s="472"/>
      <c r="G185" s="467">
        <f t="shared" si="16"/>
        <v>0</v>
      </c>
      <c r="H185" s="225"/>
      <c r="I185" s="154"/>
      <c r="J185" s="227">
        <f t="shared" si="18"/>
        <v>0</v>
      </c>
      <c r="K185" s="228"/>
      <c r="L185" s="20">
        <f t="shared" si="19"/>
        <v>0</v>
      </c>
    </row>
    <row r="186" spans="1:12" ht="15.75" x14ac:dyDescent="0.25">
      <c r="A186" s="470"/>
      <c r="B186" s="470"/>
      <c r="C186" s="452"/>
      <c r="D186" s="471"/>
      <c r="E186" s="452"/>
      <c r="F186" s="472"/>
      <c r="G186" s="467">
        <f t="shared" si="16"/>
        <v>0</v>
      </c>
      <c r="H186" s="225"/>
      <c r="I186" s="154"/>
      <c r="J186" s="227">
        <f t="shared" si="18"/>
        <v>0</v>
      </c>
      <c r="K186" s="228"/>
      <c r="L186" s="20">
        <f t="shared" si="19"/>
        <v>0</v>
      </c>
    </row>
    <row r="187" spans="1:12" ht="15.75" x14ac:dyDescent="0.25">
      <c r="A187" s="470"/>
      <c r="B187" s="470"/>
      <c r="C187" s="452"/>
      <c r="D187" s="471"/>
      <c r="E187" s="452"/>
      <c r="F187" s="472"/>
      <c r="G187" s="467">
        <f t="shared" si="16"/>
        <v>0</v>
      </c>
      <c r="H187" s="225"/>
      <c r="I187" s="154"/>
      <c r="J187" s="227">
        <f t="shared" si="18"/>
        <v>0</v>
      </c>
      <c r="K187" s="228"/>
      <c r="L187" s="20">
        <f t="shared" si="19"/>
        <v>0</v>
      </c>
    </row>
    <row r="188" spans="1:12" ht="15.75" x14ac:dyDescent="0.25">
      <c r="A188" s="470"/>
      <c r="B188" s="470"/>
      <c r="C188" s="452"/>
      <c r="D188" s="471"/>
      <c r="E188" s="452"/>
      <c r="F188" s="472"/>
      <c r="G188" s="467">
        <f t="shared" si="16"/>
        <v>0</v>
      </c>
      <c r="H188" s="225"/>
      <c r="I188" s="154"/>
      <c r="J188" s="227">
        <f t="shared" si="18"/>
        <v>0</v>
      </c>
      <c r="K188" s="228"/>
      <c r="L188" s="20">
        <f t="shared" si="19"/>
        <v>0</v>
      </c>
    </row>
    <row r="189" spans="1:12" ht="15.75" x14ac:dyDescent="0.25">
      <c r="A189" s="470"/>
      <c r="B189" s="470"/>
      <c r="C189" s="452"/>
      <c r="D189" s="471"/>
      <c r="E189" s="452"/>
      <c r="F189" s="472"/>
      <c r="G189" s="467">
        <f t="shared" si="16"/>
        <v>0</v>
      </c>
      <c r="H189" s="225"/>
      <c r="I189" s="154"/>
      <c r="J189" s="227">
        <f t="shared" si="18"/>
        <v>0</v>
      </c>
      <c r="K189" s="228"/>
      <c r="L189" s="20">
        <f t="shared" si="19"/>
        <v>0</v>
      </c>
    </row>
    <row r="190" spans="1:12" ht="15.75" x14ac:dyDescent="0.25">
      <c r="A190" s="470"/>
      <c r="B190" s="470"/>
      <c r="C190" s="452"/>
      <c r="D190" s="471"/>
      <c r="E190" s="452"/>
      <c r="F190" s="472"/>
      <c r="G190" s="467">
        <f t="shared" si="16"/>
        <v>0</v>
      </c>
      <c r="H190" s="225"/>
      <c r="I190" s="154"/>
      <c r="J190" s="227">
        <f t="shared" si="18"/>
        <v>0</v>
      </c>
      <c r="K190" s="228"/>
      <c r="L190" s="20">
        <f t="shared" si="19"/>
        <v>0</v>
      </c>
    </row>
    <row r="191" spans="1:12" ht="15.75" x14ac:dyDescent="0.25">
      <c r="A191" s="470"/>
      <c r="B191" s="470"/>
      <c r="C191" s="452"/>
      <c r="D191" s="471"/>
      <c r="E191" s="452"/>
      <c r="F191" s="472"/>
      <c r="G191" s="467">
        <f t="shared" si="16"/>
        <v>0</v>
      </c>
      <c r="H191" s="225"/>
      <c r="I191" s="154"/>
      <c r="J191" s="227">
        <f t="shared" si="18"/>
        <v>0</v>
      </c>
      <c r="K191" s="228"/>
      <c r="L191" s="20">
        <f t="shared" si="19"/>
        <v>0</v>
      </c>
    </row>
    <row r="192" spans="1:12" ht="15.75" x14ac:dyDescent="0.25">
      <c r="A192" s="470"/>
      <c r="B192" s="470"/>
      <c r="C192" s="452"/>
      <c r="D192" s="471"/>
      <c r="E192" s="452"/>
      <c r="F192" s="472"/>
      <c r="G192" s="467">
        <f t="shared" si="16"/>
        <v>0</v>
      </c>
      <c r="H192" s="225"/>
      <c r="I192" s="154"/>
      <c r="J192" s="227">
        <f t="shared" si="18"/>
        <v>0</v>
      </c>
      <c r="K192" s="228"/>
      <c r="L192" s="20">
        <f t="shared" si="19"/>
        <v>0</v>
      </c>
    </row>
    <row r="193" spans="1:12" ht="15.75" x14ac:dyDescent="0.25">
      <c r="A193" s="470"/>
      <c r="B193" s="470"/>
      <c r="C193" s="452"/>
      <c r="D193" s="471"/>
      <c r="E193" s="452"/>
      <c r="F193" s="472"/>
      <c r="G193" s="467">
        <f t="shared" si="16"/>
        <v>0</v>
      </c>
      <c r="H193" s="225"/>
      <c r="I193" s="154"/>
      <c r="J193" s="227">
        <f t="shared" si="18"/>
        <v>0</v>
      </c>
      <c r="K193" s="228"/>
      <c r="L193" s="20">
        <f t="shared" si="19"/>
        <v>0</v>
      </c>
    </row>
    <row r="194" spans="1:12" ht="15.75" x14ac:dyDescent="0.25">
      <c r="A194" s="470"/>
      <c r="B194" s="470"/>
      <c r="C194" s="452"/>
      <c r="D194" s="471"/>
      <c r="E194" s="452"/>
      <c r="F194" s="472"/>
      <c r="G194" s="467">
        <f t="shared" si="16"/>
        <v>0</v>
      </c>
      <c r="H194" s="225"/>
      <c r="I194" s="154"/>
      <c r="J194" s="227">
        <f t="shared" si="18"/>
        <v>0</v>
      </c>
      <c r="K194" s="228"/>
      <c r="L194" s="20">
        <f t="shared" si="19"/>
        <v>0</v>
      </c>
    </row>
    <row r="195" spans="1:12" ht="15" customHeight="1" thickBot="1" x14ac:dyDescent="0.3">
      <c r="A195" s="473"/>
      <c r="B195" s="473"/>
      <c r="C195" s="474"/>
      <c r="D195" s="475"/>
      <c r="E195" s="474"/>
      <c r="F195" s="476"/>
      <c r="G195" s="467">
        <f t="shared" si="16"/>
        <v>0</v>
      </c>
      <c r="H195" s="225"/>
      <c r="I195" s="154"/>
      <c r="J195" s="227">
        <f t="shared" si="18"/>
        <v>0</v>
      </c>
      <c r="K195" s="228"/>
      <c r="L195" s="20">
        <f t="shared" si="19"/>
        <v>0</v>
      </c>
    </row>
    <row r="196" spans="1:12" s="111" customFormat="1" ht="22.5" customHeight="1" thickBot="1" x14ac:dyDescent="0.3">
      <c r="A196" s="615" t="s">
        <v>0</v>
      </c>
      <c r="B196" s="616"/>
      <c r="C196" s="616"/>
      <c r="D196" s="616"/>
      <c r="E196" s="616"/>
      <c r="F196" s="620"/>
      <c r="G196" s="457">
        <f>ROUNDUP(SUM(G172:G195),2)</f>
        <v>0</v>
      </c>
      <c r="H196" s="511"/>
      <c r="I196" s="515"/>
      <c r="J196" s="515"/>
      <c r="L196" s="49">
        <f>ROUNDUP(SUM(L172:L195),2)</f>
        <v>0</v>
      </c>
    </row>
    <row r="197" spans="1:12" x14ac:dyDescent="0.25">
      <c r="A197" s="477"/>
      <c r="B197" s="477"/>
      <c r="C197" s="478"/>
      <c r="D197" s="477"/>
      <c r="E197" s="477"/>
      <c r="F197" s="479"/>
      <c r="G197" s="479"/>
      <c r="H197" s="516"/>
    </row>
    <row r="198" spans="1:12" s="48" customFormat="1" ht="21" customHeight="1" x14ac:dyDescent="0.3">
      <c r="A198" s="624" t="s">
        <v>62</v>
      </c>
      <c r="B198" s="625"/>
      <c r="C198" s="625"/>
      <c r="D198" s="625"/>
      <c r="E198" s="625"/>
      <c r="F198" s="625"/>
      <c r="G198" s="626"/>
      <c r="H198" s="504"/>
      <c r="I198" s="506"/>
      <c r="J198" s="506"/>
    </row>
    <row r="199" spans="1:12" s="6" customFormat="1" ht="62.25" customHeight="1" x14ac:dyDescent="0.25">
      <c r="A199" s="449" t="s">
        <v>226</v>
      </c>
      <c r="B199" s="449" t="s">
        <v>225</v>
      </c>
      <c r="C199" s="449" t="s">
        <v>230</v>
      </c>
      <c r="D199" s="449" t="s">
        <v>222</v>
      </c>
      <c r="E199" s="449" t="s">
        <v>221</v>
      </c>
      <c r="F199" s="451" t="s">
        <v>339</v>
      </c>
      <c r="G199" s="451" t="s">
        <v>248</v>
      </c>
      <c r="H199" s="114" t="s">
        <v>340</v>
      </c>
      <c r="I199" s="514" t="s">
        <v>249</v>
      </c>
      <c r="J199" s="514" t="s">
        <v>342</v>
      </c>
      <c r="K199" s="17" t="s">
        <v>256</v>
      </c>
      <c r="L199" s="17" t="s">
        <v>253</v>
      </c>
    </row>
    <row r="200" spans="1:12" ht="15.75" x14ac:dyDescent="0.25">
      <c r="A200" s="464"/>
      <c r="B200" s="464"/>
      <c r="C200" s="464"/>
      <c r="D200" s="471"/>
      <c r="E200" s="464"/>
      <c r="F200" s="472"/>
      <c r="G200" s="467">
        <f t="shared" ref="G200:G207" si="22">IF(F200="",D200,D200/F200)</f>
        <v>0</v>
      </c>
      <c r="H200" s="225"/>
      <c r="I200" s="154"/>
      <c r="J200" s="227">
        <f t="shared" ref="J200:J228" si="23">IF(I200&gt;0,(D200/I200),G200)</f>
        <v>0</v>
      </c>
      <c r="K200" s="228"/>
      <c r="L200" s="20">
        <f>J200-K200</f>
        <v>0</v>
      </c>
    </row>
    <row r="201" spans="1:12" ht="15.75" x14ac:dyDescent="0.25">
      <c r="A201" s="464"/>
      <c r="B201" s="464"/>
      <c r="C201" s="464"/>
      <c r="D201" s="471"/>
      <c r="E201" s="464"/>
      <c r="F201" s="472"/>
      <c r="G201" s="467">
        <f t="shared" si="22"/>
        <v>0</v>
      </c>
      <c r="H201" s="225"/>
      <c r="I201" s="154"/>
      <c r="J201" s="227">
        <f t="shared" si="23"/>
        <v>0</v>
      </c>
      <c r="K201" s="228"/>
      <c r="L201" s="20">
        <f t="shared" ref="L201:L209" si="24">J201-K201</f>
        <v>0</v>
      </c>
    </row>
    <row r="202" spans="1:12" ht="15.75" x14ac:dyDescent="0.25">
      <c r="A202" s="464"/>
      <c r="B202" s="464"/>
      <c r="C202" s="464"/>
      <c r="D202" s="471"/>
      <c r="E202" s="464"/>
      <c r="F202" s="472"/>
      <c r="G202" s="467">
        <f t="shared" si="22"/>
        <v>0</v>
      </c>
      <c r="H202" s="225"/>
      <c r="I202" s="154"/>
      <c r="J202" s="227">
        <f t="shared" si="23"/>
        <v>0</v>
      </c>
      <c r="K202" s="228"/>
      <c r="L202" s="20">
        <f t="shared" si="24"/>
        <v>0</v>
      </c>
    </row>
    <row r="203" spans="1:12" ht="15.75" x14ac:dyDescent="0.25">
      <c r="A203" s="464"/>
      <c r="B203" s="464"/>
      <c r="C203" s="464"/>
      <c r="D203" s="471"/>
      <c r="E203" s="464"/>
      <c r="F203" s="472"/>
      <c r="G203" s="467">
        <f t="shared" si="22"/>
        <v>0</v>
      </c>
      <c r="H203" s="225"/>
      <c r="I203" s="154"/>
      <c r="J203" s="227">
        <f t="shared" si="23"/>
        <v>0</v>
      </c>
      <c r="K203" s="228"/>
      <c r="L203" s="20">
        <f t="shared" si="24"/>
        <v>0</v>
      </c>
    </row>
    <row r="204" spans="1:12" ht="15.75" x14ac:dyDescent="0.25">
      <c r="A204" s="464"/>
      <c r="B204" s="464"/>
      <c r="C204" s="464"/>
      <c r="D204" s="471"/>
      <c r="E204" s="464"/>
      <c r="F204" s="472"/>
      <c r="G204" s="467">
        <f t="shared" si="22"/>
        <v>0</v>
      </c>
      <c r="H204" s="225"/>
      <c r="I204" s="154"/>
      <c r="J204" s="227">
        <f t="shared" si="23"/>
        <v>0</v>
      </c>
      <c r="K204" s="228"/>
      <c r="L204" s="20">
        <f t="shared" si="24"/>
        <v>0</v>
      </c>
    </row>
    <row r="205" spans="1:12" ht="15.75" x14ac:dyDescent="0.25">
      <c r="A205" s="464"/>
      <c r="B205" s="464"/>
      <c r="C205" s="464"/>
      <c r="D205" s="471"/>
      <c r="E205" s="464"/>
      <c r="F205" s="472"/>
      <c r="G205" s="467">
        <f t="shared" si="22"/>
        <v>0</v>
      </c>
      <c r="H205" s="225"/>
      <c r="I205" s="154"/>
      <c r="J205" s="227">
        <f t="shared" si="23"/>
        <v>0</v>
      </c>
      <c r="K205" s="228"/>
      <c r="L205" s="20">
        <f t="shared" si="24"/>
        <v>0</v>
      </c>
    </row>
    <row r="206" spans="1:12" ht="15.75" x14ac:dyDescent="0.25">
      <c r="A206" s="464"/>
      <c r="B206" s="464"/>
      <c r="C206" s="464"/>
      <c r="D206" s="471"/>
      <c r="E206" s="464"/>
      <c r="F206" s="472"/>
      <c r="G206" s="467">
        <f t="shared" si="22"/>
        <v>0</v>
      </c>
      <c r="H206" s="225"/>
      <c r="I206" s="154"/>
      <c r="J206" s="227">
        <f t="shared" si="23"/>
        <v>0</v>
      </c>
      <c r="K206" s="228"/>
      <c r="L206" s="20">
        <f t="shared" si="24"/>
        <v>0</v>
      </c>
    </row>
    <row r="207" spans="1:12" ht="15.75" x14ac:dyDescent="0.25">
      <c r="A207" s="464"/>
      <c r="B207" s="464"/>
      <c r="C207" s="464"/>
      <c r="D207" s="471"/>
      <c r="E207" s="464"/>
      <c r="F207" s="472"/>
      <c r="G207" s="467">
        <f t="shared" si="22"/>
        <v>0</v>
      </c>
      <c r="H207" s="225"/>
      <c r="I207" s="154"/>
      <c r="J207" s="227">
        <f t="shared" si="23"/>
        <v>0</v>
      </c>
      <c r="K207" s="228"/>
      <c r="L207" s="20">
        <f t="shared" si="24"/>
        <v>0</v>
      </c>
    </row>
    <row r="208" spans="1:12" ht="15.75" x14ac:dyDescent="0.25">
      <c r="A208" s="464"/>
      <c r="B208" s="464"/>
      <c r="C208" s="464"/>
      <c r="D208" s="471"/>
      <c r="E208" s="464"/>
      <c r="F208" s="472"/>
      <c r="G208" s="467">
        <f t="shared" ref="G208:G209" si="25">IF(F208="",D208,D208/F208)</f>
        <v>0</v>
      </c>
      <c r="H208" s="225"/>
      <c r="I208" s="154"/>
      <c r="J208" s="227">
        <f t="shared" si="23"/>
        <v>0</v>
      </c>
      <c r="K208" s="228"/>
      <c r="L208" s="20">
        <f t="shared" si="24"/>
        <v>0</v>
      </c>
    </row>
    <row r="209" spans="1:12" ht="15.75" x14ac:dyDescent="0.25">
      <c r="A209" s="464"/>
      <c r="B209" s="464"/>
      <c r="C209" s="464"/>
      <c r="D209" s="471"/>
      <c r="E209" s="464"/>
      <c r="F209" s="472"/>
      <c r="G209" s="467">
        <f t="shared" si="25"/>
        <v>0</v>
      </c>
      <c r="H209" s="225"/>
      <c r="I209" s="154"/>
      <c r="J209" s="227">
        <f t="shared" si="23"/>
        <v>0</v>
      </c>
      <c r="K209" s="228"/>
      <c r="L209" s="20">
        <f t="shared" si="24"/>
        <v>0</v>
      </c>
    </row>
    <row r="210" spans="1:12" ht="15.75" x14ac:dyDescent="0.25">
      <c r="A210" s="452"/>
      <c r="B210" s="452"/>
      <c r="C210" s="452"/>
      <c r="D210" s="471"/>
      <c r="E210" s="452"/>
      <c r="F210" s="472"/>
      <c r="G210" s="467">
        <f t="shared" ref="G210:G228" si="26">IF(F210="",D210,D210/F210)</f>
        <v>0</v>
      </c>
      <c r="H210" s="225"/>
      <c r="I210" s="154"/>
      <c r="J210" s="227">
        <f t="shared" si="23"/>
        <v>0</v>
      </c>
      <c r="K210" s="228"/>
      <c r="L210" s="20">
        <f t="shared" ref="L210:L228" si="27">J210-K210</f>
        <v>0</v>
      </c>
    </row>
    <row r="211" spans="1:12" ht="15.75" x14ac:dyDescent="0.25">
      <c r="A211" s="452"/>
      <c r="B211" s="452"/>
      <c r="C211" s="452"/>
      <c r="D211" s="471"/>
      <c r="E211" s="452"/>
      <c r="F211" s="472"/>
      <c r="G211" s="467">
        <f t="shared" si="26"/>
        <v>0</v>
      </c>
      <c r="H211" s="225"/>
      <c r="I211" s="154"/>
      <c r="J211" s="227">
        <f t="shared" si="23"/>
        <v>0</v>
      </c>
      <c r="K211" s="228"/>
      <c r="L211" s="20">
        <f t="shared" si="27"/>
        <v>0</v>
      </c>
    </row>
    <row r="212" spans="1:12" ht="15.75" x14ac:dyDescent="0.25">
      <c r="A212" s="452"/>
      <c r="B212" s="452"/>
      <c r="C212" s="452"/>
      <c r="D212" s="471"/>
      <c r="E212" s="452"/>
      <c r="F212" s="472"/>
      <c r="G212" s="467">
        <f t="shared" si="26"/>
        <v>0</v>
      </c>
      <c r="H212" s="225"/>
      <c r="I212" s="154"/>
      <c r="J212" s="227">
        <f t="shared" si="23"/>
        <v>0</v>
      </c>
      <c r="K212" s="228"/>
      <c r="L212" s="20">
        <f t="shared" si="27"/>
        <v>0</v>
      </c>
    </row>
    <row r="213" spans="1:12" ht="15.75" x14ac:dyDescent="0.25">
      <c r="A213" s="452"/>
      <c r="B213" s="452"/>
      <c r="C213" s="452"/>
      <c r="D213" s="471"/>
      <c r="E213" s="452"/>
      <c r="F213" s="472"/>
      <c r="G213" s="467">
        <f t="shared" si="26"/>
        <v>0</v>
      </c>
      <c r="H213" s="225"/>
      <c r="I213" s="154"/>
      <c r="J213" s="227">
        <f t="shared" si="23"/>
        <v>0</v>
      </c>
      <c r="K213" s="228"/>
      <c r="L213" s="20">
        <f t="shared" si="27"/>
        <v>0</v>
      </c>
    </row>
    <row r="214" spans="1:12" ht="15.75" x14ac:dyDescent="0.25">
      <c r="A214" s="452"/>
      <c r="B214" s="452"/>
      <c r="C214" s="452"/>
      <c r="D214" s="471"/>
      <c r="E214" s="452"/>
      <c r="F214" s="472"/>
      <c r="G214" s="467">
        <f t="shared" si="26"/>
        <v>0</v>
      </c>
      <c r="H214" s="225"/>
      <c r="I214" s="154"/>
      <c r="J214" s="227">
        <f t="shared" si="23"/>
        <v>0</v>
      </c>
      <c r="K214" s="228"/>
      <c r="L214" s="20">
        <f t="shared" si="27"/>
        <v>0</v>
      </c>
    </row>
    <row r="215" spans="1:12" ht="15.75" x14ac:dyDescent="0.25">
      <c r="A215" s="452"/>
      <c r="B215" s="452"/>
      <c r="C215" s="452"/>
      <c r="D215" s="471"/>
      <c r="E215" s="452"/>
      <c r="F215" s="472"/>
      <c r="G215" s="467">
        <f t="shared" si="26"/>
        <v>0</v>
      </c>
      <c r="H215" s="225"/>
      <c r="I215" s="154"/>
      <c r="J215" s="227">
        <f t="shared" si="23"/>
        <v>0</v>
      </c>
      <c r="K215" s="228"/>
      <c r="L215" s="20">
        <f t="shared" si="27"/>
        <v>0</v>
      </c>
    </row>
    <row r="216" spans="1:12" ht="15.75" x14ac:dyDescent="0.25">
      <c r="A216" s="452"/>
      <c r="B216" s="452"/>
      <c r="C216" s="452"/>
      <c r="D216" s="471"/>
      <c r="E216" s="452"/>
      <c r="F216" s="472"/>
      <c r="G216" s="467">
        <f t="shared" si="26"/>
        <v>0</v>
      </c>
      <c r="H216" s="225"/>
      <c r="I216" s="154"/>
      <c r="J216" s="227">
        <f t="shared" si="23"/>
        <v>0</v>
      </c>
      <c r="K216" s="228"/>
      <c r="L216" s="20">
        <f t="shared" si="27"/>
        <v>0</v>
      </c>
    </row>
    <row r="217" spans="1:12" ht="15.75" x14ac:dyDescent="0.25">
      <c r="A217" s="452"/>
      <c r="B217" s="452"/>
      <c r="C217" s="452"/>
      <c r="D217" s="471"/>
      <c r="E217" s="452"/>
      <c r="F217" s="472"/>
      <c r="G217" s="467">
        <f t="shared" si="26"/>
        <v>0</v>
      </c>
      <c r="H217" s="225"/>
      <c r="I217" s="154"/>
      <c r="J217" s="227">
        <f t="shared" si="23"/>
        <v>0</v>
      </c>
      <c r="K217" s="228"/>
      <c r="L217" s="20">
        <f t="shared" si="27"/>
        <v>0</v>
      </c>
    </row>
    <row r="218" spans="1:12" ht="15.75" x14ac:dyDescent="0.25">
      <c r="A218" s="452"/>
      <c r="B218" s="452"/>
      <c r="C218" s="452"/>
      <c r="D218" s="471"/>
      <c r="E218" s="452"/>
      <c r="F218" s="472"/>
      <c r="G218" s="467">
        <f t="shared" si="26"/>
        <v>0</v>
      </c>
      <c r="H218" s="225"/>
      <c r="I218" s="154"/>
      <c r="J218" s="227">
        <f t="shared" si="23"/>
        <v>0</v>
      </c>
      <c r="K218" s="228"/>
      <c r="L218" s="20">
        <f t="shared" si="27"/>
        <v>0</v>
      </c>
    </row>
    <row r="219" spans="1:12" ht="15.75" x14ac:dyDescent="0.25">
      <c r="A219" s="452"/>
      <c r="B219" s="452"/>
      <c r="C219" s="452"/>
      <c r="D219" s="471"/>
      <c r="E219" s="452"/>
      <c r="F219" s="472"/>
      <c r="G219" s="467">
        <f t="shared" si="26"/>
        <v>0</v>
      </c>
      <c r="H219" s="225"/>
      <c r="I219" s="154"/>
      <c r="J219" s="227">
        <f t="shared" si="23"/>
        <v>0</v>
      </c>
      <c r="K219" s="228"/>
      <c r="L219" s="20">
        <f t="shared" si="27"/>
        <v>0</v>
      </c>
    </row>
    <row r="220" spans="1:12" ht="15.75" x14ac:dyDescent="0.25">
      <c r="A220" s="452"/>
      <c r="B220" s="452"/>
      <c r="C220" s="452"/>
      <c r="D220" s="471"/>
      <c r="E220" s="452"/>
      <c r="F220" s="472"/>
      <c r="G220" s="467">
        <f t="shared" si="26"/>
        <v>0</v>
      </c>
      <c r="H220" s="225"/>
      <c r="I220" s="154"/>
      <c r="J220" s="227">
        <f t="shared" si="23"/>
        <v>0</v>
      </c>
      <c r="K220" s="228"/>
      <c r="L220" s="20">
        <f t="shared" si="27"/>
        <v>0</v>
      </c>
    </row>
    <row r="221" spans="1:12" ht="15" customHeight="1" x14ac:dyDescent="0.25">
      <c r="A221" s="452"/>
      <c r="B221" s="452"/>
      <c r="C221" s="452"/>
      <c r="D221" s="471"/>
      <c r="E221" s="452"/>
      <c r="F221" s="472"/>
      <c r="G221" s="467">
        <f t="shared" si="26"/>
        <v>0</v>
      </c>
      <c r="H221" s="225"/>
      <c r="I221" s="154"/>
      <c r="J221" s="227">
        <f t="shared" si="23"/>
        <v>0</v>
      </c>
      <c r="K221" s="228"/>
      <c r="L221" s="20">
        <f t="shared" si="27"/>
        <v>0</v>
      </c>
    </row>
    <row r="222" spans="1:12" ht="15.75" x14ac:dyDescent="0.25">
      <c r="A222" s="452"/>
      <c r="B222" s="452"/>
      <c r="C222" s="452"/>
      <c r="D222" s="471"/>
      <c r="E222" s="452"/>
      <c r="F222" s="472"/>
      <c r="G222" s="467">
        <f t="shared" si="26"/>
        <v>0</v>
      </c>
      <c r="H222" s="225"/>
      <c r="I222" s="154"/>
      <c r="J222" s="227">
        <f t="shared" si="23"/>
        <v>0</v>
      </c>
      <c r="K222" s="228"/>
      <c r="L222" s="20">
        <f t="shared" si="27"/>
        <v>0</v>
      </c>
    </row>
    <row r="223" spans="1:12" ht="15.75" x14ac:dyDescent="0.25">
      <c r="A223" s="452"/>
      <c r="B223" s="452"/>
      <c r="C223" s="452"/>
      <c r="D223" s="471"/>
      <c r="E223" s="452"/>
      <c r="F223" s="472"/>
      <c r="G223" s="467">
        <f t="shared" si="26"/>
        <v>0</v>
      </c>
      <c r="H223" s="225"/>
      <c r="I223" s="154"/>
      <c r="J223" s="227">
        <f t="shared" si="23"/>
        <v>0</v>
      </c>
      <c r="K223" s="228"/>
      <c r="L223" s="20">
        <f t="shared" si="27"/>
        <v>0</v>
      </c>
    </row>
    <row r="224" spans="1:12" ht="15.75" x14ac:dyDescent="0.25">
      <c r="A224" s="452"/>
      <c r="B224" s="452"/>
      <c r="C224" s="452"/>
      <c r="D224" s="471"/>
      <c r="E224" s="452"/>
      <c r="F224" s="472"/>
      <c r="G224" s="467">
        <f t="shared" si="26"/>
        <v>0</v>
      </c>
      <c r="H224" s="225"/>
      <c r="I224" s="154"/>
      <c r="J224" s="227">
        <f t="shared" si="23"/>
        <v>0</v>
      </c>
      <c r="K224" s="228"/>
      <c r="L224" s="20">
        <f t="shared" si="27"/>
        <v>0</v>
      </c>
    </row>
    <row r="225" spans="1:12" ht="15.75" x14ac:dyDescent="0.25">
      <c r="A225" s="452"/>
      <c r="B225" s="452"/>
      <c r="C225" s="452"/>
      <c r="D225" s="471"/>
      <c r="E225" s="452"/>
      <c r="F225" s="472"/>
      <c r="G225" s="467">
        <f t="shared" si="26"/>
        <v>0</v>
      </c>
      <c r="H225" s="225"/>
      <c r="I225" s="154"/>
      <c r="J225" s="227">
        <f t="shared" si="23"/>
        <v>0</v>
      </c>
      <c r="K225" s="228"/>
      <c r="L225" s="20">
        <f t="shared" si="27"/>
        <v>0</v>
      </c>
    </row>
    <row r="226" spans="1:12" ht="15.75" x14ac:dyDescent="0.25">
      <c r="A226" s="452"/>
      <c r="B226" s="452"/>
      <c r="C226" s="452"/>
      <c r="D226" s="471"/>
      <c r="E226" s="452"/>
      <c r="F226" s="472"/>
      <c r="G226" s="467">
        <f t="shared" si="26"/>
        <v>0</v>
      </c>
      <c r="H226" s="225"/>
      <c r="I226" s="154"/>
      <c r="J226" s="227">
        <f t="shared" si="23"/>
        <v>0</v>
      </c>
      <c r="K226" s="228"/>
      <c r="L226" s="20">
        <f t="shared" si="27"/>
        <v>0</v>
      </c>
    </row>
    <row r="227" spans="1:12" ht="15.75" x14ac:dyDescent="0.25">
      <c r="A227" s="452"/>
      <c r="B227" s="452"/>
      <c r="C227" s="452"/>
      <c r="D227" s="471"/>
      <c r="E227" s="452"/>
      <c r="F227" s="472"/>
      <c r="G227" s="467">
        <f t="shared" si="26"/>
        <v>0</v>
      </c>
      <c r="H227" s="225"/>
      <c r="I227" s="154"/>
      <c r="J227" s="227">
        <f t="shared" si="23"/>
        <v>0</v>
      </c>
      <c r="K227" s="228"/>
      <c r="L227" s="20">
        <f t="shared" si="27"/>
        <v>0</v>
      </c>
    </row>
    <row r="228" spans="1:12" ht="16.5" thickBot="1" x14ac:dyDescent="0.3">
      <c r="A228" s="474"/>
      <c r="B228" s="474"/>
      <c r="C228" s="474"/>
      <c r="D228" s="475"/>
      <c r="E228" s="474"/>
      <c r="F228" s="476"/>
      <c r="G228" s="467">
        <f t="shared" si="26"/>
        <v>0</v>
      </c>
      <c r="H228" s="225"/>
      <c r="I228" s="154"/>
      <c r="J228" s="227">
        <f t="shared" si="23"/>
        <v>0</v>
      </c>
      <c r="K228" s="228"/>
      <c r="L228" s="20">
        <f t="shared" si="27"/>
        <v>0</v>
      </c>
    </row>
    <row r="229" spans="1:12" s="111" customFormat="1" ht="25.15" customHeight="1" thickBot="1" x14ac:dyDescent="0.3">
      <c r="A229" s="615" t="s">
        <v>0</v>
      </c>
      <c r="B229" s="616"/>
      <c r="C229" s="616"/>
      <c r="D229" s="616"/>
      <c r="E229" s="616"/>
      <c r="F229" s="620"/>
      <c r="G229" s="457">
        <f>ROUNDUP(SUM(G200:G228),2)</f>
        <v>0</v>
      </c>
      <c r="H229" s="511"/>
      <c r="I229" s="515"/>
      <c r="J229" s="515"/>
      <c r="L229" s="50">
        <f>ROUNDUP(SUM(L200:L228),2)</f>
        <v>0</v>
      </c>
    </row>
    <row r="230" spans="1:12" s="111" customFormat="1" ht="17.45" customHeight="1" thickBot="1" x14ac:dyDescent="0.3">
      <c r="A230" s="636"/>
      <c r="B230" s="637"/>
      <c r="C230" s="637"/>
      <c r="D230" s="637"/>
      <c r="E230" s="637"/>
      <c r="F230" s="637"/>
      <c r="G230" s="638"/>
      <c r="H230" s="511"/>
      <c r="I230" s="515"/>
      <c r="J230" s="515"/>
      <c r="L230" s="116"/>
    </row>
    <row r="231" spans="1:12" s="111" customFormat="1" ht="23.45" customHeight="1" thickBot="1" x14ac:dyDescent="0.3">
      <c r="A231" s="633" t="s">
        <v>63</v>
      </c>
      <c r="B231" s="634"/>
      <c r="C231" s="634"/>
      <c r="D231" s="634"/>
      <c r="E231" s="634"/>
      <c r="F231" s="635"/>
      <c r="G231" s="480">
        <f>G124+G169+G196+G229</f>
        <v>0</v>
      </c>
      <c r="H231" s="511"/>
      <c r="I231" s="515"/>
      <c r="J231" s="515"/>
    </row>
    <row r="232" spans="1:12" ht="23.25" customHeight="1" x14ac:dyDescent="0.25">
      <c r="A232" s="602" t="s">
        <v>245</v>
      </c>
      <c r="B232" s="603"/>
      <c r="C232" s="603"/>
      <c r="D232" s="603"/>
      <c r="E232" s="603"/>
      <c r="F232" s="603"/>
      <c r="G232" s="604"/>
      <c r="H232" s="504"/>
    </row>
    <row r="233" spans="1:12" s="48" customFormat="1" ht="21" customHeight="1" x14ac:dyDescent="0.3">
      <c r="A233" s="605" t="s">
        <v>44</v>
      </c>
      <c r="B233" s="606"/>
      <c r="C233" s="606"/>
      <c r="D233" s="606"/>
      <c r="E233" s="606"/>
      <c r="F233" s="606"/>
      <c r="G233" s="607"/>
      <c r="H233" s="504"/>
      <c r="I233" s="506"/>
      <c r="J233" s="506"/>
    </row>
    <row r="234" spans="1:12" ht="18" customHeight="1" x14ac:dyDescent="0.25">
      <c r="A234" s="608" t="s">
        <v>61</v>
      </c>
      <c r="B234" s="609"/>
      <c r="C234" s="609"/>
      <c r="D234" s="609"/>
      <c r="E234" s="609"/>
      <c r="F234" s="609"/>
      <c r="G234" s="610"/>
      <c r="H234" s="507"/>
    </row>
    <row r="235" spans="1:12" ht="111.75" customHeight="1" x14ac:dyDescent="0.25">
      <c r="A235" s="449" t="s">
        <v>46</v>
      </c>
      <c r="B235" s="450" t="s">
        <v>47</v>
      </c>
      <c r="C235" s="449" t="str">
        <f>C4</f>
        <v>From home/departure 
City and Country</v>
      </c>
      <c r="D235" s="449" t="str">
        <f>D4</f>
        <v xml:space="preserve"> To venue 
City and Country</v>
      </c>
      <c r="E235" s="449" t="str">
        <f>E4</f>
        <v>Distance one-way per participant
 (from place of origin to the venue of activity in km)</v>
      </c>
      <c r="F235" s="451" t="str">
        <f>F4</f>
        <v xml:space="preserve">Total Distances 
in km </v>
      </c>
      <c r="G235" s="451" t="s">
        <v>52</v>
      </c>
      <c r="H235" s="108"/>
      <c r="I235" s="107" t="s">
        <v>256</v>
      </c>
      <c r="J235" s="19" t="s">
        <v>253</v>
      </c>
    </row>
    <row r="236" spans="1:12" x14ac:dyDescent="0.25">
      <c r="A236" s="452"/>
      <c r="B236" s="465"/>
      <c r="C236" s="454"/>
      <c r="D236" s="452"/>
      <c r="E236" s="452"/>
      <c r="F236" s="455" t="str">
        <f>IF(ISBLANK(A236),"",A236*E236)</f>
        <v/>
      </c>
      <c r="G236" s="539" t="str">
        <f>IFERROR(IF(OR(ISBLANK(F236),F236/A236&lt;10),0,IF(F236/A236&lt;100,20,IF(AND(F236/A236&lt;500,F236/A236&gt;99),180,IF(AND(F236/A236&lt;2000,F236/A236&gt;499),275,IF(AND(F236/A236&lt;3000,F236/A236&gt;1999),360,IF(AND(F236/A236&lt;4000,F236/A236&gt;2999),530,IF(AND(F236/A236&lt;8000,F236/A236&gt;3999),820,1500)))))))*(A236),"")</f>
        <v/>
      </c>
      <c r="H236" s="517"/>
      <c r="I236" s="232"/>
      <c r="J236" s="20">
        <f t="shared" ref="J236:J289" si="28">IF(G236="",0,G236-I236)</f>
        <v>0</v>
      </c>
    </row>
    <row r="237" spans="1:12" x14ac:dyDescent="0.25">
      <c r="A237" s="452"/>
      <c r="B237" s="465"/>
      <c r="C237" s="454"/>
      <c r="D237" s="452"/>
      <c r="E237" s="452"/>
      <c r="F237" s="455" t="str">
        <f t="shared" ref="F237:F289" si="29">IF(ISBLANK(A237),"",A237*E237)</f>
        <v/>
      </c>
      <c r="G237" s="539" t="str">
        <f t="shared" ref="G237:G289" si="30">IFERROR(IF(OR(ISBLANK(F237),F237/A237&lt;10),0,IF(F237/A237&lt;100,20,IF(AND(F237/A237&lt;500,F237/A237&gt;99),180,IF(AND(F237/A237&lt;2000,F237/A237&gt;499),275,IF(AND(F237/A237&lt;3000,F237/A237&gt;1999),360,IF(AND(F237/A237&lt;4000,F237/A237&gt;2999),530,IF(AND(F237/A237&lt;8000,F237/A237&gt;3999),820,1500)))))))*(A237),"")</f>
        <v/>
      </c>
      <c r="H237" s="517"/>
      <c r="I237" s="232"/>
      <c r="J237" s="20">
        <f t="shared" si="28"/>
        <v>0</v>
      </c>
    </row>
    <row r="238" spans="1:12" x14ac:dyDescent="0.25">
      <c r="A238" s="452"/>
      <c r="B238" s="465"/>
      <c r="C238" s="454"/>
      <c r="D238" s="452"/>
      <c r="E238" s="452"/>
      <c r="F238" s="455" t="str">
        <f t="shared" si="29"/>
        <v/>
      </c>
      <c r="G238" s="539" t="str">
        <f t="shared" si="30"/>
        <v/>
      </c>
      <c r="H238" s="517"/>
      <c r="I238" s="232"/>
      <c r="J238" s="20">
        <f t="shared" si="28"/>
        <v>0</v>
      </c>
    </row>
    <row r="239" spans="1:12" x14ac:dyDescent="0.25">
      <c r="A239" s="452"/>
      <c r="B239" s="465"/>
      <c r="C239" s="454"/>
      <c r="D239" s="452"/>
      <c r="E239" s="452"/>
      <c r="F239" s="455" t="str">
        <f t="shared" si="29"/>
        <v/>
      </c>
      <c r="G239" s="539" t="str">
        <f t="shared" si="30"/>
        <v/>
      </c>
      <c r="H239" s="517"/>
      <c r="I239" s="232"/>
      <c r="J239" s="20">
        <f t="shared" si="28"/>
        <v>0</v>
      </c>
    </row>
    <row r="240" spans="1:12" x14ac:dyDescent="0.25">
      <c r="A240" s="452"/>
      <c r="B240" s="465"/>
      <c r="C240" s="454"/>
      <c r="D240" s="452"/>
      <c r="E240" s="452"/>
      <c r="F240" s="455" t="str">
        <f t="shared" si="29"/>
        <v/>
      </c>
      <c r="G240" s="539" t="str">
        <f t="shared" si="30"/>
        <v/>
      </c>
      <c r="H240" s="517"/>
      <c r="I240" s="232"/>
      <c r="J240" s="20">
        <f t="shared" si="28"/>
        <v>0</v>
      </c>
    </row>
    <row r="241" spans="1:10" x14ac:dyDescent="0.25">
      <c r="A241" s="452"/>
      <c r="B241" s="465"/>
      <c r="C241" s="454"/>
      <c r="D241" s="452"/>
      <c r="E241" s="452"/>
      <c r="F241" s="455" t="str">
        <f t="shared" si="29"/>
        <v/>
      </c>
      <c r="G241" s="539" t="str">
        <f t="shared" si="30"/>
        <v/>
      </c>
      <c r="H241" s="517"/>
      <c r="I241" s="232"/>
      <c r="J241" s="20">
        <f t="shared" si="28"/>
        <v>0</v>
      </c>
    </row>
    <row r="242" spans="1:10" x14ac:dyDescent="0.25">
      <c r="A242" s="452"/>
      <c r="B242" s="465"/>
      <c r="C242" s="454"/>
      <c r="D242" s="452"/>
      <c r="E242" s="452"/>
      <c r="F242" s="455" t="str">
        <f t="shared" si="29"/>
        <v/>
      </c>
      <c r="G242" s="539" t="str">
        <f t="shared" si="30"/>
        <v/>
      </c>
      <c r="H242" s="517"/>
      <c r="I242" s="232"/>
      <c r="J242" s="20">
        <f t="shared" si="28"/>
        <v>0</v>
      </c>
    </row>
    <row r="243" spans="1:10" x14ac:dyDescent="0.25">
      <c r="A243" s="452"/>
      <c r="B243" s="465"/>
      <c r="C243" s="454"/>
      <c r="D243" s="452"/>
      <c r="E243" s="452"/>
      <c r="F243" s="455" t="str">
        <f t="shared" si="29"/>
        <v/>
      </c>
      <c r="G243" s="539" t="str">
        <f t="shared" si="30"/>
        <v/>
      </c>
      <c r="H243" s="517"/>
      <c r="I243" s="232"/>
      <c r="J243" s="20">
        <f t="shared" si="28"/>
        <v>0</v>
      </c>
    </row>
    <row r="244" spans="1:10" x14ac:dyDescent="0.25">
      <c r="A244" s="452"/>
      <c r="B244" s="465"/>
      <c r="C244" s="454"/>
      <c r="D244" s="452"/>
      <c r="E244" s="452"/>
      <c r="F244" s="455" t="str">
        <f t="shared" si="29"/>
        <v/>
      </c>
      <c r="G244" s="539" t="str">
        <f t="shared" si="30"/>
        <v/>
      </c>
      <c r="H244" s="517"/>
      <c r="I244" s="232"/>
      <c r="J244" s="20">
        <f t="shared" si="28"/>
        <v>0</v>
      </c>
    </row>
    <row r="245" spans="1:10" x14ac:dyDescent="0.25">
      <c r="A245" s="452"/>
      <c r="B245" s="465"/>
      <c r="C245" s="454"/>
      <c r="D245" s="452"/>
      <c r="E245" s="452"/>
      <c r="F245" s="455" t="str">
        <f t="shared" si="29"/>
        <v/>
      </c>
      <c r="G245" s="539" t="str">
        <f t="shared" si="30"/>
        <v/>
      </c>
      <c r="H245" s="517"/>
      <c r="I245" s="232"/>
      <c r="J245" s="20">
        <f t="shared" si="28"/>
        <v>0</v>
      </c>
    </row>
    <row r="246" spans="1:10" x14ac:dyDescent="0.25">
      <c r="A246" s="452"/>
      <c r="B246" s="465"/>
      <c r="C246" s="454"/>
      <c r="D246" s="452"/>
      <c r="E246" s="452"/>
      <c r="F246" s="455" t="str">
        <f t="shared" si="29"/>
        <v/>
      </c>
      <c r="G246" s="539" t="str">
        <f t="shared" si="30"/>
        <v/>
      </c>
      <c r="H246" s="517"/>
      <c r="I246" s="232"/>
      <c r="J246" s="20">
        <f t="shared" si="28"/>
        <v>0</v>
      </c>
    </row>
    <row r="247" spans="1:10" x14ac:dyDescent="0.25">
      <c r="A247" s="452"/>
      <c r="B247" s="465"/>
      <c r="C247" s="454"/>
      <c r="D247" s="452"/>
      <c r="E247" s="452"/>
      <c r="F247" s="455" t="str">
        <f t="shared" si="29"/>
        <v/>
      </c>
      <c r="G247" s="539" t="str">
        <f t="shared" si="30"/>
        <v/>
      </c>
      <c r="H247" s="517"/>
      <c r="I247" s="232"/>
      <c r="J247" s="20">
        <f t="shared" si="28"/>
        <v>0</v>
      </c>
    </row>
    <row r="248" spans="1:10" x14ac:dyDescent="0.25">
      <c r="A248" s="452"/>
      <c r="B248" s="465"/>
      <c r="C248" s="454"/>
      <c r="D248" s="452"/>
      <c r="E248" s="452"/>
      <c r="F248" s="455" t="str">
        <f t="shared" si="29"/>
        <v/>
      </c>
      <c r="G248" s="539" t="str">
        <f t="shared" si="30"/>
        <v/>
      </c>
      <c r="H248" s="517"/>
      <c r="I248" s="232"/>
      <c r="J248" s="20">
        <f t="shared" si="28"/>
        <v>0</v>
      </c>
    </row>
    <row r="249" spans="1:10" x14ac:dyDescent="0.25">
      <c r="A249" s="452"/>
      <c r="B249" s="465"/>
      <c r="C249" s="454"/>
      <c r="D249" s="452"/>
      <c r="E249" s="452"/>
      <c r="F249" s="455" t="str">
        <f t="shared" si="29"/>
        <v/>
      </c>
      <c r="G249" s="539" t="str">
        <f t="shared" si="30"/>
        <v/>
      </c>
      <c r="H249" s="517"/>
      <c r="I249" s="232"/>
      <c r="J249" s="20">
        <f t="shared" si="28"/>
        <v>0</v>
      </c>
    </row>
    <row r="250" spans="1:10" x14ac:dyDescent="0.25">
      <c r="A250" s="452"/>
      <c r="B250" s="465"/>
      <c r="C250" s="454"/>
      <c r="D250" s="452"/>
      <c r="E250" s="452"/>
      <c r="F250" s="455" t="str">
        <f t="shared" ref="F250:F258" si="31">IF(ISBLANK(A250),"",A250*E250)</f>
        <v/>
      </c>
      <c r="G250" s="539" t="str">
        <f t="shared" si="30"/>
        <v/>
      </c>
      <c r="H250" s="517"/>
      <c r="I250" s="232"/>
      <c r="J250" s="20">
        <f t="shared" ref="J250:J258" si="32">IF(G250="",0,G250-I250)</f>
        <v>0</v>
      </c>
    </row>
    <row r="251" spans="1:10" x14ac:dyDescent="0.25">
      <c r="A251" s="452"/>
      <c r="B251" s="465"/>
      <c r="C251" s="454"/>
      <c r="D251" s="452"/>
      <c r="E251" s="452"/>
      <c r="F251" s="455" t="str">
        <f t="shared" si="31"/>
        <v/>
      </c>
      <c r="G251" s="539" t="str">
        <f t="shared" si="30"/>
        <v/>
      </c>
      <c r="H251" s="517"/>
      <c r="I251" s="232"/>
      <c r="J251" s="20">
        <f t="shared" si="32"/>
        <v>0</v>
      </c>
    </row>
    <row r="252" spans="1:10" x14ac:dyDescent="0.25">
      <c r="A252" s="452"/>
      <c r="B252" s="465"/>
      <c r="C252" s="454"/>
      <c r="D252" s="452"/>
      <c r="E252" s="452"/>
      <c r="F252" s="455" t="str">
        <f t="shared" si="31"/>
        <v/>
      </c>
      <c r="G252" s="539" t="str">
        <f t="shared" si="30"/>
        <v/>
      </c>
      <c r="H252" s="517"/>
      <c r="I252" s="232"/>
      <c r="J252" s="20">
        <f t="shared" si="32"/>
        <v>0</v>
      </c>
    </row>
    <row r="253" spans="1:10" x14ac:dyDescent="0.25">
      <c r="A253" s="452"/>
      <c r="B253" s="465"/>
      <c r="C253" s="454"/>
      <c r="D253" s="452"/>
      <c r="E253" s="452"/>
      <c r="F253" s="455" t="str">
        <f t="shared" si="31"/>
        <v/>
      </c>
      <c r="G253" s="539" t="str">
        <f t="shared" si="30"/>
        <v/>
      </c>
      <c r="H253" s="517"/>
      <c r="I253" s="232"/>
      <c r="J253" s="20">
        <f t="shared" si="32"/>
        <v>0</v>
      </c>
    </row>
    <row r="254" spans="1:10" x14ac:dyDescent="0.25">
      <c r="A254" s="452"/>
      <c r="B254" s="465"/>
      <c r="C254" s="454"/>
      <c r="D254" s="452"/>
      <c r="E254" s="452"/>
      <c r="F254" s="455" t="str">
        <f t="shared" si="31"/>
        <v/>
      </c>
      <c r="G254" s="539" t="str">
        <f t="shared" si="30"/>
        <v/>
      </c>
      <c r="H254" s="517"/>
      <c r="I254" s="232"/>
      <c r="J254" s="20">
        <f t="shared" si="32"/>
        <v>0</v>
      </c>
    </row>
    <row r="255" spans="1:10" x14ac:dyDescent="0.25">
      <c r="A255" s="452"/>
      <c r="B255" s="465"/>
      <c r="C255" s="454"/>
      <c r="D255" s="452"/>
      <c r="E255" s="452"/>
      <c r="F255" s="455" t="str">
        <f t="shared" si="31"/>
        <v/>
      </c>
      <c r="G255" s="539" t="str">
        <f t="shared" si="30"/>
        <v/>
      </c>
      <c r="H255" s="517"/>
      <c r="I255" s="232"/>
      <c r="J255" s="20">
        <f t="shared" si="32"/>
        <v>0</v>
      </c>
    </row>
    <row r="256" spans="1:10" x14ac:dyDescent="0.25">
      <c r="A256" s="452"/>
      <c r="B256" s="465"/>
      <c r="C256" s="454"/>
      <c r="D256" s="452"/>
      <c r="E256" s="452"/>
      <c r="F256" s="455" t="str">
        <f t="shared" si="31"/>
        <v/>
      </c>
      <c r="G256" s="539" t="str">
        <f t="shared" si="30"/>
        <v/>
      </c>
      <c r="H256" s="517"/>
      <c r="I256" s="232"/>
      <c r="J256" s="20">
        <f t="shared" si="32"/>
        <v>0</v>
      </c>
    </row>
    <row r="257" spans="1:10" x14ac:dyDescent="0.25">
      <c r="A257" s="452"/>
      <c r="B257" s="465"/>
      <c r="C257" s="454"/>
      <c r="D257" s="452"/>
      <c r="E257" s="452"/>
      <c r="F257" s="455" t="str">
        <f t="shared" si="31"/>
        <v/>
      </c>
      <c r="G257" s="539" t="str">
        <f t="shared" si="30"/>
        <v/>
      </c>
      <c r="H257" s="517"/>
      <c r="I257" s="232"/>
      <c r="J257" s="20">
        <f t="shared" si="32"/>
        <v>0</v>
      </c>
    </row>
    <row r="258" spans="1:10" x14ac:dyDescent="0.25">
      <c r="A258" s="452"/>
      <c r="B258" s="465"/>
      <c r="C258" s="454"/>
      <c r="D258" s="452"/>
      <c r="E258" s="452"/>
      <c r="F258" s="455" t="str">
        <f t="shared" si="31"/>
        <v/>
      </c>
      <c r="G258" s="539" t="str">
        <f t="shared" si="30"/>
        <v/>
      </c>
      <c r="H258" s="517"/>
      <c r="I258" s="232"/>
      <c r="J258" s="20">
        <f t="shared" si="32"/>
        <v>0</v>
      </c>
    </row>
    <row r="259" spans="1:10" x14ac:dyDescent="0.25">
      <c r="A259" s="452"/>
      <c r="B259" s="465"/>
      <c r="C259" s="454"/>
      <c r="D259" s="452"/>
      <c r="E259" s="452"/>
      <c r="F259" s="455" t="str">
        <f t="shared" si="29"/>
        <v/>
      </c>
      <c r="G259" s="539" t="str">
        <f t="shared" si="30"/>
        <v/>
      </c>
      <c r="H259" s="517"/>
      <c r="I259" s="232"/>
      <c r="J259" s="20">
        <f t="shared" si="28"/>
        <v>0</v>
      </c>
    </row>
    <row r="260" spans="1:10" x14ac:dyDescent="0.25">
      <c r="A260" s="452"/>
      <c r="B260" s="465"/>
      <c r="C260" s="454"/>
      <c r="D260" s="452"/>
      <c r="E260" s="452"/>
      <c r="F260" s="455" t="str">
        <f t="shared" si="29"/>
        <v/>
      </c>
      <c r="G260" s="539" t="str">
        <f t="shared" si="30"/>
        <v/>
      </c>
      <c r="H260" s="517"/>
      <c r="I260" s="232"/>
      <c r="J260" s="20">
        <f t="shared" si="28"/>
        <v>0</v>
      </c>
    </row>
    <row r="261" spans="1:10" x14ac:dyDescent="0.25">
      <c r="A261" s="452"/>
      <c r="B261" s="465"/>
      <c r="C261" s="454"/>
      <c r="D261" s="452"/>
      <c r="E261" s="452"/>
      <c r="F261" s="455" t="str">
        <f t="shared" si="29"/>
        <v/>
      </c>
      <c r="G261" s="539" t="str">
        <f t="shared" si="30"/>
        <v/>
      </c>
      <c r="H261" s="517"/>
      <c r="I261" s="232"/>
      <c r="J261" s="20">
        <f t="shared" si="28"/>
        <v>0</v>
      </c>
    </row>
    <row r="262" spans="1:10" x14ac:dyDescent="0.25">
      <c r="A262" s="452"/>
      <c r="B262" s="465"/>
      <c r="C262" s="454"/>
      <c r="D262" s="452"/>
      <c r="E262" s="452"/>
      <c r="F262" s="455" t="str">
        <f t="shared" si="29"/>
        <v/>
      </c>
      <c r="G262" s="539" t="str">
        <f t="shared" si="30"/>
        <v/>
      </c>
      <c r="H262" s="517"/>
      <c r="I262" s="232"/>
      <c r="J262" s="20">
        <f t="shared" si="28"/>
        <v>0</v>
      </c>
    </row>
    <row r="263" spans="1:10" x14ac:dyDescent="0.25">
      <c r="A263" s="452"/>
      <c r="B263" s="465"/>
      <c r="C263" s="454"/>
      <c r="D263" s="452"/>
      <c r="E263" s="452"/>
      <c r="F263" s="455"/>
      <c r="G263" s="539" t="str">
        <f t="shared" si="30"/>
        <v/>
      </c>
      <c r="H263" s="517"/>
      <c r="I263" s="232"/>
      <c r="J263" s="20">
        <f t="shared" si="28"/>
        <v>0</v>
      </c>
    </row>
    <row r="264" spans="1:10" x14ac:dyDescent="0.25">
      <c r="A264" s="452"/>
      <c r="B264" s="465"/>
      <c r="C264" s="454"/>
      <c r="D264" s="452"/>
      <c r="E264" s="452"/>
      <c r="F264" s="455"/>
      <c r="G264" s="539" t="str">
        <f t="shared" si="30"/>
        <v/>
      </c>
      <c r="H264" s="517"/>
      <c r="I264" s="232"/>
      <c r="J264" s="20">
        <f t="shared" si="28"/>
        <v>0</v>
      </c>
    </row>
    <row r="265" spans="1:10" x14ac:dyDescent="0.25">
      <c r="A265" s="452"/>
      <c r="B265" s="465"/>
      <c r="C265" s="454"/>
      <c r="D265" s="452"/>
      <c r="E265" s="452"/>
      <c r="F265" s="455"/>
      <c r="G265" s="539" t="str">
        <f t="shared" si="30"/>
        <v/>
      </c>
      <c r="H265" s="517"/>
      <c r="I265" s="232"/>
      <c r="J265" s="20">
        <f t="shared" si="28"/>
        <v>0</v>
      </c>
    </row>
    <row r="266" spans="1:10" x14ac:dyDescent="0.25">
      <c r="A266" s="452"/>
      <c r="B266" s="465"/>
      <c r="C266" s="454"/>
      <c r="D266" s="452"/>
      <c r="E266" s="452"/>
      <c r="F266" s="455"/>
      <c r="G266" s="539" t="str">
        <f t="shared" si="30"/>
        <v/>
      </c>
      <c r="H266" s="517"/>
      <c r="I266" s="232"/>
      <c r="J266" s="20">
        <f t="shared" si="28"/>
        <v>0</v>
      </c>
    </row>
    <row r="267" spans="1:10" x14ac:dyDescent="0.25">
      <c r="A267" s="452"/>
      <c r="B267" s="465"/>
      <c r="C267" s="454"/>
      <c r="D267" s="452"/>
      <c r="E267" s="452"/>
      <c r="F267" s="455"/>
      <c r="G267" s="539" t="str">
        <f t="shared" si="30"/>
        <v/>
      </c>
      <c r="H267" s="517"/>
      <c r="I267" s="232"/>
      <c r="J267" s="20">
        <f t="shared" si="28"/>
        <v>0</v>
      </c>
    </row>
    <row r="268" spans="1:10" x14ac:dyDescent="0.25">
      <c r="A268" s="452"/>
      <c r="B268" s="465"/>
      <c r="C268" s="454"/>
      <c r="D268" s="452"/>
      <c r="E268" s="452"/>
      <c r="F268" s="455"/>
      <c r="G268" s="539" t="str">
        <f t="shared" si="30"/>
        <v/>
      </c>
      <c r="H268" s="517"/>
      <c r="I268" s="232"/>
      <c r="J268" s="20">
        <f t="shared" si="28"/>
        <v>0</v>
      </c>
    </row>
    <row r="269" spans="1:10" x14ac:dyDescent="0.25">
      <c r="A269" s="452"/>
      <c r="B269" s="465"/>
      <c r="C269" s="454"/>
      <c r="D269" s="452"/>
      <c r="E269" s="452"/>
      <c r="F269" s="455"/>
      <c r="G269" s="539" t="str">
        <f t="shared" si="30"/>
        <v/>
      </c>
      <c r="H269" s="517"/>
      <c r="I269" s="232"/>
      <c r="J269" s="20">
        <f t="shared" si="28"/>
        <v>0</v>
      </c>
    </row>
    <row r="270" spans="1:10" x14ac:dyDescent="0.25">
      <c r="A270" s="452"/>
      <c r="B270" s="465"/>
      <c r="C270" s="454"/>
      <c r="D270" s="452"/>
      <c r="E270" s="452"/>
      <c r="F270" s="455"/>
      <c r="G270" s="539" t="str">
        <f t="shared" si="30"/>
        <v/>
      </c>
      <c r="H270" s="517"/>
      <c r="I270" s="232"/>
      <c r="J270" s="20">
        <f t="shared" si="28"/>
        <v>0</v>
      </c>
    </row>
    <row r="271" spans="1:10" x14ac:dyDescent="0.25">
      <c r="A271" s="452"/>
      <c r="B271" s="465"/>
      <c r="C271" s="454"/>
      <c r="D271" s="452"/>
      <c r="E271" s="452"/>
      <c r="F271" s="455" t="str">
        <f t="shared" si="29"/>
        <v/>
      </c>
      <c r="G271" s="539" t="str">
        <f t="shared" si="30"/>
        <v/>
      </c>
      <c r="H271" s="517"/>
      <c r="I271" s="232"/>
      <c r="J271" s="20">
        <f t="shared" si="28"/>
        <v>0</v>
      </c>
    </row>
    <row r="272" spans="1:10" x14ac:dyDescent="0.25">
      <c r="A272" s="452"/>
      <c r="B272" s="465"/>
      <c r="C272" s="454"/>
      <c r="D272" s="452"/>
      <c r="E272" s="452"/>
      <c r="F272" s="455" t="str">
        <f t="shared" si="29"/>
        <v/>
      </c>
      <c r="G272" s="539" t="str">
        <f t="shared" si="30"/>
        <v/>
      </c>
      <c r="H272" s="517"/>
      <c r="I272" s="232"/>
      <c r="J272" s="20">
        <f t="shared" si="28"/>
        <v>0</v>
      </c>
    </row>
    <row r="273" spans="1:10" x14ac:dyDescent="0.25">
      <c r="A273" s="452"/>
      <c r="B273" s="465"/>
      <c r="C273" s="454"/>
      <c r="D273" s="452"/>
      <c r="E273" s="452"/>
      <c r="F273" s="455" t="str">
        <f t="shared" si="29"/>
        <v/>
      </c>
      <c r="G273" s="539" t="str">
        <f t="shared" si="30"/>
        <v/>
      </c>
      <c r="H273" s="517"/>
      <c r="I273" s="232"/>
      <c r="J273" s="20">
        <f t="shared" si="28"/>
        <v>0</v>
      </c>
    </row>
    <row r="274" spans="1:10" x14ac:dyDescent="0.25">
      <c r="A274" s="452"/>
      <c r="B274" s="465"/>
      <c r="C274" s="454"/>
      <c r="D274" s="452"/>
      <c r="E274" s="452"/>
      <c r="F274" s="455" t="str">
        <f t="shared" si="29"/>
        <v/>
      </c>
      <c r="G274" s="539" t="str">
        <f t="shared" si="30"/>
        <v/>
      </c>
      <c r="H274" s="517"/>
      <c r="I274" s="232"/>
      <c r="J274" s="20">
        <f t="shared" si="28"/>
        <v>0</v>
      </c>
    </row>
    <row r="275" spans="1:10" ht="15" customHeight="1" x14ac:dyDescent="0.25">
      <c r="A275" s="452"/>
      <c r="B275" s="465"/>
      <c r="C275" s="454"/>
      <c r="D275" s="452"/>
      <c r="E275" s="452"/>
      <c r="F275" s="455" t="str">
        <f t="shared" si="29"/>
        <v/>
      </c>
      <c r="G275" s="539" t="str">
        <f t="shared" si="30"/>
        <v/>
      </c>
      <c r="H275" s="517"/>
      <c r="I275" s="232"/>
      <c r="J275" s="20">
        <f t="shared" si="28"/>
        <v>0</v>
      </c>
    </row>
    <row r="276" spans="1:10" x14ac:dyDescent="0.25">
      <c r="A276" s="452"/>
      <c r="B276" s="465"/>
      <c r="C276" s="454"/>
      <c r="D276" s="452"/>
      <c r="E276" s="452"/>
      <c r="F276" s="455" t="str">
        <f t="shared" si="29"/>
        <v/>
      </c>
      <c r="G276" s="539" t="str">
        <f t="shared" si="30"/>
        <v/>
      </c>
      <c r="H276" s="517"/>
      <c r="I276" s="232"/>
      <c r="J276" s="20">
        <f t="shared" si="28"/>
        <v>0</v>
      </c>
    </row>
    <row r="277" spans="1:10" x14ac:dyDescent="0.25">
      <c r="A277" s="452"/>
      <c r="B277" s="465"/>
      <c r="C277" s="454"/>
      <c r="D277" s="452"/>
      <c r="E277" s="452"/>
      <c r="F277" s="455" t="str">
        <f t="shared" si="29"/>
        <v/>
      </c>
      <c r="G277" s="539" t="str">
        <f t="shared" si="30"/>
        <v/>
      </c>
      <c r="H277" s="517"/>
      <c r="I277" s="232"/>
      <c r="J277" s="20">
        <f t="shared" si="28"/>
        <v>0</v>
      </c>
    </row>
    <row r="278" spans="1:10" x14ac:dyDescent="0.25">
      <c r="A278" s="452"/>
      <c r="B278" s="465"/>
      <c r="C278" s="454"/>
      <c r="D278" s="452"/>
      <c r="E278" s="452"/>
      <c r="F278" s="455" t="str">
        <f t="shared" si="29"/>
        <v/>
      </c>
      <c r="G278" s="539" t="str">
        <f t="shared" si="30"/>
        <v/>
      </c>
      <c r="H278" s="517"/>
      <c r="I278" s="232"/>
      <c r="J278" s="20">
        <f t="shared" si="28"/>
        <v>0</v>
      </c>
    </row>
    <row r="279" spans="1:10" x14ac:dyDescent="0.25">
      <c r="A279" s="452"/>
      <c r="B279" s="465"/>
      <c r="C279" s="454"/>
      <c r="D279" s="452"/>
      <c r="E279" s="452"/>
      <c r="F279" s="455" t="str">
        <f t="shared" si="29"/>
        <v/>
      </c>
      <c r="G279" s="539" t="str">
        <f t="shared" si="30"/>
        <v/>
      </c>
      <c r="H279" s="517"/>
      <c r="I279" s="232"/>
      <c r="J279" s="20">
        <f t="shared" si="28"/>
        <v>0</v>
      </c>
    </row>
    <row r="280" spans="1:10" x14ac:dyDescent="0.25">
      <c r="A280" s="452"/>
      <c r="B280" s="465"/>
      <c r="C280" s="454"/>
      <c r="D280" s="452"/>
      <c r="E280" s="452"/>
      <c r="F280" s="455" t="str">
        <f t="shared" si="29"/>
        <v/>
      </c>
      <c r="G280" s="539" t="str">
        <f t="shared" si="30"/>
        <v/>
      </c>
      <c r="H280" s="517"/>
      <c r="I280" s="232"/>
      <c r="J280" s="20">
        <f t="shared" si="28"/>
        <v>0</v>
      </c>
    </row>
    <row r="281" spans="1:10" x14ac:dyDescent="0.25">
      <c r="A281" s="452"/>
      <c r="B281" s="465"/>
      <c r="C281" s="454"/>
      <c r="D281" s="452"/>
      <c r="E281" s="452"/>
      <c r="F281" s="455" t="str">
        <f t="shared" si="29"/>
        <v/>
      </c>
      <c r="G281" s="539" t="str">
        <f t="shared" si="30"/>
        <v/>
      </c>
      <c r="H281" s="517"/>
      <c r="I281" s="232"/>
      <c r="J281" s="20">
        <f t="shared" si="28"/>
        <v>0</v>
      </c>
    </row>
    <row r="282" spans="1:10" x14ac:dyDescent="0.25">
      <c r="A282" s="452"/>
      <c r="B282" s="465"/>
      <c r="C282" s="454"/>
      <c r="D282" s="452"/>
      <c r="E282" s="452"/>
      <c r="F282" s="455" t="str">
        <f t="shared" si="29"/>
        <v/>
      </c>
      <c r="G282" s="539" t="str">
        <f t="shared" si="30"/>
        <v/>
      </c>
      <c r="H282" s="517"/>
      <c r="I282" s="232"/>
      <c r="J282" s="20">
        <f t="shared" si="28"/>
        <v>0</v>
      </c>
    </row>
    <row r="283" spans="1:10" x14ac:dyDescent="0.25">
      <c r="A283" s="452"/>
      <c r="B283" s="465"/>
      <c r="C283" s="454"/>
      <c r="D283" s="452"/>
      <c r="E283" s="452"/>
      <c r="F283" s="455" t="str">
        <f t="shared" si="29"/>
        <v/>
      </c>
      <c r="G283" s="539" t="str">
        <f t="shared" si="30"/>
        <v/>
      </c>
      <c r="H283" s="517"/>
      <c r="I283" s="232"/>
      <c r="J283" s="20">
        <f t="shared" si="28"/>
        <v>0</v>
      </c>
    </row>
    <row r="284" spans="1:10" x14ac:dyDescent="0.25">
      <c r="A284" s="452"/>
      <c r="B284" s="465"/>
      <c r="C284" s="454"/>
      <c r="D284" s="452"/>
      <c r="E284" s="452"/>
      <c r="F284" s="455" t="str">
        <f t="shared" si="29"/>
        <v/>
      </c>
      <c r="G284" s="539" t="str">
        <f t="shared" si="30"/>
        <v/>
      </c>
      <c r="H284" s="517"/>
      <c r="I284" s="232"/>
      <c r="J284" s="20">
        <f t="shared" si="28"/>
        <v>0</v>
      </c>
    </row>
    <row r="285" spans="1:10" x14ac:dyDescent="0.25">
      <c r="A285" s="452"/>
      <c r="B285" s="465"/>
      <c r="C285" s="454"/>
      <c r="D285" s="452"/>
      <c r="E285" s="452"/>
      <c r="F285" s="455" t="str">
        <f t="shared" si="29"/>
        <v/>
      </c>
      <c r="G285" s="539" t="str">
        <f t="shared" si="30"/>
        <v/>
      </c>
      <c r="H285" s="517"/>
      <c r="I285" s="232"/>
      <c r="J285" s="20">
        <f t="shared" si="28"/>
        <v>0</v>
      </c>
    </row>
    <row r="286" spans="1:10" x14ac:dyDescent="0.25">
      <c r="A286" s="452"/>
      <c r="B286" s="465"/>
      <c r="C286" s="454"/>
      <c r="D286" s="452"/>
      <c r="E286" s="452"/>
      <c r="F286" s="455" t="str">
        <f t="shared" si="29"/>
        <v/>
      </c>
      <c r="G286" s="539" t="str">
        <f t="shared" si="30"/>
        <v/>
      </c>
      <c r="H286" s="517"/>
      <c r="I286" s="232"/>
      <c r="J286" s="20">
        <f t="shared" si="28"/>
        <v>0</v>
      </c>
    </row>
    <row r="287" spans="1:10" x14ac:dyDescent="0.25">
      <c r="A287" s="452"/>
      <c r="B287" s="465"/>
      <c r="C287" s="454"/>
      <c r="D287" s="452"/>
      <c r="E287" s="452"/>
      <c r="F287" s="455" t="str">
        <f t="shared" si="29"/>
        <v/>
      </c>
      <c r="G287" s="539" t="str">
        <f t="shared" si="30"/>
        <v/>
      </c>
      <c r="H287" s="517"/>
      <c r="I287" s="232"/>
      <c r="J287" s="20">
        <f t="shared" si="28"/>
        <v>0</v>
      </c>
    </row>
    <row r="288" spans="1:10" x14ac:dyDescent="0.25">
      <c r="A288" s="452"/>
      <c r="B288" s="465"/>
      <c r="C288" s="454"/>
      <c r="D288" s="452"/>
      <c r="E288" s="452"/>
      <c r="F288" s="455" t="str">
        <f t="shared" si="29"/>
        <v/>
      </c>
      <c r="G288" s="539" t="str">
        <f t="shared" si="30"/>
        <v/>
      </c>
      <c r="H288" s="517"/>
      <c r="I288" s="232"/>
      <c r="J288" s="20">
        <f t="shared" si="28"/>
        <v>0</v>
      </c>
    </row>
    <row r="289" spans="1:10" ht="15.75" thickBot="1" x14ac:dyDescent="0.3">
      <c r="A289" s="452"/>
      <c r="B289" s="469"/>
      <c r="C289" s="454"/>
      <c r="D289" s="452"/>
      <c r="E289" s="452"/>
      <c r="F289" s="455" t="str">
        <f t="shared" si="29"/>
        <v/>
      </c>
      <c r="G289" s="539" t="str">
        <f t="shared" si="30"/>
        <v/>
      </c>
      <c r="H289" s="517"/>
      <c r="I289" s="228"/>
      <c r="J289" s="117">
        <f t="shared" si="28"/>
        <v>0</v>
      </c>
    </row>
    <row r="290" spans="1:10" s="112" customFormat="1" ht="25.9" customHeight="1" thickBot="1" x14ac:dyDescent="0.3">
      <c r="A290" s="617" t="s">
        <v>0</v>
      </c>
      <c r="B290" s="618"/>
      <c r="C290" s="618"/>
      <c r="D290" s="618"/>
      <c r="E290" s="618"/>
      <c r="F290" s="619"/>
      <c r="G290" s="457">
        <f>ROUNDUP(SUM(G236:G289),2)</f>
        <v>0</v>
      </c>
      <c r="H290" s="511"/>
      <c r="I290" s="233"/>
      <c r="J290" s="234">
        <f>ROUNDUP(SUM(J236:J289),2)</f>
        <v>0</v>
      </c>
    </row>
    <row r="291" spans="1:10" s="48" customFormat="1" ht="24" customHeight="1" x14ac:dyDescent="0.3">
      <c r="A291" s="614" t="s">
        <v>48</v>
      </c>
      <c r="B291" s="614"/>
      <c r="C291" s="614"/>
      <c r="D291" s="614"/>
      <c r="E291" s="614"/>
      <c r="F291" s="614"/>
      <c r="G291" s="614"/>
      <c r="H291" s="504"/>
      <c r="I291" s="506"/>
      <c r="J291" s="506"/>
    </row>
    <row r="292" spans="1:10" ht="47.25" x14ac:dyDescent="0.25">
      <c r="A292" s="449" t="s">
        <v>46</v>
      </c>
      <c r="B292" s="462" t="s">
        <v>49</v>
      </c>
      <c r="C292" s="481" t="s">
        <v>230</v>
      </c>
      <c r="D292" s="449" t="s">
        <v>50</v>
      </c>
      <c r="E292" s="449" t="s">
        <v>51</v>
      </c>
      <c r="F292" s="482" t="s">
        <v>361</v>
      </c>
      <c r="G292" s="451" t="s">
        <v>52</v>
      </c>
      <c r="H292" s="108"/>
      <c r="I292" s="19" t="s">
        <v>256</v>
      </c>
      <c r="J292" s="19" t="s">
        <v>253</v>
      </c>
    </row>
    <row r="293" spans="1:10" ht="15" customHeight="1" x14ac:dyDescent="0.25">
      <c r="A293" s="483"/>
      <c r="B293" s="465"/>
      <c r="C293" s="464"/>
      <c r="D293" s="460"/>
      <c r="E293" s="466"/>
      <c r="F293" s="484" t="str">
        <f>IF(ISBLANK(D293),"",IF(ISBLANK(D293),"",VLOOKUP(D293,'B4 RATES'!$A$1:$E$202,4,FALSE)))</f>
        <v/>
      </c>
      <c r="G293" s="456" t="str">
        <f>IF(B293="","",IF(A293="","",IF(D293="","",IF(E293="","",A293*E293*F293))))</f>
        <v/>
      </c>
      <c r="H293" s="109"/>
      <c r="I293" s="228"/>
      <c r="J293" s="20">
        <f t="shared" ref="J293:J337" si="33">IF(G293="",0,G293-I293)</f>
        <v>0</v>
      </c>
    </row>
    <row r="294" spans="1:10" x14ac:dyDescent="0.25">
      <c r="A294" s="485"/>
      <c r="B294" s="465"/>
      <c r="C294" s="464"/>
      <c r="D294" s="460"/>
      <c r="E294" s="466"/>
      <c r="F294" s="484" t="str">
        <f>IF(ISBLANK(D294),"",IF(ISBLANK(D294),"",VLOOKUP(D294,'B4 RATES'!$A$1:$E$202,4,FALSE)))</f>
        <v/>
      </c>
      <c r="G294" s="456" t="str">
        <f t="shared" ref="G294:G337" si="34">IF(B294="","",IF(A294="","",IF(D294="","",IF(E294="","",A294*E294*F294))))</f>
        <v/>
      </c>
      <c r="H294" s="109"/>
      <c r="I294" s="228"/>
      <c r="J294" s="20">
        <f t="shared" si="33"/>
        <v>0</v>
      </c>
    </row>
    <row r="295" spans="1:10" x14ac:dyDescent="0.25">
      <c r="A295" s="485"/>
      <c r="B295" s="465"/>
      <c r="C295" s="464"/>
      <c r="D295" s="460"/>
      <c r="E295" s="466"/>
      <c r="F295" s="484" t="str">
        <f>IF(ISBLANK(D295),"",IF(ISBLANK(D295),"",VLOOKUP(D295,'B4 RATES'!$A$1:$E$202,4,FALSE)))</f>
        <v/>
      </c>
      <c r="G295" s="456" t="str">
        <f t="shared" si="34"/>
        <v/>
      </c>
      <c r="H295" s="109"/>
      <c r="I295" s="228"/>
      <c r="J295" s="20">
        <f t="shared" si="33"/>
        <v>0</v>
      </c>
    </row>
    <row r="296" spans="1:10" x14ac:dyDescent="0.25">
      <c r="A296" s="485"/>
      <c r="B296" s="465"/>
      <c r="C296" s="464"/>
      <c r="D296" s="460"/>
      <c r="E296" s="466"/>
      <c r="F296" s="484" t="str">
        <f>IF(ISBLANK(D296),"",IF(ISBLANK(D296),"",VLOOKUP(D296,'B4 RATES'!$A$1:$E$202,4,FALSE)))</f>
        <v/>
      </c>
      <c r="G296" s="456" t="str">
        <f t="shared" ref="G296:G306" si="35">IF(B296="","",IF(A296="","",IF(D296="","",IF(E296="","",A296*E296*F296))))</f>
        <v/>
      </c>
      <c r="H296" s="109"/>
      <c r="I296" s="228"/>
      <c r="J296" s="20">
        <f t="shared" ref="J296:J306" si="36">IF(G296="",0,G296-I296)</f>
        <v>0</v>
      </c>
    </row>
    <row r="297" spans="1:10" x14ac:dyDescent="0.25">
      <c r="A297" s="485"/>
      <c r="B297" s="465"/>
      <c r="C297" s="464"/>
      <c r="D297" s="460"/>
      <c r="E297" s="466"/>
      <c r="F297" s="484" t="str">
        <f>IF(ISBLANK(D297),"",IF(ISBLANK(D297),"",VLOOKUP(D297,'B4 RATES'!$A$1:$E$202,4,FALSE)))</f>
        <v/>
      </c>
      <c r="G297" s="456" t="str">
        <f t="shared" si="35"/>
        <v/>
      </c>
      <c r="H297" s="109"/>
      <c r="I297" s="228"/>
      <c r="J297" s="20">
        <f t="shared" si="36"/>
        <v>0</v>
      </c>
    </row>
    <row r="298" spans="1:10" x14ac:dyDescent="0.25">
      <c r="A298" s="485"/>
      <c r="B298" s="465"/>
      <c r="C298" s="464"/>
      <c r="D298" s="460"/>
      <c r="E298" s="466"/>
      <c r="F298" s="484" t="str">
        <f>IF(ISBLANK(D298),"",IF(ISBLANK(D298),"",VLOOKUP(D298,'B4 RATES'!$A$1:$E$202,4,FALSE)))</f>
        <v/>
      </c>
      <c r="G298" s="456" t="str">
        <f t="shared" si="35"/>
        <v/>
      </c>
      <c r="H298" s="109"/>
      <c r="I298" s="228"/>
      <c r="J298" s="20">
        <f t="shared" si="36"/>
        <v>0</v>
      </c>
    </row>
    <row r="299" spans="1:10" x14ac:dyDescent="0.25">
      <c r="A299" s="485"/>
      <c r="B299" s="465"/>
      <c r="C299" s="464"/>
      <c r="D299" s="460"/>
      <c r="E299" s="466"/>
      <c r="F299" s="484" t="str">
        <f>IF(ISBLANK(D299),"",IF(ISBLANK(D299),"",VLOOKUP(D299,'B4 RATES'!$A$1:$E$202,4,FALSE)))</f>
        <v/>
      </c>
      <c r="G299" s="456" t="str">
        <f t="shared" si="35"/>
        <v/>
      </c>
      <c r="H299" s="109"/>
      <c r="I299" s="228"/>
      <c r="J299" s="20">
        <f t="shared" si="36"/>
        <v>0</v>
      </c>
    </row>
    <row r="300" spans="1:10" x14ac:dyDescent="0.25">
      <c r="A300" s="485"/>
      <c r="B300" s="465"/>
      <c r="C300" s="464"/>
      <c r="D300" s="460"/>
      <c r="E300" s="466"/>
      <c r="F300" s="484" t="str">
        <f>IF(ISBLANK(D300),"",IF(ISBLANK(D300),"",VLOOKUP(D300,'B4 RATES'!$A$1:$E$202,4,FALSE)))</f>
        <v/>
      </c>
      <c r="G300" s="456" t="str">
        <f t="shared" si="35"/>
        <v/>
      </c>
      <c r="H300" s="109"/>
      <c r="I300" s="228"/>
      <c r="J300" s="20">
        <f t="shared" si="36"/>
        <v>0</v>
      </c>
    </row>
    <row r="301" spans="1:10" x14ac:dyDescent="0.25">
      <c r="A301" s="485"/>
      <c r="B301" s="465"/>
      <c r="C301" s="464"/>
      <c r="D301" s="460"/>
      <c r="E301" s="466"/>
      <c r="F301" s="484" t="str">
        <f>IF(ISBLANK(D301),"",IF(ISBLANK(D301),"",VLOOKUP(D301,'B4 RATES'!$A$1:$E$202,4,FALSE)))</f>
        <v/>
      </c>
      <c r="G301" s="456" t="str">
        <f t="shared" si="35"/>
        <v/>
      </c>
      <c r="H301" s="109"/>
      <c r="I301" s="228"/>
      <c r="J301" s="20">
        <f t="shared" si="36"/>
        <v>0</v>
      </c>
    </row>
    <row r="302" spans="1:10" x14ac:dyDescent="0.25">
      <c r="A302" s="485"/>
      <c r="B302" s="465"/>
      <c r="C302" s="464"/>
      <c r="D302" s="460"/>
      <c r="E302" s="466"/>
      <c r="F302" s="484" t="str">
        <f>IF(ISBLANK(D302),"",IF(ISBLANK(D302),"",VLOOKUP(D302,'B4 RATES'!$A$1:$E$202,4,FALSE)))</f>
        <v/>
      </c>
      <c r="G302" s="456" t="str">
        <f t="shared" si="35"/>
        <v/>
      </c>
      <c r="H302" s="109"/>
      <c r="I302" s="228"/>
      <c r="J302" s="20">
        <f t="shared" si="36"/>
        <v>0</v>
      </c>
    </row>
    <row r="303" spans="1:10" x14ac:dyDescent="0.25">
      <c r="A303" s="485"/>
      <c r="B303" s="465"/>
      <c r="C303" s="464"/>
      <c r="D303" s="460"/>
      <c r="E303" s="466"/>
      <c r="F303" s="484" t="str">
        <f>IF(ISBLANK(D303),"",IF(ISBLANK(D303),"",VLOOKUP(D303,'B4 RATES'!$A$1:$E$202,4,FALSE)))</f>
        <v/>
      </c>
      <c r="G303" s="456" t="str">
        <f t="shared" si="35"/>
        <v/>
      </c>
      <c r="H303" s="109"/>
      <c r="I303" s="228"/>
      <c r="J303" s="20">
        <f t="shared" si="36"/>
        <v>0</v>
      </c>
    </row>
    <row r="304" spans="1:10" x14ac:dyDescent="0.25">
      <c r="A304" s="485"/>
      <c r="B304" s="465"/>
      <c r="C304" s="464"/>
      <c r="D304" s="460"/>
      <c r="E304" s="466"/>
      <c r="F304" s="484" t="str">
        <f>IF(ISBLANK(D304),"",IF(ISBLANK(D304),"",VLOOKUP(D304,'B4 RATES'!$A$1:$E$202,4,FALSE)))</f>
        <v/>
      </c>
      <c r="G304" s="456" t="str">
        <f t="shared" si="35"/>
        <v/>
      </c>
      <c r="H304" s="109"/>
      <c r="I304" s="228"/>
      <c r="J304" s="20">
        <f t="shared" si="36"/>
        <v>0</v>
      </c>
    </row>
    <row r="305" spans="1:10" x14ac:dyDescent="0.25">
      <c r="A305" s="485"/>
      <c r="B305" s="465"/>
      <c r="C305" s="464"/>
      <c r="D305" s="460"/>
      <c r="E305" s="466"/>
      <c r="F305" s="484" t="str">
        <f>IF(ISBLANK(D305),"",IF(ISBLANK(D305),"",VLOOKUP(D305,'B4 RATES'!$A$1:$E$202,4,FALSE)))</f>
        <v/>
      </c>
      <c r="G305" s="456" t="str">
        <f t="shared" si="35"/>
        <v/>
      </c>
      <c r="H305" s="109"/>
      <c r="I305" s="228"/>
      <c r="J305" s="20">
        <f t="shared" si="36"/>
        <v>0</v>
      </c>
    </row>
    <row r="306" spans="1:10" x14ac:dyDescent="0.25">
      <c r="A306" s="485"/>
      <c r="B306" s="465"/>
      <c r="C306" s="464"/>
      <c r="D306" s="460"/>
      <c r="E306" s="466"/>
      <c r="F306" s="484" t="str">
        <f>IF(ISBLANK(D306),"",IF(ISBLANK(D306),"",VLOOKUP(D306,'B4 RATES'!$A$1:$E$202,4,FALSE)))</f>
        <v/>
      </c>
      <c r="G306" s="456" t="str">
        <f t="shared" si="35"/>
        <v/>
      </c>
      <c r="H306" s="109"/>
      <c r="I306" s="228"/>
      <c r="J306" s="20">
        <f t="shared" si="36"/>
        <v>0</v>
      </c>
    </row>
    <row r="307" spans="1:10" x14ac:dyDescent="0.25">
      <c r="A307" s="485"/>
      <c r="B307" s="465"/>
      <c r="C307" s="464"/>
      <c r="D307" s="460"/>
      <c r="E307" s="466"/>
      <c r="F307" s="484" t="str">
        <f>IF(ISBLANK(D307),"",IF(ISBLANK(D307),"",VLOOKUP(D307,'B4 RATES'!$A$1:$E$202,4,FALSE)))</f>
        <v/>
      </c>
      <c r="G307" s="456" t="str">
        <f t="shared" si="34"/>
        <v/>
      </c>
      <c r="H307" s="109"/>
      <c r="I307" s="228"/>
      <c r="J307" s="20">
        <f t="shared" si="33"/>
        <v>0</v>
      </c>
    </row>
    <row r="308" spans="1:10" x14ac:dyDescent="0.25">
      <c r="A308" s="485"/>
      <c r="B308" s="465"/>
      <c r="C308" s="464"/>
      <c r="D308" s="460"/>
      <c r="E308" s="466"/>
      <c r="F308" s="484" t="str">
        <f>IF(ISBLANK(D308),"",IF(ISBLANK(D308),"",VLOOKUP(D308,'B4 RATES'!$A$1:$E$202,4,FALSE)))</f>
        <v/>
      </c>
      <c r="G308" s="456" t="str">
        <f t="shared" si="34"/>
        <v/>
      </c>
      <c r="H308" s="109"/>
      <c r="I308" s="228"/>
      <c r="J308" s="20">
        <f t="shared" si="33"/>
        <v>0</v>
      </c>
    </row>
    <row r="309" spans="1:10" x14ac:dyDescent="0.25">
      <c r="A309" s="485"/>
      <c r="B309" s="465"/>
      <c r="C309" s="464"/>
      <c r="D309" s="460"/>
      <c r="E309" s="466"/>
      <c r="F309" s="484" t="str">
        <f>IF(ISBLANK(D309),"",IF(ISBLANK(D309),"",VLOOKUP(D309,'B4 RATES'!$A$1:$E$202,4,FALSE)))</f>
        <v/>
      </c>
      <c r="G309" s="456" t="str">
        <f t="shared" si="34"/>
        <v/>
      </c>
      <c r="H309" s="109"/>
      <c r="I309" s="228"/>
      <c r="J309" s="20">
        <f t="shared" si="33"/>
        <v>0</v>
      </c>
    </row>
    <row r="310" spans="1:10" x14ac:dyDescent="0.25">
      <c r="A310" s="485"/>
      <c r="B310" s="465"/>
      <c r="C310" s="464"/>
      <c r="D310" s="460"/>
      <c r="E310" s="466"/>
      <c r="F310" s="484" t="str">
        <f>IF(ISBLANK(D310),"",IF(ISBLANK(D310),"",VLOOKUP(D310,'B4 RATES'!$A$1:$E$202,4,FALSE)))</f>
        <v/>
      </c>
      <c r="G310" s="456" t="str">
        <f t="shared" si="34"/>
        <v/>
      </c>
      <c r="H310" s="109"/>
      <c r="I310" s="228"/>
      <c r="J310" s="20">
        <f t="shared" si="33"/>
        <v>0</v>
      </c>
    </row>
    <row r="311" spans="1:10" x14ac:dyDescent="0.25">
      <c r="A311" s="485"/>
      <c r="B311" s="465"/>
      <c r="C311" s="464"/>
      <c r="D311" s="460"/>
      <c r="E311" s="466"/>
      <c r="F311" s="484" t="str">
        <f>IF(ISBLANK(D311),"",IF(ISBLANK(D311),"",VLOOKUP(D311,'B4 RATES'!$A$1:$E$202,4,FALSE)))</f>
        <v/>
      </c>
      <c r="G311" s="456" t="str">
        <f t="shared" si="34"/>
        <v/>
      </c>
      <c r="H311" s="109"/>
      <c r="I311" s="228"/>
      <c r="J311" s="20">
        <f t="shared" si="33"/>
        <v>0</v>
      </c>
    </row>
    <row r="312" spans="1:10" x14ac:dyDescent="0.25">
      <c r="A312" s="485"/>
      <c r="B312" s="465"/>
      <c r="C312" s="464"/>
      <c r="D312" s="460"/>
      <c r="E312" s="466"/>
      <c r="F312" s="484" t="str">
        <f>IF(ISBLANK(D312),"",IF(ISBLANK(D312),"",VLOOKUP(D312,'B4 RATES'!$A$1:$E$202,4,FALSE)))</f>
        <v/>
      </c>
      <c r="G312" s="456" t="str">
        <f t="shared" si="34"/>
        <v/>
      </c>
      <c r="H312" s="109"/>
      <c r="I312" s="228"/>
      <c r="J312" s="20">
        <f t="shared" si="33"/>
        <v>0</v>
      </c>
    </row>
    <row r="313" spans="1:10" x14ac:dyDescent="0.25">
      <c r="A313" s="485"/>
      <c r="B313" s="465"/>
      <c r="C313" s="464"/>
      <c r="D313" s="460"/>
      <c r="E313" s="466"/>
      <c r="F313" s="484" t="str">
        <f>IF(ISBLANK(D313),"",IF(ISBLANK(D313),"",VLOOKUP(D313,'B4 RATES'!$A$1:$E$202,4,FALSE)))</f>
        <v/>
      </c>
      <c r="G313" s="456" t="str">
        <f t="shared" si="34"/>
        <v/>
      </c>
      <c r="H313" s="109"/>
      <c r="I313" s="228"/>
      <c r="J313" s="20">
        <f t="shared" si="33"/>
        <v>0</v>
      </c>
    </row>
    <row r="314" spans="1:10" x14ac:dyDescent="0.25">
      <c r="A314" s="485"/>
      <c r="B314" s="465"/>
      <c r="C314" s="464"/>
      <c r="D314" s="460"/>
      <c r="E314" s="466"/>
      <c r="F314" s="484" t="str">
        <f>IF(ISBLANK(D314),"",IF(ISBLANK(D314),"",VLOOKUP(D314,'B4 RATES'!$A$1:$E$202,4,FALSE)))</f>
        <v/>
      </c>
      <c r="G314" s="456" t="str">
        <f t="shared" si="34"/>
        <v/>
      </c>
      <c r="H314" s="109"/>
      <c r="I314" s="228"/>
      <c r="J314" s="20">
        <f t="shared" si="33"/>
        <v>0</v>
      </c>
    </row>
    <row r="315" spans="1:10" x14ac:dyDescent="0.25">
      <c r="A315" s="485"/>
      <c r="B315" s="465"/>
      <c r="C315" s="464"/>
      <c r="D315" s="460"/>
      <c r="E315" s="466"/>
      <c r="F315" s="484" t="str">
        <f>IF(ISBLANK(D315),"",IF(ISBLANK(D315),"",VLOOKUP(D315,'B4 RATES'!$A$1:$E$202,4,FALSE)))</f>
        <v/>
      </c>
      <c r="G315" s="456" t="str">
        <f t="shared" ref="G315" si="37">IF(B315="","",IF(A315="","",IF(D315="","",IF(E315="","",A315*E315*F315))))</f>
        <v/>
      </c>
      <c r="H315" s="109"/>
      <c r="I315" s="228"/>
      <c r="J315" s="20">
        <f t="shared" ref="J315" si="38">IF(G315="",0,G315-I315)</f>
        <v>0</v>
      </c>
    </row>
    <row r="316" spans="1:10" x14ac:dyDescent="0.25">
      <c r="A316" s="485"/>
      <c r="B316" s="465"/>
      <c r="C316" s="464"/>
      <c r="D316" s="460"/>
      <c r="E316" s="466"/>
      <c r="F316" s="484" t="str">
        <f>IF(ISBLANK(D316),"",IF(ISBLANK(D316),"",VLOOKUP(D316,'B4 RATES'!$A$1:$E$202,4,FALSE)))</f>
        <v/>
      </c>
      <c r="G316" s="456" t="str">
        <f t="shared" si="34"/>
        <v/>
      </c>
      <c r="H316" s="109"/>
      <c r="I316" s="228"/>
      <c r="J316" s="20">
        <f t="shared" si="33"/>
        <v>0</v>
      </c>
    </row>
    <row r="317" spans="1:10" x14ac:dyDescent="0.25">
      <c r="A317" s="485"/>
      <c r="B317" s="465"/>
      <c r="C317" s="464"/>
      <c r="D317" s="460"/>
      <c r="E317" s="466"/>
      <c r="F317" s="484" t="str">
        <f>IF(ISBLANK(D317),"",IF(ISBLANK(D317),"",VLOOKUP(D317,'B4 RATES'!$A$1:$E$202,4,FALSE)))</f>
        <v/>
      </c>
      <c r="G317" s="456" t="str">
        <f t="shared" si="34"/>
        <v/>
      </c>
      <c r="H317" s="109"/>
      <c r="I317" s="228"/>
      <c r="J317" s="20">
        <f t="shared" si="33"/>
        <v>0</v>
      </c>
    </row>
    <row r="318" spans="1:10" x14ac:dyDescent="0.25">
      <c r="A318" s="485"/>
      <c r="B318" s="465"/>
      <c r="C318" s="464"/>
      <c r="D318" s="460"/>
      <c r="E318" s="466"/>
      <c r="F318" s="484" t="str">
        <f>IF(ISBLANK(D318),"",IF(ISBLANK(D318),"",VLOOKUP(D318,'B4 RATES'!$A$1:$E$202,4,FALSE)))</f>
        <v/>
      </c>
      <c r="G318" s="456" t="str">
        <f t="shared" si="34"/>
        <v/>
      </c>
      <c r="H318" s="109"/>
      <c r="I318" s="228"/>
      <c r="J318" s="20">
        <f t="shared" si="33"/>
        <v>0</v>
      </c>
    </row>
    <row r="319" spans="1:10" x14ac:dyDescent="0.25">
      <c r="A319" s="485"/>
      <c r="B319" s="465"/>
      <c r="C319" s="464"/>
      <c r="D319" s="460"/>
      <c r="E319" s="466"/>
      <c r="F319" s="484" t="str">
        <f>IF(ISBLANK(D319),"",IF(ISBLANK(D319),"",VLOOKUP(D319,'B4 RATES'!$A$1:$E$202,4,FALSE)))</f>
        <v/>
      </c>
      <c r="G319" s="456" t="str">
        <f t="shared" si="34"/>
        <v/>
      </c>
      <c r="H319" s="109"/>
      <c r="I319" s="228"/>
      <c r="J319" s="20">
        <f t="shared" si="33"/>
        <v>0</v>
      </c>
    </row>
    <row r="320" spans="1:10" x14ac:dyDescent="0.25">
      <c r="A320" s="485"/>
      <c r="B320" s="465"/>
      <c r="C320" s="464"/>
      <c r="D320" s="460"/>
      <c r="E320" s="466"/>
      <c r="F320" s="484" t="str">
        <f>IF(ISBLANK(D320),"",IF(ISBLANK(D320),"",VLOOKUP(D320,'B4 RATES'!$A$1:$E$202,4,FALSE)))</f>
        <v/>
      </c>
      <c r="G320" s="456" t="str">
        <f t="shared" si="34"/>
        <v/>
      </c>
      <c r="H320" s="109"/>
      <c r="I320" s="228"/>
      <c r="J320" s="20">
        <f t="shared" si="33"/>
        <v>0</v>
      </c>
    </row>
    <row r="321" spans="1:10" x14ac:dyDescent="0.25">
      <c r="A321" s="485"/>
      <c r="B321" s="465"/>
      <c r="C321" s="464"/>
      <c r="D321" s="460"/>
      <c r="E321" s="466"/>
      <c r="F321" s="484" t="str">
        <f>IF(ISBLANK(D321),"",IF(ISBLANK(D321),"",VLOOKUP(D321,'B4 RATES'!$A$1:$E$202,4,FALSE)))</f>
        <v/>
      </c>
      <c r="G321" s="456" t="str">
        <f t="shared" si="34"/>
        <v/>
      </c>
      <c r="H321" s="109"/>
      <c r="I321" s="228"/>
      <c r="J321" s="20">
        <f t="shared" si="33"/>
        <v>0</v>
      </c>
    </row>
    <row r="322" spans="1:10" x14ac:dyDescent="0.25">
      <c r="A322" s="485"/>
      <c r="B322" s="465"/>
      <c r="C322" s="464"/>
      <c r="D322" s="460"/>
      <c r="E322" s="466"/>
      <c r="F322" s="484" t="str">
        <f>IF(ISBLANK(D322),"",IF(ISBLANK(D322),"",VLOOKUP(D322,'B4 RATES'!$A$1:$E$202,4,FALSE)))</f>
        <v/>
      </c>
      <c r="G322" s="456" t="str">
        <f t="shared" si="34"/>
        <v/>
      </c>
      <c r="H322" s="109"/>
      <c r="I322" s="228"/>
      <c r="J322" s="20">
        <f t="shared" si="33"/>
        <v>0</v>
      </c>
    </row>
    <row r="323" spans="1:10" x14ac:dyDescent="0.25">
      <c r="A323" s="485"/>
      <c r="B323" s="465"/>
      <c r="C323" s="464"/>
      <c r="D323" s="460"/>
      <c r="E323" s="466"/>
      <c r="F323" s="484" t="str">
        <f>IF(ISBLANK(D323),"",IF(ISBLANK(D323),"",VLOOKUP(D323,'B4 RATES'!$A$1:$E$202,4,FALSE)))</f>
        <v/>
      </c>
      <c r="G323" s="456" t="str">
        <f t="shared" si="34"/>
        <v/>
      </c>
      <c r="H323" s="109"/>
      <c r="I323" s="228"/>
      <c r="J323" s="20">
        <f t="shared" si="33"/>
        <v>0</v>
      </c>
    </row>
    <row r="324" spans="1:10" x14ac:dyDescent="0.25">
      <c r="A324" s="485"/>
      <c r="B324" s="465"/>
      <c r="C324" s="464"/>
      <c r="D324" s="460"/>
      <c r="E324" s="466"/>
      <c r="F324" s="484" t="str">
        <f>IF(ISBLANK(D324),"",IF(ISBLANK(D324),"",VLOOKUP(D324,'B4 RATES'!$A$1:$E$202,4,FALSE)))</f>
        <v/>
      </c>
      <c r="G324" s="456" t="str">
        <f t="shared" si="34"/>
        <v/>
      </c>
      <c r="H324" s="109"/>
      <c r="I324" s="228"/>
      <c r="J324" s="20">
        <f t="shared" si="33"/>
        <v>0</v>
      </c>
    </row>
    <row r="325" spans="1:10" x14ac:dyDescent="0.25">
      <c r="A325" s="485"/>
      <c r="B325" s="465"/>
      <c r="C325" s="464"/>
      <c r="D325" s="460"/>
      <c r="E325" s="466"/>
      <c r="F325" s="484" t="str">
        <f>IF(ISBLANK(D325),"",IF(ISBLANK(D325),"",VLOOKUP(D325,'B4 RATES'!$A$1:$E$202,4,FALSE)))</f>
        <v/>
      </c>
      <c r="G325" s="456" t="str">
        <f t="shared" si="34"/>
        <v/>
      </c>
      <c r="H325" s="109"/>
      <c r="I325" s="228"/>
      <c r="J325" s="20">
        <f t="shared" si="33"/>
        <v>0</v>
      </c>
    </row>
    <row r="326" spans="1:10" x14ac:dyDescent="0.25">
      <c r="A326" s="485"/>
      <c r="B326" s="465"/>
      <c r="C326" s="464"/>
      <c r="D326" s="460"/>
      <c r="E326" s="466"/>
      <c r="F326" s="484" t="str">
        <f>IF(ISBLANK(D326),"",IF(ISBLANK(D326),"",VLOOKUP(D326,'B4 RATES'!$A$1:$E$202,4,FALSE)))</f>
        <v/>
      </c>
      <c r="G326" s="456" t="str">
        <f t="shared" si="34"/>
        <v/>
      </c>
      <c r="H326" s="109"/>
      <c r="I326" s="228"/>
      <c r="J326" s="20">
        <f t="shared" si="33"/>
        <v>0</v>
      </c>
    </row>
    <row r="327" spans="1:10" x14ac:dyDescent="0.25">
      <c r="A327" s="485"/>
      <c r="B327" s="465"/>
      <c r="C327" s="464"/>
      <c r="D327" s="460"/>
      <c r="E327" s="466"/>
      <c r="F327" s="484" t="str">
        <f>IF(ISBLANK(D327),"",IF(ISBLANK(D327),"",VLOOKUP(D327,'B4 RATES'!$A$1:$E$202,4,FALSE)))</f>
        <v/>
      </c>
      <c r="G327" s="456" t="str">
        <f t="shared" si="34"/>
        <v/>
      </c>
      <c r="H327" s="109"/>
      <c r="I327" s="228"/>
      <c r="J327" s="20">
        <f t="shared" si="33"/>
        <v>0</v>
      </c>
    </row>
    <row r="328" spans="1:10" x14ac:dyDescent="0.25">
      <c r="A328" s="485"/>
      <c r="B328" s="465"/>
      <c r="C328" s="464"/>
      <c r="D328" s="460"/>
      <c r="E328" s="466"/>
      <c r="F328" s="484" t="str">
        <f>IF(ISBLANK(D328),"",IF(ISBLANK(D328),"",VLOOKUP(D328,'B4 RATES'!$A$1:$E$202,4,FALSE)))</f>
        <v/>
      </c>
      <c r="G328" s="456" t="str">
        <f t="shared" si="34"/>
        <v/>
      </c>
      <c r="H328" s="109"/>
      <c r="I328" s="228"/>
      <c r="J328" s="20">
        <f t="shared" si="33"/>
        <v>0</v>
      </c>
    </row>
    <row r="329" spans="1:10" x14ac:dyDescent="0.25">
      <c r="A329" s="485"/>
      <c r="B329" s="465"/>
      <c r="C329" s="464"/>
      <c r="D329" s="460"/>
      <c r="E329" s="466"/>
      <c r="F329" s="484" t="str">
        <f>IF(ISBLANK(D329),"",IF(ISBLANK(D329),"",VLOOKUP(D329,'B4 RATES'!$A$1:$E$202,4,FALSE)))</f>
        <v/>
      </c>
      <c r="G329" s="456" t="str">
        <f t="shared" si="34"/>
        <v/>
      </c>
      <c r="H329" s="109"/>
      <c r="I329" s="228"/>
      <c r="J329" s="20">
        <f t="shared" si="33"/>
        <v>0</v>
      </c>
    </row>
    <row r="330" spans="1:10" x14ac:dyDescent="0.25">
      <c r="A330" s="485"/>
      <c r="B330" s="465"/>
      <c r="C330" s="464"/>
      <c r="D330" s="460"/>
      <c r="E330" s="466"/>
      <c r="F330" s="484" t="str">
        <f>IF(ISBLANK(D330),"",IF(ISBLANK(D330),"",VLOOKUP(D330,'B4 RATES'!$A$1:$E$202,4,FALSE)))</f>
        <v/>
      </c>
      <c r="G330" s="456" t="str">
        <f t="shared" si="34"/>
        <v/>
      </c>
      <c r="H330" s="109"/>
      <c r="I330" s="228"/>
      <c r="J330" s="20">
        <f t="shared" si="33"/>
        <v>0</v>
      </c>
    </row>
    <row r="331" spans="1:10" ht="15" customHeight="1" x14ac:dyDescent="0.25">
      <c r="A331" s="485"/>
      <c r="B331" s="465"/>
      <c r="C331" s="464"/>
      <c r="D331" s="460"/>
      <c r="E331" s="466"/>
      <c r="F331" s="484" t="str">
        <f>IF(ISBLANK(D331),"",IF(ISBLANK(D331),"",VLOOKUP(D331,'B4 RATES'!$A$1:$E$202,4,FALSE)))</f>
        <v/>
      </c>
      <c r="G331" s="456" t="str">
        <f t="shared" si="34"/>
        <v/>
      </c>
      <c r="H331" s="109"/>
      <c r="I331" s="228"/>
      <c r="J331" s="20">
        <f t="shared" si="33"/>
        <v>0</v>
      </c>
    </row>
    <row r="332" spans="1:10" x14ac:dyDescent="0.25">
      <c r="A332" s="485"/>
      <c r="B332" s="465"/>
      <c r="C332" s="464"/>
      <c r="D332" s="460"/>
      <c r="E332" s="466"/>
      <c r="F332" s="484" t="str">
        <f>IF(ISBLANK(D332),"",IF(ISBLANK(D332),"",VLOOKUP(D332,'B4 RATES'!$A$1:$E$202,4,FALSE)))</f>
        <v/>
      </c>
      <c r="G332" s="456" t="str">
        <f t="shared" si="34"/>
        <v/>
      </c>
      <c r="H332" s="109"/>
      <c r="I332" s="228"/>
      <c r="J332" s="20">
        <f t="shared" si="33"/>
        <v>0</v>
      </c>
    </row>
    <row r="333" spans="1:10" x14ac:dyDescent="0.25">
      <c r="A333" s="485"/>
      <c r="B333" s="465"/>
      <c r="C333" s="464"/>
      <c r="D333" s="460"/>
      <c r="E333" s="466"/>
      <c r="F333" s="484" t="str">
        <f>IF(ISBLANK(D333),"",IF(ISBLANK(D333),"",VLOOKUP(D333,'B4 RATES'!$A$1:$E$202,4,FALSE)))</f>
        <v/>
      </c>
      <c r="G333" s="456" t="str">
        <f t="shared" si="34"/>
        <v/>
      </c>
      <c r="H333" s="109"/>
      <c r="I333" s="228"/>
      <c r="J333" s="20">
        <f t="shared" si="33"/>
        <v>0</v>
      </c>
    </row>
    <row r="334" spans="1:10" x14ac:dyDescent="0.25">
      <c r="A334" s="485"/>
      <c r="B334" s="465"/>
      <c r="C334" s="464"/>
      <c r="D334" s="460"/>
      <c r="E334" s="466"/>
      <c r="F334" s="484" t="str">
        <f>IF(ISBLANK(D334),"",IF(ISBLANK(D334),"",VLOOKUP(D334,'B4 RATES'!$A$1:$E$202,4,FALSE)))</f>
        <v/>
      </c>
      <c r="G334" s="456" t="str">
        <f t="shared" si="34"/>
        <v/>
      </c>
      <c r="H334" s="109"/>
      <c r="I334" s="228"/>
      <c r="J334" s="20">
        <f t="shared" si="33"/>
        <v>0</v>
      </c>
    </row>
    <row r="335" spans="1:10" x14ac:dyDescent="0.25">
      <c r="A335" s="485"/>
      <c r="B335" s="465"/>
      <c r="C335" s="464"/>
      <c r="D335" s="460"/>
      <c r="E335" s="466"/>
      <c r="F335" s="484" t="str">
        <f>IF(ISBLANK(D335),"",IF(ISBLANK(D335),"",VLOOKUP(D335,'B4 RATES'!$A$1:$E$202,4,FALSE)))</f>
        <v/>
      </c>
      <c r="G335" s="456" t="str">
        <f t="shared" si="34"/>
        <v/>
      </c>
      <c r="H335" s="109"/>
      <c r="I335" s="228"/>
      <c r="J335" s="20">
        <f t="shared" si="33"/>
        <v>0</v>
      </c>
    </row>
    <row r="336" spans="1:10" x14ac:dyDescent="0.25">
      <c r="A336" s="485"/>
      <c r="B336" s="465"/>
      <c r="C336" s="464"/>
      <c r="D336" s="460"/>
      <c r="E336" s="466"/>
      <c r="F336" s="484" t="str">
        <f>IF(ISBLANK(D336),"",IF(ISBLANK(D336),"",VLOOKUP(D336,'B4 RATES'!$A$1:$E$202,4,FALSE)))</f>
        <v/>
      </c>
      <c r="G336" s="456" t="str">
        <f t="shared" si="34"/>
        <v/>
      </c>
      <c r="H336" s="109"/>
      <c r="I336" s="228"/>
      <c r="J336" s="20">
        <f t="shared" si="33"/>
        <v>0</v>
      </c>
    </row>
    <row r="337" spans="1:10" ht="15.75" thickBot="1" x14ac:dyDescent="0.3">
      <c r="A337" s="485"/>
      <c r="B337" s="469"/>
      <c r="C337" s="468"/>
      <c r="D337" s="460"/>
      <c r="E337" s="466"/>
      <c r="F337" s="484" t="str">
        <f>IF(ISBLANK(D337),"",IF(ISBLANK(D337),"",VLOOKUP(D337,'B4 RATES'!$A$1:$E$202,4,FALSE)))</f>
        <v/>
      </c>
      <c r="G337" s="486" t="str">
        <f t="shared" si="34"/>
        <v/>
      </c>
      <c r="H337" s="109"/>
      <c r="I337" s="228"/>
      <c r="J337" s="20">
        <f t="shared" si="33"/>
        <v>0</v>
      </c>
    </row>
    <row r="338" spans="1:10" s="111" customFormat="1" ht="30" customHeight="1" thickBot="1" x14ac:dyDescent="0.3">
      <c r="A338" s="615" t="s">
        <v>0</v>
      </c>
      <c r="B338" s="616"/>
      <c r="C338" s="616"/>
      <c r="D338" s="616"/>
      <c r="E338" s="616"/>
      <c r="F338" s="616"/>
      <c r="G338" s="457">
        <f>ROUNDUP(SUM(G293:G337),2)</f>
        <v>0</v>
      </c>
      <c r="H338" s="511"/>
      <c r="I338" s="502"/>
      <c r="J338" s="512">
        <f>ROUNDUP(SUM(J293:J337),2)</f>
        <v>0</v>
      </c>
    </row>
    <row r="339" spans="1:10" s="48" customFormat="1" ht="21" customHeight="1" x14ac:dyDescent="0.3">
      <c r="A339" s="614" t="s">
        <v>56</v>
      </c>
      <c r="B339" s="614"/>
      <c r="C339" s="614"/>
      <c r="D339" s="614"/>
      <c r="E339" s="614"/>
      <c r="F339" s="614"/>
      <c r="G339" s="614"/>
      <c r="H339" s="504"/>
      <c r="I339" s="506"/>
      <c r="J339" s="506"/>
    </row>
    <row r="340" spans="1:10" ht="47.25" x14ac:dyDescent="0.25">
      <c r="A340" s="449" t="s">
        <v>46</v>
      </c>
      <c r="B340" s="462" t="s">
        <v>49</v>
      </c>
      <c r="C340" s="481" t="s">
        <v>230</v>
      </c>
      <c r="D340" s="449" t="s">
        <v>50</v>
      </c>
      <c r="E340" s="449" t="s">
        <v>51</v>
      </c>
      <c r="F340" s="482" t="s">
        <v>361</v>
      </c>
      <c r="G340" s="451" t="s">
        <v>52</v>
      </c>
      <c r="H340" s="518"/>
      <c r="I340" s="107" t="s">
        <v>256</v>
      </c>
      <c r="J340" s="19" t="s">
        <v>253</v>
      </c>
    </row>
    <row r="341" spans="1:10" ht="15.75" x14ac:dyDescent="0.25">
      <c r="A341" s="485"/>
      <c r="B341" s="487"/>
      <c r="C341" s="487"/>
      <c r="D341" s="452"/>
      <c r="E341" s="488"/>
      <c r="F341" s="484" t="str">
        <f>IF(ISBLANK(D341),"",IF(ISBLANK(D341),"",VLOOKUP(D341,'B4 RATES'!$A$1:$E$202,5,FALSE)))</f>
        <v/>
      </c>
      <c r="G341" s="227" t="str">
        <f>IF(B341="","",IF(A341="","",IF(D341="","",IF(E341="","",A341*E341*F341))))</f>
        <v/>
      </c>
      <c r="H341" s="519"/>
      <c r="I341" s="232"/>
      <c r="J341" s="20">
        <f t="shared" ref="J341:J388" si="39">IF(G341="",0,G341-I341)</f>
        <v>0</v>
      </c>
    </row>
    <row r="342" spans="1:10" ht="15.75" x14ac:dyDescent="0.25">
      <c r="A342" s="483"/>
      <c r="B342" s="487"/>
      <c r="C342" s="487"/>
      <c r="D342" s="452"/>
      <c r="E342" s="488"/>
      <c r="F342" s="484" t="str">
        <f>IF(ISBLANK(D342),"",IF(ISBLANK(D342),"",VLOOKUP(D342,'B4 RATES'!$A$1:$E$202,5,FALSE)))</f>
        <v/>
      </c>
      <c r="G342" s="456" t="str">
        <f t="shared" ref="G342:G388" si="40">IF(B342="","",IF(A342="","",IF(D342="","",IF(E342="","",A342*E342*F342))))</f>
        <v/>
      </c>
      <c r="H342" s="519"/>
      <c r="I342" s="232"/>
      <c r="J342" s="20">
        <f t="shared" si="39"/>
        <v>0</v>
      </c>
    </row>
    <row r="343" spans="1:10" ht="15.75" x14ac:dyDescent="0.25">
      <c r="A343" s="485"/>
      <c r="B343" s="487"/>
      <c r="C343" s="487"/>
      <c r="D343" s="452"/>
      <c r="E343" s="488"/>
      <c r="F343" s="484" t="str">
        <f>IF(ISBLANK(D343),"",IF(ISBLANK(D343),"",VLOOKUP(D343,'B4 RATES'!$A$1:$E$202,5,FALSE)))</f>
        <v/>
      </c>
      <c r="G343" s="456" t="str">
        <f t="shared" si="40"/>
        <v/>
      </c>
      <c r="H343" s="519"/>
      <c r="I343" s="232"/>
      <c r="J343" s="20">
        <f t="shared" si="39"/>
        <v>0</v>
      </c>
    </row>
    <row r="344" spans="1:10" x14ac:dyDescent="0.25">
      <c r="A344" s="485"/>
      <c r="B344" s="465"/>
      <c r="C344" s="465"/>
      <c r="D344" s="452"/>
      <c r="E344" s="488"/>
      <c r="F344" s="484" t="str">
        <f>IF(ISBLANK(D344),"",IF(ISBLANK(D344),"",VLOOKUP(D344,'B4 RATES'!$A$1:$E$202,5,FALSE)))</f>
        <v/>
      </c>
      <c r="G344" s="456" t="str">
        <f t="shared" ref="G344:G363" si="41">IF(B344="","",IF(A344="","",IF(D344="","",IF(E344="","",A344*E344*F344))))</f>
        <v/>
      </c>
      <c r="H344" s="519"/>
      <c r="I344" s="232"/>
      <c r="J344" s="20">
        <f t="shared" ref="J344:J363" si="42">IF(G344="",0,G344-I344)</f>
        <v>0</v>
      </c>
    </row>
    <row r="345" spans="1:10" x14ac:dyDescent="0.25">
      <c r="A345" s="485"/>
      <c r="B345" s="465"/>
      <c r="C345" s="465"/>
      <c r="D345" s="452"/>
      <c r="E345" s="488"/>
      <c r="F345" s="484" t="str">
        <f>IF(ISBLANK(D345),"",IF(ISBLANK(D345),"",VLOOKUP(D345,'B4 RATES'!$A$1:$E$202,5,FALSE)))</f>
        <v/>
      </c>
      <c r="G345" s="456" t="str">
        <f t="shared" si="41"/>
        <v/>
      </c>
      <c r="H345" s="519"/>
      <c r="I345" s="232"/>
      <c r="J345" s="20">
        <f t="shared" si="42"/>
        <v>0</v>
      </c>
    </row>
    <row r="346" spans="1:10" ht="15" customHeight="1" x14ac:dyDescent="0.25">
      <c r="A346" s="485"/>
      <c r="B346" s="465"/>
      <c r="C346" s="465"/>
      <c r="D346" s="452"/>
      <c r="E346" s="488"/>
      <c r="F346" s="484" t="str">
        <f>IF(ISBLANK(D346),"",IF(ISBLANK(D346),"",VLOOKUP(D346,'B4 RATES'!$A$1:$E$202,5,FALSE)))</f>
        <v/>
      </c>
      <c r="G346" s="456" t="str">
        <f t="shared" si="41"/>
        <v/>
      </c>
      <c r="H346" s="519"/>
      <c r="I346" s="232"/>
      <c r="J346" s="20">
        <f t="shared" si="42"/>
        <v>0</v>
      </c>
    </row>
    <row r="347" spans="1:10" x14ac:dyDescent="0.25">
      <c r="A347" s="485"/>
      <c r="B347" s="465"/>
      <c r="C347" s="465"/>
      <c r="D347" s="452"/>
      <c r="E347" s="488"/>
      <c r="F347" s="484" t="str">
        <f>IF(ISBLANK(D347),"",IF(ISBLANK(D347),"",VLOOKUP(D347,'B4 RATES'!$A$1:$E$202,5,FALSE)))</f>
        <v/>
      </c>
      <c r="G347" s="456" t="str">
        <f t="shared" si="41"/>
        <v/>
      </c>
      <c r="H347" s="519"/>
      <c r="I347" s="232"/>
      <c r="J347" s="20">
        <f t="shared" si="42"/>
        <v>0</v>
      </c>
    </row>
    <row r="348" spans="1:10" x14ac:dyDescent="0.25">
      <c r="A348" s="485"/>
      <c r="B348" s="465"/>
      <c r="C348" s="465"/>
      <c r="D348" s="452"/>
      <c r="E348" s="488"/>
      <c r="F348" s="484" t="str">
        <f>IF(ISBLANK(D348),"",IF(ISBLANK(D348),"",VLOOKUP(D348,'B4 RATES'!$A$1:$E$202,5,FALSE)))</f>
        <v/>
      </c>
      <c r="G348" s="456" t="str">
        <f t="shared" si="41"/>
        <v/>
      </c>
      <c r="H348" s="519"/>
      <c r="I348" s="232"/>
      <c r="J348" s="20">
        <f t="shared" si="42"/>
        <v>0</v>
      </c>
    </row>
    <row r="349" spans="1:10" x14ac:dyDescent="0.25">
      <c r="A349" s="485"/>
      <c r="B349" s="465"/>
      <c r="C349" s="465"/>
      <c r="D349" s="452"/>
      <c r="E349" s="488"/>
      <c r="F349" s="484" t="str">
        <f>IF(ISBLANK(D349),"",IF(ISBLANK(D349),"",VLOOKUP(D349,'B4 RATES'!$A$1:$E$202,5,FALSE)))</f>
        <v/>
      </c>
      <c r="G349" s="456" t="str">
        <f t="shared" si="41"/>
        <v/>
      </c>
      <c r="H349" s="519"/>
      <c r="I349" s="232"/>
      <c r="J349" s="20">
        <f t="shared" si="42"/>
        <v>0</v>
      </c>
    </row>
    <row r="350" spans="1:10" ht="15.75" x14ac:dyDescent="0.25">
      <c r="A350" s="485"/>
      <c r="B350" s="487"/>
      <c r="C350" s="487"/>
      <c r="D350" s="452"/>
      <c r="E350" s="488"/>
      <c r="F350" s="484" t="str">
        <f>IF(ISBLANK(D350),"",IF(ISBLANK(D350),"",VLOOKUP(D350,'B4 RATES'!$A$1:$E$202,5,FALSE)))</f>
        <v/>
      </c>
      <c r="G350" s="456" t="str">
        <f t="shared" si="41"/>
        <v/>
      </c>
      <c r="H350" s="519"/>
      <c r="I350" s="232"/>
      <c r="J350" s="20">
        <f t="shared" si="42"/>
        <v>0</v>
      </c>
    </row>
    <row r="351" spans="1:10" x14ac:dyDescent="0.25">
      <c r="A351" s="485"/>
      <c r="B351" s="465"/>
      <c r="C351" s="465"/>
      <c r="D351" s="452"/>
      <c r="E351" s="488"/>
      <c r="F351" s="484" t="str">
        <f>IF(ISBLANK(D351),"",IF(ISBLANK(D351),"",VLOOKUP(D351,'B4 RATES'!$A$1:$E$202,5,FALSE)))</f>
        <v/>
      </c>
      <c r="G351" s="456" t="str">
        <f t="shared" ref="G351:G355" si="43">IF(B351="","",IF(A351="","",IF(D351="","",IF(E351="","",A351*E351*F351))))</f>
        <v/>
      </c>
      <c r="H351" s="519"/>
      <c r="I351" s="232"/>
      <c r="J351" s="20">
        <f t="shared" ref="J351:J355" si="44">IF(G351="",0,G351-I351)</f>
        <v>0</v>
      </c>
    </row>
    <row r="352" spans="1:10" x14ac:dyDescent="0.25">
      <c r="A352" s="485"/>
      <c r="B352" s="465"/>
      <c r="C352" s="465"/>
      <c r="D352" s="452"/>
      <c r="E352" s="488"/>
      <c r="F352" s="484" t="str">
        <f>IF(ISBLANK(D352),"",IF(ISBLANK(D352),"",VLOOKUP(D352,'B4 RATES'!$A$1:$E$202,5,FALSE)))</f>
        <v/>
      </c>
      <c r="G352" s="456" t="str">
        <f t="shared" si="43"/>
        <v/>
      </c>
      <c r="H352" s="519"/>
      <c r="I352" s="232"/>
      <c r="J352" s="20">
        <f t="shared" si="44"/>
        <v>0</v>
      </c>
    </row>
    <row r="353" spans="1:10" ht="15" customHeight="1" x14ac:dyDescent="0.25">
      <c r="A353" s="485"/>
      <c r="B353" s="465"/>
      <c r="C353" s="465"/>
      <c r="D353" s="452"/>
      <c r="E353" s="488"/>
      <c r="F353" s="484" t="str">
        <f>IF(ISBLANK(D353),"",IF(ISBLANK(D353),"",VLOOKUP(D353,'B4 RATES'!$A$1:$E$202,5,FALSE)))</f>
        <v/>
      </c>
      <c r="G353" s="456" t="str">
        <f t="shared" si="43"/>
        <v/>
      </c>
      <c r="H353" s="519"/>
      <c r="I353" s="232"/>
      <c r="J353" s="20">
        <f t="shared" si="44"/>
        <v>0</v>
      </c>
    </row>
    <row r="354" spans="1:10" x14ac:dyDescent="0.25">
      <c r="A354" s="485"/>
      <c r="B354" s="465"/>
      <c r="C354" s="465"/>
      <c r="D354" s="452"/>
      <c r="E354" s="488"/>
      <c r="F354" s="484" t="str">
        <f>IF(ISBLANK(D354),"",IF(ISBLANK(D354),"",VLOOKUP(D354,'B4 RATES'!$A$1:$E$202,5,FALSE)))</f>
        <v/>
      </c>
      <c r="G354" s="456" t="str">
        <f t="shared" si="43"/>
        <v/>
      </c>
      <c r="H354" s="519"/>
      <c r="I354" s="232"/>
      <c r="J354" s="20">
        <f t="shared" si="44"/>
        <v>0</v>
      </c>
    </row>
    <row r="355" spans="1:10" x14ac:dyDescent="0.25">
      <c r="A355" s="485"/>
      <c r="B355" s="465"/>
      <c r="C355" s="465"/>
      <c r="D355" s="452"/>
      <c r="E355" s="488"/>
      <c r="F355" s="484" t="str">
        <f>IF(ISBLANK(D355),"",IF(ISBLANK(D355),"",VLOOKUP(D355,'B4 RATES'!$A$1:$E$202,5,FALSE)))</f>
        <v/>
      </c>
      <c r="G355" s="456" t="str">
        <f t="shared" si="43"/>
        <v/>
      </c>
      <c r="H355" s="519"/>
      <c r="I355" s="232"/>
      <c r="J355" s="20">
        <f t="shared" si="44"/>
        <v>0</v>
      </c>
    </row>
    <row r="356" spans="1:10" x14ac:dyDescent="0.25">
      <c r="A356" s="485"/>
      <c r="B356" s="465"/>
      <c r="C356" s="465"/>
      <c r="D356" s="452"/>
      <c r="E356" s="488"/>
      <c r="F356" s="484" t="str">
        <f>IF(ISBLANK(D356),"",IF(ISBLANK(D356),"",VLOOKUP(D356,'B4 RATES'!$A$1:$E$202,5,FALSE)))</f>
        <v/>
      </c>
      <c r="G356" s="456" t="str">
        <f t="shared" si="41"/>
        <v/>
      </c>
      <c r="H356" s="519"/>
      <c r="I356" s="232"/>
      <c r="J356" s="20">
        <f t="shared" si="42"/>
        <v>0</v>
      </c>
    </row>
    <row r="357" spans="1:10" x14ac:dyDescent="0.25">
      <c r="A357" s="485"/>
      <c r="B357" s="465"/>
      <c r="C357" s="465"/>
      <c r="D357" s="452"/>
      <c r="E357" s="488"/>
      <c r="F357" s="484" t="str">
        <f>IF(ISBLANK(D357),"",IF(ISBLANK(D357),"",VLOOKUP(D357,'B4 RATES'!$A$1:$E$202,5,FALSE)))</f>
        <v/>
      </c>
      <c r="G357" s="456" t="str">
        <f t="shared" si="41"/>
        <v/>
      </c>
      <c r="H357" s="519"/>
      <c r="I357" s="232"/>
      <c r="J357" s="20">
        <f t="shared" si="42"/>
        <v>0</v>
      </c>
    </row>
    <row r="358" spans="1:10" x14ac:dyDescent="0.25">
      <c r="A358" s="485"/>
      <c r="B358" s="465"/>
      <c r="C358" s="465"/>
      <c r="D358" s="452"/>
      <c r="E358" s="488"/>
      <c r="F358" s="484" t="str">
        <f>IF(ISBLANK(D358),"",IF(ISBLANK(D358),"",VLOOKUP(D358,'B4 RATES'!$A$1:$E$202,5,FALSE)))</f>
        <v/>
      </c>
      <c r="G358" s="456" t="str">
        <f t="shared" si="41"/>
        <v/>
      </c>
      <c r="H358" s="519"/>
      <c r="I358" s="232"/>
      <c r="J358" s="20">
        <f t="shared" si="42"/>
        <v>0</v>
      </c>
    </row>
    <row r="359" spans="1:10" ht="15" customHeight="1" x14ac:dyDescent="0.25">
      <c r="A359" s="485"/>
      <c r="B359" s="465"/>
      <c r="C359" s="465"/>
      <c r="D359" s="452"/>
      <c r="E359" s="488"/>
      <c r="F359" s="484" t="str">
        <f>IF(ISBLANK(D359),"",IF(ISBLANK(D359),"",VLOOKUP(D359,'B4 RATES'!$A$1:$E$202,5,FALSE)))</f>
        <v/>
      </c>
      <c r="G359" s="456" t="str">
        <f t="shared" si="41"/>
        <v/>
      </c>
      <c r="H359" s="519"/>
      <c r="I359" s="232"/>
      <c r="J359" s="20">
        <f t="shared" si="42"/>
        <v>0</v>
      </c>
    </row>
    <row r="360" spans="1:10" x14ac:dyDescent="0.25">
      <c r="A360" s="485"/>
      <c r="B360" s="465"/>
      <c r="C360" s="465"/>
      <c r="D360" s="452"/>
      <c r="E360" s="488"/>
      <c r="F360" s="484" t="str">
        <f>IF(ISBLANK(D360),"",IF(ISBLANK(D360),"",VLOOKUP(D360,'B4 RATES'!$A$1:$E$202,5,FALSE)))</f>
        <v/>
      </c>
      <c r="G360" s="456" t="str">
        <f t="shared" si="41"/>
        <v/>
      </c>
      <c r="H360" s="519"/>
      <c r="I360" s="232"/>
      <c r="J360" s="20">
        <f t="shared" si="42"/>
        <v>0</v>
      </c>
    </row>
    <row r="361" spans="1:10" x14ac:dyDescent="0.25">
      <c r="A361" s="485"/>
      <c r="B361" s="465"/>
      <c r="C361" s="465"/>
      <c r="D361" s="452"/>
      <c r="E361" s="488"/>
      <c r="F361" s="484" t="str">
        <f>IF(ISBLANK(D361),"",IF(ISBLANK(D361),"",VLOOKUP(D361,'B4 RATES'!$A$1:$E$202,5,FALSE)))</f>
        <v/>
      </c>
      <c r="G361" s="456" t="str">
        <f t="shared" si="41"/>
        <v/>
      </c>
      <c r="H361" s="519"/>
      <c r="I361" s="232"/>
      <c r="J361" s="20">
        <f t="shared" si="42"/>
        <v>0</v>
      </c>
    </row>
    <row r="362" spans="1:10" x14ac:dyDescent="0.25">
      <c r="A362" s="485"/>
      <c r="B362" s="465"/>
      <c r="C362" s="465"/>
      <c r="D362" s="452"/>
      <c r="E362" s="488"/>
      <c r="F362" s="484" t="str">
        <f>IF(ISBLANK(D362),"",IF(ISBLANK(D362),"",VLOOKUP(D362,'B4 RATES'!$A$1:$E$202,5,FALSE)))</f>
        <v/>
      </c>
      <c r="G362" s="456" t="str">
        <f t="shared" si="41"/>
        <v/>
      </c>
      <c r="H362" s="519"/>
      <c r="I362" s="232"/>
      <c r="J362" s="20">
        <f t="shared" si="42"/>
        <v>0</v>
      </c>
    </row>
    <row r="363" spans="1:10" x14ac:dyDescent="0.25">
      <c r="A363" s="485"/>
      <c r="B363" s="465"/>
      <c r="C363" s="465"/>
      <c r="D363" s="452"/>
      <c r="E363" s="488"/>
      <c r="F363" s="484" t="str">
        <f>IF(ISBLANK(D363),"",IF(ISBLANK(D363),"",VLOOKUP(D363,'B4 RATES'!$A$1:$E$202,5,FALSE)))</f>
        <v/>
      </c>
      <c r="G363" s="456" t="str">
        <f t="shared" si="41"/>
        <v/>
      </c>
      <c r="H363" s="519"/>
      <c r="I363" s="232"/>
      <c r="J363" s="20">
        <f t="shared" si="42"/>
        <v>0</v>
      </c>
    </row>
    <row r="364" spans="1:10" x14ac:dyDescent="0.25">
      <c r="A364" s="485"/>
      <c r="B364" s="465"/>
      <c r="C364" s="465"/>
      <c r="D364" s="452"/>
      <c r="E364" s="488"/>
      <c r="F364" s="484" t="str">
        <f>IF(ISBLANK(D364),"",IF(ISBLANK(D364),"",VLOOKUP(D364,'B4 RATES'!$A$1:$E$202,5,FALSE)))</f>
        <v/>
      </c>
      <c r="G364" s="456" t="str">
        <f t="shared" si="40"/>
        <v/>
      </c>
      <c r="H364" s="519"/>
      <c r="I364" s="232"/>
      <c r="J364" s="20">
        <f t="shared" si="39"/>
        <v>0</v>
      </c>
    </row>
    <row r="365" spans="1:10" x14ac:dyDescent="0.25">
      <c r="A365" s="485"/>
      <c r="B365" s="465"/>
      <c r="C365" s="465"/>
      <c r="D365" s="452"/>
      <c r="E365" s="488"/>
      <c r="F365" s="484" t="str">
        <f>IF(ISBLANK(D365),"",IF(ISBLANK(D365),"",VLOOKUP(D365,'B4 RATES'!$A$1:$E$202,5,FALSE)))</f>
        <v/>
      </c>
      <c r="G365" s="456" t="str">
        <f t="shared" si="40"/>
        <v/>
      </c>
      <c r="H365" s="519"/>
      <c r="I365" s="232"/>
      <c r="J365" s="20">
        <f t="shared" si="39"/>
        <v>0</v>
      </c>
    </row>
    <row r="366" spans="1:10" x14ac:dyDescent="0.25">
      <c r="A366" s="485"/>
      <c r="B366" s="465"/>
      <c r="C366" s="465"/>
      <c r="D366" s="452"/>
      <c r="E366" s="488"/>
      <c r="F366" s="484" t="str">
        <f>IF(ISBLANK(D366),"",IF(ISBLANK(D366),"",VLOOKUP(D366,'B4 RATES'!$A$1:$E$202,5,FALSE)))</f>
        <v/>
      </c>
      <c r="G366" s="456" t="str">
        <f t="shared" si="40"/>
        <v/>
      </c>
      <c r="H366" s="519"/>
      <c r="I366" s="232"/>
      <c r="J366" s="20">
        <f t="shared" si="39"/>
        <v>0</v>
      </c>
    </row>
    <row r="367" spans="1:10" x14ac:dyDescent="0.25">
      <c r="A367" s="485"/>
      <c r="B367" s="465"/>
      <c r="C367" s="465"/>
      <c r="D367" s="452"/>
      <c r="E367" s="488"/>
      <c r="F367" s="484" t="str">
        <f>IF(ISBLANK(D367),"",IF(ISBLANK(D367),"",VLOOKUP(D367,'B4 RATES'!$A$1:$E$202,5,FALSE)))</f>
        <v/>
      </c>
      <c r="G367" s="456" t="str">
        <f t="shared" si="40"/>
        <v/>
      </c>
      <c r="H367" s="519"/>
      <c r="I367" s="232"/>
      <c r="J367" s="20">
        <f t="shared" si="39"/>
        <v>0</v>
      </c>
    </row>
    <row r="368" spans="1:10" ht="15" customHeight="1" x14ac:dyDescent="0.25">
      <c r="A368" s="485"/>
      <c r="B368" s="465"/>
      <c r="C368" s="465"/>
      <c r="D368" s="452"/>
      <c r="E368" s="488"/>
      <c r="F368" s="484" t="str">
        <f>IF(ISBLANK(D368),"",IF(ISBLANK(D368),"",VLOOKUP(D368,'B4 RATES'!$A$1:$E$202,5,FALSE)))</f>
        <v/>
      </c>
      <c r="G368" s="456" t="str">
        <f t="shared" si="40"/>
        <v/>
      </c>
      <c r="H368" s="519"/>
      <c r="I368" s="232"/>
      <c r="J368" s="20">
        <f t="shared" si="39"/>
        <v>0</v>
      </c>
    </row>
    <row r="369" spans="1:10" x14ac:dyDescent="0.25">
      <c r="A369" s="485"/>
      <c r="B369" s="465"/>
      <c r="C369" s="465"/>
      <c r="D369" s="452"/>
      <c r="E369" s="488"/>
      <c r="F369" s="484" t="str">
        <f>IF(ISBLANK(D369),"",IF(ISBLANK(D369),"",VLOOKUP(D369,'B4 RATES'!$A$1:$E$202,5,FALSE)))</f>
        <v/>
      </c>
      <c r="G369" s="456" t="str">
        <f t="shared" si="40"/>
        <v/>
      </c>
      <c r="H369" s="519"/>
      <c r="I369" s="232"/>
      <c r="J369" s="20">
        <f t="shared" si="39"/>
        <v>0</v>
      </c>
    </row>
    <row r="370" spans="1:10" x14ac:dyDescent="0.25">
      <c r="A370" s="485"/>
      <c r="B370" s="465"/>
      <c r="C370" s="465"/>
      <c r="D370" s="452"/>
      <c r="E370" s="488"/>
      <c r="F370" s="484" t="str">
        <f>IF(ISBLANK(D370),"",IF(ISBLANK(D370),"",VLOOKUP(D370,'B4 RATES'!$A$1:$E$202,5,FALSE)))</f>
        <v/>
      </c>
      <c r="G370" s="456" t="str">
        <f t="shared" si="40"/>
        <v/>
      </c>
      <c r="H370" s="519"/>
      <c r="I370" s="232"/>
      <c r="J370" s="20">
        <f t="shared" si="39"/>
        <v>0</v>
      </c>
    </row>
    <row r="371" spans="1:10" x14ac:dyDescent="0.25">
      <c r="A371" s="485"/>
      <c r="B371" s="465"/>
      <c r="C371" s="465"/>
      <c r="D371" s="452"/>
      <c r="E371" s="488"/>
      <c r="F371" s="484" t="str">
        <f>IF(ISBLANK(D371),"",IF(ISBLANK(D371),"",VLOOKUP(D371,'B4 RATES'!$A$1:$E$202,5,FALSE)))</f>
        <v/>
      </c>
      <c r="G371" s="456" t="str">
        <f t="shared" si="40"/>
        <v/>
      </c>
      <c r="H371" s="519"/>
      <c r="I371" s="232"/>
      <c r="J371" s="20">
        <f t="shared" si="39"/>
        <v>0</v>
      </c>
    </row>
    <row r="372" spans="1:10" x14ac:dyDescent="0.25">
      <c r="A372" s="485"/>
      <c r="B372" s="465"/>
      <c r="C372" s="465"/>
      <c r="D372" s="452"/>
      <c r="E372" s="488"/>
      <c r="F372" s="484" t="str">
        <f>IF(ISBLANK(D372),"",IF(ISBLANK(D372),"",VLOOKUP(D372,'B4 RATES'!$A$1:$E$202,5,FALSE)))</f>
        <v/>
      </c>
      <c r="G372" s="456" t="str">
        <f t="shared" si="40"/>
        <v/>
      </c>
      <c r="H372" s="519"/>
      <c r="I372" s="232"/>
      <c r="J372" s="20">
        <f t="shared" si="39"/>
        <v>0</v>
      </c>
    </row>
    <row r="373" spans="1:10" x14ac:dyDescent="0.25">
      <c r="A373" s="485"/>
      <c r="B373" s="465"/>
      <c r="C373" s="465"/>
      <c r="D373" s="452"/>
      <c r="E373" s="488"/>
      <c r="F373" s="484" t="str">
        <f>IF(ISBLANK(D373),"",IF(ISBLANK(D373),"",VLOOKUP(D373,'B4 RATES'!$A$1:$E$202,5,FALSE)))</f>
        <v/>
      </c>
      <c r="G373" s="456" t="str">
        <f t="shared" si="40"/>
        <v/>
      </c>
      <c r="H373" s="519"/>
      <c r="I373" s="232"/>
      <c r="J373" s="20">
        <f t="shared" si="39"/>
        <v>0</v>
      </c>
    </row>
    <row r="374" spans="1:10" x14ac:dyDescent="0.25">
      <c r="A374" s="485"/>
      <c r="B374" s="465"/>
      <c r="C374" s="465"/>
      <c r="D374" s="452"/>
      <c r="E374" s="488"/>
      <c r="F374" s="484" t="str">
        <f>IF(ISBLANK(D374),"",IF(ISBLANK(D374),"",VLOOKUP(D374,'B4 RATES'!$A$1:$E$202,5,FALSE)))</f>
        <v/>
      </c>
      <c r="G374" s="456" t="str">
        <f t="shared" si="40"/>
        <v/>
      </c>
      <c r="H374" s="519"/>
      <c r="I374" s="232"/>
      <c r="J374" s="20">
        <f t="shared" si="39"/>
        <v>0</v>
      </c>
    </row>
    <row r="375" spans="1:10" x14ac:dyDescent="0.25">
      <c r="A375" s="485"/>
      <c r="B375" s="465"/>
      <c r="C375" s="465"/>
      <c r="D375" s="452"/>
      <c r="E375" s="488"/>
      <c r="F375" s="484" t="str">
        <f>IF(ISBLANK(D375),"",IF(ISBLANK(D375),"",VLOOKUP(D375,'B4 RATES'!$A$1:$E$202,5,FALSE)))</f>
        <v/>
      </c>
      <c r="G375" s="456" t="str">
        <f t="shared" si="40"/>
        <v/>
      </c>
      <c r="H375" s="519"/>
      <c r="I375" s="232"/>
      <c r="J375" s="20">
        <f t="shared" si="39"/>
        <v>0</v>
      </c>
    </row>
    <row r="376" spans="1:10" x14ac:dyDescent="0.25">
      <c r="A376" s="485"/>
      <c r="B376" s="465"/>
      <c r="C376" s="465"/>
      <c r="D376" s="452"/>
      <c r="E376" s="488"/>
      <c r="F376" s="484" t="str">
        <f>IF(ISBLANK(D376),"",IF(ISBLANK(D376),"",VLOOKUP(D376,'B4 RATES'!$A$1:$E$202,5,FALSE)))</f>
        <v/>
      </c>
      <c r="G376" s="456" t="str">
        <f t="shared" si="40"/>
        <v/>
      </c>
      <c r="H376" s="519"/>
      <c r="I376" s="232"/>
      <c r="J376" s="20">
        <f t="shared" si="39"/>
        <v>0</v>
      </c>
    </row>
    <row r="377" spans="1:10" x14ac:dyDescent="0.25">
      <c r="A377" s="485"/>
      <c r="B377" s="465"/>
      <c r="C377" s="465"/>
      <c r="D377" s="452"/>
      <c r="E377" s="488"/>
      <c r="F377" s="484" t="str">
        <f>IF(ISBLANK(D377),"",IF(ISBLANK(D377),"",VLOOKUP(D377,'B4 RATES'!$A$1:$E$202,5,FALSE)))</f>
        <v/>
      </c>
      <c r="G377" s="456" t="str">
        <f t="shared" si="40"/>
        <v/>
      </c>
      <c r="H377" s="519"/>
      <c r="I377" s="232"/>
      <c r="J377" s="20">
        <f t="shared" si="39"/>
        <v>0</v>
      </c>
    </row>
    <row r="378" spans="1:10" x14ac:dyDescent="0.25">
      <c r="A378" s="485"/>
      <c r="B378" s="465"/>
      <c r="C378" s="465"/>
      <c r="D378" s="452"/>
      <c r="E378" s="488"/>
      <c r="F378" s="484" t="str">
        <f>IF(ISBLANK(D378),"",IF(ISBLANK(D378),"",VLOOKUP(D378,'B4 RATES'!$A$1:$E$202,5,FALSE)))</f>
        <v/>
      </c>
      <c r="G378" s="456" t="str">
        <f t="shared" si="40"/>
        <v/>
      </c>
      <c r="H378" s="519"/>
      <c r="I378" s="232"/>
      <c r="J378" s="20">
        <f t="shared" si="39"/>
        <v>0</v>
      </c>
    </row>
    <row r="379" spans="1:10" x14ac:dyDescent="0.25">
      <c r="A379" s="485"/>
      <c r="B379" s="465"/>
      <c r="C379" s="465"/>
      <c r="D379" s="452"/>
      <c r="E379" s="488"/>
      <c r="F379" s="484" t="str">
        <f>IF(ISBLANK(D379),"",IF(ISBLANK(D379),"",VLOOKUP(D379,'B4 RATES'!$A$1:$E$202,5,FALSE)))</f>
        <v/>
      </c>
      <c r="G379" s="456" t="str">
        <f t="shared" si="40"/>
        <v/>
      </c>
      <c r="H379" s="519"/>
      <c r="I379" s="232"/>
      <c r="J379" s="20">
        <f t="shared" si="39"/>
        <v>0</v>
      </c>
    </row>
    <row r="380" spans="1:10" x14ac:dyDescent="0.25">
      <c r="A380" s="485"/>
      <c r="B380" s="465"/>
      <c r="C380" s="465"/>
      <c r="D380" s="452"/>
      <c r="E380" s="488"/>
      <c r="F380" s="484" t="str">
        <f>IF(ISBLANK(D380),"",IF(ISBLANK(D380),"",VLOOKUP(D380,'B4 RATES'!$A$1:$E$202,5,FALSE)))</f>
        <v/>
      </c>
      <c r="G380" s="456" t="str">
        <f t="shared" si="40"/>
        <v/>
      </c>
      <c r="H380" s="519"/>
      <c r="I380" s="232"/>
      <c r="J380" s="20">
        <f t="shared" si="39"/>
        <v>0</v>
      </c>
    </row>
    <row r="381" spans="1:10" x14ac:dyDescent="0.25">
      <c r="A381" s="485"/>
      <c r="B381" s="465"/>
      <c r="C381" s="465"/>
      <c r="D381" s="452"/>
      <c r="E381" s="488"/>
      <c r="F381" s="484" t="str">
        <f>IF(ISBLANK(D381),"",IF(ISBLANK(D381),"",VLOOKUP(D381,'B4 RATES'!$A$1:$E$202,5,FALSE)))</f>
        <v/>
      </c>
      <c r="G381" s="456" t="str">
        <f t="shared" si="40"/>
        <v/>
      </c>
      <c r="H381" s="519"/>
      <c r="I381" s="232"/>
      <c r="J381" s="20">
        <f t="shared" si="39"/>
        <v>0</v>
      </c>
    </row>
    <row r="382" spans="1:10" x14ac:dyDescent="0.25">
      <c r="A382" s="485"/>
      <c r="B382" s="465"/>
      <c r="C382" s="465"/>
      <c r="D382" s="452"/>
      <c r="E382" s="488"/>
      <c r="F382" s="484" t="str">
        <f>IF(ISBLANK(D382),"",IF(ISBLANK(D382),"",VLOOKUP(D382,'B4 RATES'!$A$1:$E$202,5,FALSE)))</f>
        <v/>
      </c>
      <c r="G382" s="456" t="str">
        <f t="shared" si="40"/>
        <v/>
      </c>
      <c r="H382" s="519"/>
      <c r="I382" s="232"/>
      <c r="J382" s="20">
        <f t="shared" si="39"/>
        <v>0</v>
      </c>
    </row>
    <row r="383" spans="1:10" x14ac:dyDescent="0.25">
      <c r="A383" s="485"/>
      <c r="B383" s="465"/>
      <c r="C383" s="465"/>
      <c r="D383" s="452"/>
      <c r="E383" s="488"/>
      <c r="F383" s="484" t="str">
        <f>IF(ISBLANK(D383),"",IF(ISBLANK(D383),"",VLOOKUP(D383,'B4 RATES'!$A$1:$E$202,5,FALSE)))</f>
        <v/>
      </c>
      <c r="G383" s="456" t="str">
        <f t="shared" si="40"/>
        <v/>
      </c>
      <c r="H383" s="519"/>
      <c r="I383" s="232"/>
      <c r="J383" s="20">
        <f t="shared" si="39"/>
        <v>0</v>
      </c>
    </row>
    <row r="384" spans="1:10" x14ac:dyDescent="0.25">
      <c r="A384" s="485"/>
      <c r="B384" s="465"/>
      <c r="C384" s="465"/>
      <c r="D384" s="452"/>
      <c r="E384" s="488"/>
      <c r="F384" s="484" t="str">
        <f>IF(ISBLANK(D384),"",IF(ISBLANK(D384),"",VLOOKUP(D384,'B4 RATES'!$A$1:$E$202,5,FALSE)))</f>
        <v/>
      </c>
      <c r="G384" s="456" t="str">
        <f t="shared" si="40"/>
        <v/>
      </c>
      <c r="H384" s="519"/>
      <c r="I384" s="232"/>
      <c r="J384" s="20">
        <f t="shared" si="39"/>
        <v>0</v>
      </c>
    </row>
    <row r="385" spans="1:12" x14ac:dyDescent="0.25">
      <c r="A385" s="485"/>
      <c r="B385" s="465"/>
      <c r="C385" s="465"/>
      <c r="D385" s="452"/>
      <c r="E385" s="488"/>
      <c r="F385" s="484" t="str">
        <f>IF(ISBLANK(D385),"",IF(ISBLANK(D385),"",VLOOKUP(D385,'B4 RATES'!$A$1:$E$202,5,FALSE)))</f>
        <v/>
      </c>
      <c r="G385" s="456" t="str">
        <f t="shared" si="40"/>
        <v/>
      </c>
      <c r="H385" s="519"/>
      <c r="I385" s="232"/>
      <c r="J385" s="20">
        <f t="shared" si="39"/>
        <v>0</v>
      </c>
    </row>
    <row r="386" spans="1:12" x14ac:dyDescent="0.25">
      <c r="A386" s="485"/>
      <c r="B386" s="465"/>
      <c r="C386" s="465"/>
      <c r="D386" s="452"/>
      <c r="E386" s="488"/>
      <c r="F386" s="484" t="str">
        <f>IF(ISBLANK(D386),"",IF(ISBLANK(D386),"",VLOOKUP(D386,'B4 RATES'!$A$1:$E$202,5,FALSE)))</f>
        <v/>
      </c>
      <c r="G386" s="456" t="str">
        <f t="shared" si="40"/>
        <v/>
      </c>
      <c r="H386" s="519"/>
      <c r="I386" s="232"/>
      <c r="J386" s="20">
        <f t="shared" si="39"/>
        <v>0</v>
      </c>
    </row>
    <row r="387" spans="1:12" x14ac:dyDescent="0.25">
      <c r="A387" s="485"/>
      <c r="B387" s="465"/>
      <c r="C387" s="465"/>
      <c r="D387" s="452"/>
      <c r="E387" s="488"/>
      <c r="F387" s="484" t="str">
        <f>IF(ISBLANK(D387),"",IF(ISBLANK(D387),"",VLOOKUP(D387,'B4 RATES'!$A$1:$E$202,5,FALSE)))</f>
        <v/>
      </c>
      <c r="G387" s="456" t="str">
        <f t="shared" si="40"/>
        <v/>
      </c>
      <c r="H387" s="519"/>
      <c r="I387" s="232"/>
      <c r="J387" s="20">
        <f t="shared" si="39"/>
        <v>0</v>
      </c>
    </row>
    <row r="388" spans="1:12" ht="15.75" thickBot="1" x14ac:dyDescent="0.3">
      <c r="A388" s="489"/>
      <c r="B388" s="490"/>
      <c r="C388" s="490"/>
      <c r="D388" s="474"/>
      <c r="E388" s="491"/>
      <c r="F388" s="484" t="str">
        <f>IF(ISBLANK(D388),"",IF(ISBLANK(D388),"",VLOOKUP(D388,'B4 RATES'!$A$1:$E$202,5,FALSE)))</f>
        <v/>
      </c>
      <c r="G388" s="486" t="str">
        <f t="shared" si="40"/>
        <v/>
      </c>
      <c r="H388" s="519"/>
      <c r="I388" s="228"/>
      <c r="J388" s="20">
        <f t="shared" si="39"/>
        <v>0</v>
      </c>
    </row>
    <row r="389" spans="1:12" s="111" customFormat="1" ht="21.6" customHeight="1" thickBot="1" x14ac:dyDescent="0.3">
      <c r="A389" s="615" t="s">
        <v>0</v>
      </c>
      <c r="B389" s="616"/>
      <c r="C389" s="616"/>
      <c r="D389" s="616"/>
      <c r="E389" s="616"/>
      <c r="F389" s="616"/>
      <c r="G389" s="492">
        <f>ROUNDUP(SUM(G341:G388),2)</f>
        <v>0</v>
      </c>
      <c r="H389" s="511"/>
      <c r="I389" s="236"/>
      <c r="J389" s="512">
        <f>ROUNDUP(SUM(J341:J388),2)</f>
        <v>0</v>
      </c>
    </row>
    <row r="390" spans="1:12" s="48" customFormat="1" ht="21" customHeight="1" x14ac:dyDescent="0.3">
      <c r="A390" s="624" t="s">
        <v>53</v>
      </c>
      <c r="B390" s="625"/>
      <c r="C390" s="625"/>
      <c r="D390" s="625"/>
      <c r="E390" s="625"/>
      <c r="F390" s="625"/>
      <c r="G390" s="626"/>
      <c r="H390" s="504"/>
      <c r="I390" s="506"/>
      <c r="J390" s="506"/>
    </row>
    <row r="391" spans="1:12" s="6" customFormat="1" ht="58.5" customHeight="1" x14ac:dyDescent="0.25">
      <c r="A391" s="449" t="s">
        <v>226</v>
      </c>
      <c r="B391" s="449" t="s">
        <v>225</v>
      </c>
      <c r="C391" s="449" t="s">
        <v>230</v>
      </c>
      <c r="D391" s="449" t="s">
        <v>222</v>
      </c>
      <c r="E391" s="449" t="s">
        <v>221</v>
      </c>
      <c r="F391" s="451" t="s">
        <v>339</v>
      </c>
      <c r="G391" s="451" t="s">
        <v>248</v>
      </c>
      <c r="H391" s="114" t="s">
        <v>340</v>
      </c>
      <c r="I391" s="514" t="s">
        <v>249</v>
      </c>
      <c r="J391" s="514" t="s">
        <v>341</v>
      </c>
      <c r="K391" s="17" t="s">
        <v>256</v>
      </c>
      <c r="L391" s="17" t="s">
        <v>253</v>
      </c>
    </row>
    <row r="392" spans="1:12" ht="15.75" x14ac:dyDescent="0.25">
      <c r="A392" s="464"/>
      <c r="B392" s="464"/>
      <c r="C392" s="464"/>
      <c r="D392" s="471"/>
      <c r="E392" s="464"/>
      <c r="F392" s="472"/>
      <c r="G392" s="467">
        <f t="shared" ref="G392:G413" si="45">IF(F392="",D392,D392/F392)</f>
        <v>0</v>
      </c>
      <c r="H392" s="225"/>
      <c r="I392" s="154"/>
      <c r="J392" s="227">
        <f t="shared" ref="J392:J413" si="46">IF(I392&gt;0,(D392/I392),G392)</f>
        <v>0</v>
      </c>
      <c r="K392" s="228"/>
      <c r="L392" s="149">
        <f>J392-K392</f>
        <v>0</v>
      </c>
    </row>
    <row r="393" spans="1:12" ht="15.75" x14ac:dyDescent="0.25">
      <c r="A393" s="464"/>
      <c r="B393" s="464"/>
      <c r="C393" s="464"/>
      <c r="D393" s="471"/>
      <c r="E393" s="464"/>
      <c r="F393" s="472"/>
      <c r="G393" s="467">
        <f t="shared" si="45"/>
        <v>0</v>
      </c>
      <c r="H393" s="225"/>
      <c r="I393" s="154"/>
      <c r="J393" s="227">
        <f t="shared" si="46"/>
        <v>0</v>
      </c>
      <c r="K393" s="228"/>
      <c r="L393" s="149">
        <f t="shared" ref="L393:L413" si="47">J393-K393</f>
        <v>0</v>
      </c>
    </row>
    <row r="394" spans="1:12" ht="15.75" x14ac:dyDescent="0.25">
      <c r="A394" s="464"/>
      <c r="B394" s="464"/>
      <c r="C394" s="464"/>
      <c r="D394" s="471"/>
      <c r="E394" s="464"/>
      <c r="F394" s="472"/>
      <c r="G394" s="467">
        <f t="shared" si="45"/>
        <v>0</v>
      </c>
      <c r="H394" s="225"/>
      <c r="I394" s="154"/>
      <c r="J394" s="227">
        <f t="shared" si="46"/>
        <v>0</v>
      </c>
      <c r="K394" s="228"/>
      <c r="L394" s="149">
        <f t="shared" si="47"/>
        <v>0</v>
      </c>
    </row>
    <row r="395" spans="1:12" ht="15.75" x14ac:dyDescent="0.25">
      <c r="A395" s="464"/>
      <c r="B395" s="464"/>
      <c r="C395" s="464"/>
      <c r="D395" s="471"/>
      <c r="E395" s="464"/>
      <c r="F395" s="472"/>
      <c r="G395" s="467">
        <f t="shared" si="45"/>
        <v>0</v>
      </c>
      <c r="H395" s="225"/>
      <c r="I395" s="154"/>
      <c r="J395" s="227">
        <f t="shared" si="46"/>
        <v>0</v>
      </c>
      <c r="K395" s="228"/>
      <c r="L395" s="149">
        <f t="shared" si="47"/>
        <v>0</v>
      </c>
    </row>
    <row r="396" spans="1:12" ht="15.75" x14ac:dyDescent="0.25">
      <c r="A396" s="464"/>
      <c r="B396" s="464"/>
      <c r="C396" s="464"/>
      <c r="D396" s="471"/>
      <c r="E396" s="464"/>
      <c r="F396" s="472"/>
      <c r="G396" s="467">
        <f t="shared" si="45"/>
        <v>0</v>
      </c>
      <c r="H396" s="225"/>
      <c r="I396" s="154"/>
      <c r="J396" s="227">
        <f t="shared" si="46"/>
        <v>0</v>
      </c>
      <c r="K396" s="228"/>
      <c r="L396" s="149">
        <f t="shared" si="47"/>
        <v>0</v>
      </c>
    </row>
    <row r="397" spans="1:12" ht="15.75" x14ac:dyDescent="0.25">
      <c r="A397" s="464"/>
      <c r="B397" s="464"/>
      <c r="C397" s="464"/>
      <c r="D397" s="471"/>
      <c r="E397" s="464"/>
      <c r="F397" s="472"/>
      <c r="G397" s="467">
        <f t="shared" si="45"/>
        <v>0</v>
      </c>
      <c r="H397" s="225"/>
      <c r="I397" s="154"/>
      <c r="J397" s="227">
        <f t="shared" si="46"/>
        <v>0</v>
      </c>
      <c r="K397" s="228"/>
      <c r="L397" s="149">
        <f t="shared" si="47"/>
        <v>0</v>
      </c>
    </row>
    <row r="398" spans="1:12" ht="15.75" x14ac:dyDescent="0.25">
      <c r="A398" s="464"/>
      <c r="B398" s="464"/>
      <c r="C398" s="464"/>
      <c r="D398" s="471"/>
      <c r="E398" s="464"/>
      <c r="F398" s="472"/>
      <c r="G398" s="467">
        <f t="shared" si="45"/>
        <v>0</v>
      </c>
      <c r="H398" s="225"/>
      <c r="I398" s="154"/>
      <c r="J398" s="227">
        <f t="shared" si="46"/>
        <v>0</v>
      </c>
      <c r="K398" s="228"/>
      <c r="L398" s="149">
        <f t="shared" si="47"/>
        <v>0</v>
      </c>
    </row>
    <row r="399" spans="1:12" ht="15.75" x14ac:dyDescent="0.25">
      <c r="A399" s="464"/>
      <c r="B399" s="464"/>
      <c r="C399" s="464"/>
      <c r="D399" s="471"/>
      <c r="E399" s="464"/>
      <c r="F399" s="472"/>
      <c r="G399" s="467">
        <f t="shared" ref="G399:G400" si="48">IF(F399="",D399,D399/F399)</f>
        <v>0</v>
      </c>
      <c r="H399" s="225"/>
      <c r="I399" s="154"/>
      <c r="J399" s="227">
        <f t="shared" ref="J399:J400" si="49">IF(I399&gt;0,(D399/I399),G399)</f>
        <v>0</v>
      </c>
      <c r="K399" s="228"/>
      <c r="L399" s="149">
        <f t="shared" ref="L399:L400" si="50">J399-K399</f>
        <v>0</v>
      </c>
    </row>
    <row r="400" spans="1:12" ht="15.75" x14ac:dyDescent="0.25">
      <c r="A400" s="464"/>
      <c r="B400" s="464"/>
      <c r="C400" s="464"/>
      <c r="D400" s="471"/>
      <c r="E400" s="464"/>
      <c r="F400" s="472"/>
      <c r="G400" s="467">
        <f t="shared" si="48"/>
        <v>0</v>
      </c>
      <c r="H400" s="225"/>
      <c r="I400" s="154"/>
      <c r="J400" s="227">
        <f t="shared" si="49"/>
        <v>0</v>
      </c>
      <c r="K400" s="228"/>
      <c r="L400" s="149">
        <f t="shared" si="50"/>
        <v>0</v>
      </c>
    </row>
    <row r="401" spans="1:12" ht="15.75" x14ac:dyDescent="0.25">
      <c r="A401" s="464"/>
      <c r="B401" s="464"/>
      <c r="C401" s="464"/>
      <c r="D401" s="471"/>
      <c r="E401" s="464"/>
      <c r="F401" s="472"/>
      <c r="G401" s="467">
        <f t="shared" si="45"/>
        <v>0</v>
      </c>
      <c r="H401" s="225"/>
      <c r="I401" s="154"/>
      <c r="J401" s="227">
        <f t="shared" si="46"/>
        <v>0</v>
      </c>
      <c r="K401" s="228"/>
      <c r="L401" s="149">
        <f t="shared" si="47"/>
        <v>0</v>
      </c>
    </row>
    <row r="402" spans="1:12" ht="15.75" x14ac:dyDescent="0.25">
      <c r="A402" s="464"/>
      <c r="B402" s="464"/>
      <c r="C402" s="464"/>
      <c r="D402" s="471"/>
      <c r="E402" s="464"/>
      <c r="F402" s="472"/>
      <c r="G402" s="467">
        <f t="shared" si="45"/>
        <v>0</v>
      </c>
      <c r="H402" s="225"/>
      <c r="I402" s="154"/>
      <c r="J402" s="227">
        <f t="shared" si="46"/>
        <v>0</v>
      </c>
      <c r="K402" s="228"/>
      <c r="L402" s="149">
        <f t="shared" si="47"/>
        <v>0</v>
      </c>
    </row>
    <row r="403" spans="1:12" ht="15.75" x14ac:dyDescent="0.25">
      <c r="A403" s="464"/>
      <c r="B403" s="464"/>
      <c r="C403" s="464"/>
      <c r="D403" s="471"/>
      <c r="E403" s="464"/>
      <c r="F403" s="472"/>
      <c r="G403" s="467">
        <f t="shared" si="45"/>
        <v>0</v>
      </c>
      <c r="H403" s="225"/>
      <c r="I403" s="154"/>
      <c r="J403" s="227">
        <f t="shared" si="46"/>
        <v>0</v>
      </c>
      <c r="K403" s="228"/>
      <c r="L403" s="149">
        <f t="shared" si="47"/>
        <v>0</v>
      </c>
    </row>
    <row r="404" spans="1:12" ht="15.75" x14ac:dyDescent="0.25">
      <c r="A404" s="464"/>
      <c r="B404" s="464"/>
      <c r="C404" s="464"/>
      <c r="D404" s="471"/>
      <c r="E404" s="464"/>
      <c r="F404" s="472"/>
      <c r="G404" s="467">
        <f t="shared" si="45"/>
        <v>0</v>
      </c>
      <c r="H404" s="225"/>
      <c r="I404" s="154"/>
      <c r="J404" s="227">
        <f t="shared" si="46"/>
        <v>0</v>
      </c>
      <c r="K404" s="228"/>
      <c r="L404" s="149">
        <f t="shared" si="47"/>
        <v>0</v>
      </c>
    </row>
    <row r="405" spans="1:12" ht="15.75" x14ac:dyDescent="0.25">
      <c r="A405" s="464"/>
      <c r="B405" s="464"/>
      <c r="C405" s="464"/>
      <c r="D405" s="471"/>
      <c r="E405" s="464"/>
      <c r="F405" s="472"/>
      <c r="G405" s="467">
        <f t="shared" si="45"/>
        <v>0</v>
      </c>
      <c r="H405" s="225"/>
      <c r="I405" s="154"/>
      <c r="J405" s="227">
        <f t="shared" si="46"/>
        <v>0</v>
      </c>
      <c r="K405" s="228"/>
      <c r="L405" s="149">
        <f t="shared" si="47"/>
        <v>0</v>
      </c>
    </row>
    <row r="406" spans="1:12" ht="15.75" x14ac:dyDescent="0.25">
      <c r="A406" s="464"/>
      <c r="B406" s="464"/>
      <c r="C406" s="464"/>
      <c r="D406" s="471"/>
      <c r="E406" s="464"/>
      <c r="F406" s="472"/>
      <c r="G406" s="467">
        <f t="shared" si="45"/>
        <v>0</v>
      </c>
      <c r="H406" s="225"/>
      <c r="I406" s="154"/>
      <c r="J406" s="227">
        <f t="shared" si="46"/>
        <v>0</v>
      </c>
      <c r="K406" s="228"/>
      <c r="L406" s="149">
        <f t="shared" si="47"/>
        <v>0</v>
      </c>
    </row>
    <row r="407" spans="1:12" ht="15.75" x14ac:dyDescent="0.25">
      <c r="A407" s="464"/>
      <c r="B407" s="464"/>
      <c r="C407" s="464"/>
      <c r="D407" s="471"/>
      <c r="E407" s="464"/>
      <c r="F407" s="472"/>
      <c r="G407" s="467">
        <f t="shared" si="45"/>
        <v>0</v>
      </c>
      <c r="H407" s="225"/>
      <c r="I407" s="154"/>
      <c r="J407" s="227">
        <f t="shared" si="46"/>
        <v>0</v>
      </c>
      <c r="K407" s="228"/>
      <c r="L407" s="149">
        <f t="shared" si="47"/>
        <v>0</v>
      </c>
    </row>
    <row r="408" spans="1:12" ht="15" customHeight="1" x14ac:dyDescent="0.25">
      <c r="A408" s="464"/>
      <c r="B408" s="464"/>
      <c r="C408" s="464"/>
      <c r="D408" s="471"/>
      <c r="E408" s="464"/>
      <c r="F408" s="472"/>
      <c r="G408" s="467">
        <f t="shared" si="45"/>
        <v>0</v>
      </c>
      <c r="H408" s="225"/>
      <c r="I408" s="154"/>
      <c r="J408" s="227">
        <f t="shared" si="46"/>
        <v>0</v>
      </c>
      <c r="K408" s="228"/>
      <c r="L408" s="149">
        <f t="shared" si="47"/>
        <v>0</v>
      </c>
    </row>
    <row r="409" spans="1:12" ht="15.75" x14ac:dyDescent="0.25">
      <c r="A409" s="464"/>
      <c r="B409" s="464"/>
      <c r="C409" s="464"/>
      <c r="D409" s="471"/>
      <c r="E409" s="464"/>
      <c r="F409" s="472"/>
      <c r="G409" s="467">
        <f t="shared" si="45"/>
        <v>0</v>
      </c>
      <c r="H409" s="225"/>
      <c r="I409" s="154"/>
      <c r="J409" s="227">
        <f t="shared" si="46"/>
        <v>0</v>
      </c>
      <c r="K409" s="228"/>
      <c r="L409" s="149">
        <f t="shared" si="47"/>
        <v>0</v>
      </c>
    </row>
    <row r="410" spans="1:12" ht="15.75" x14ac:dyDescent="0.25">
      <c r="A410" s="464"/>
      <c r="B410" s="464"/>
      <c r="C410" s="464"/>
      <c r="D410" s="471"/>
      <c r="E410" s="464"/>
      <c r="F410" s="472"/>
      <c r="G410" s="467">
        <f t="shared" si="45"/>
        <v>0</v>
      </c>
      <c r="H410" s="225"/>
      <c r="I410" s="154"/>
      <c r="J410" s="227">
        <f t="shared" si="46"/>
        <v>0</v>
      </c>
      <c r="K410" s="228"/>
      <c r="L410" s="149">
        <f t="shared" si="47"/>
        <v>0</v>
      </c>
    </row>
    <row r="411" spans="1:12" ht="15.75" x14ac:dyDescent="0.25">
      <c r="A411" s="464"/>
      <c r="B411" s="464"/>
      <c r="C411" s="464"/>
      <c r="D411" s="471"/>
      <c r="E411" s="464"/>
      <c r="F411" s="472"/>
      <c r="G411" s="467">
        <f t="shared" si="45"/>
        <v>0</v>
      </c>
      <c r="H411" s="225"/>
      <c r="I411" s="154"/>
      <c r="J411" s="227">
        <f t="shared" si="46"/>
        <v>0</v>
      </c>
      <c r="K411" s="228"/>
      <c r="L411" s="149">
        <f t="shared" si="47"/>
        <v>0</v>
      </c>
    </row>
    <row r="412" spans="1:12" ht="15.75" x14ac:dyDescent="0.25">
      <c r="A412" s="464"/>
      <c r="B412" s="464"/>
      <c r="C412" s="464"/>
      <c r="D412" s="471"/>
      <c r="E412" s="464"/>
      <c r="F412" s="472"/>
      <c r="G412" s="467">
        <f t="shared" si="45"/>
        <v>0</v>
      </c>
      <c r="H412" s="225"/>
      <c r="I412" s="154"/>
      <c r="J412" s="227">
        <f t="shared" si="46"/>
        <v>0</v>
      </c>
      <c r="K412" s="228"/>
      <c r="L412" s="149">
        <f t="shared" si="47"/>
        <v>0</v>
      </c>
    </row>
    <row r="413" spans="1:12" ht="16.5" thickBot="1" x14ac:dyDescent="0.3">
      <c r="A413" s="493"/>
      <c r="B413" s="493"/>
      <c r="C413" s="493"/>
      <c r="D413" s="475"/>
      <c r="E413" s="493"/>
      <c r="F413" s="476"/>
      <c r="G413" s="467">
        <f t="shared" si="45"/>
        <v>0</v>
      </c>
      <c r="H413" s="225"/>
      <c r="I413" s="154"/>
      <c r="J413" s="227">
        <f t="shared" si="46"/>
        <v>0</v>
      </c>
      <c r="K413" s="228"/>
      <c r="L413" s="149">
        <f t="shared" si="47"/>
        <v>0</v>
      </c>
    </row>
    <row r="414" spans="1:12" s="111" customFormat="1" ht="22.5" customHeight="1" thickBot="1" x14ac:dyDescent="0.3">
      <c r="A414" s="615" t="s">
        <v>0</v>
      </c>
      <c r="B414" s="616"/>
      <c r="C414" s="616"/>
      <c r="D414" s="616"/>
      <c r="E414" s="616"/>
      <c r="F414" s="620"/>
      <c r="G414" s="457">
        <f>ROUNDUP(SUM(G392:G413),2)</f>
        <v>0</v>
      </c>
      <c r="H414" s="511"/>
      <c r="I414" s="515"/>
      <c r="J414" s="515"/>
      <c r="L414" s="49">
        <f>ROUNDUP(SUM(L392:L413),2)</f>
        <v>0</v>
      </c>
    </row>
    <row r="415" spans="1:12" x14ac:dyDescent="0.25">
      <c r="A415" s="477"/>
      <c r="B415" s="477"/>
      <c r="C415" s="478"/>
      <c r="D415" s="477"/>
      <c r="E415" s="477"/>
      <c r="F415" s="479"/>
      <c r="G415" s="479"/>
      <c r="H415" s="516"/>
    </row>
    <row r="416" spans="1:12" s="48" customFormat="1" ht="21" customHeight="1" x14ac:dyDescent="0.3">
      <c r="A416" s="624" t="s">
        <v>62</v>
      </c>
      <c r="B416" s="625"/>
      <c r="C416" s="625"/>
      <c r="D416" s="625"/>
      <c r="E416" s="625"/>
      <c r="F416" s="625"/>
      <c r="G416" s="626"/>
      <c r="H416" s="504"/>
      <c r="I416" s="506"/>
      <c r="J416" s="506"/>
    </row>
    <row r="417" spans="1:12" s="6" customFormat="1" ht="60.75" customHeight="1" x14ac:dyDescent="0.25">
      <c r="A417" s="449" t="s">
        <v>226</v>
      </c>
      <c r="B417" s="449" t="s">
        <v>225</v>
      </c>
      <c r="C417" s="449" t="s">
        <v>230</v>
      </c>
      <c r="D417" s="449" t="s">
        <v>222</v>
      </c>
      <c r="E417" s="449" t="s">
        <v>221</v>
      </c>
      <c r="F417" s="451" t="s">
        <v>339</v>
      </c>
      <c r="G417" s="451" t="s">
        <v>220</v>
      </c>
      <c r="H417" s="114" t="s">
        <v>340</v>
      </c>
      <c r="I417" s="514" t="s">
        <v>249</v>
      </c>
      <c r="J417" s="514" t="s">
        <v>342</v>
      </c>
      <c r="K417" s="17" t="s">
        <v>256</v>
      </c>
      <c r="L417" s="17" t="s">
        <v>253</v>
      </c>
    </row>
    <row r="418" spans="1:12" ht="15.75" x14ac:dyDescent="0.25">
      <c r="A418" s="452"/>
      <c r="B418" s="452"/>
      <c r="C418" s="452"/>
      <c r="D418" s="471"/>
      <c r="E418" s="452"/>
      <c r="F418" s="472"/>
      <c r="G418" s="227">
        <f t="shared" ref="G418:G445" si="51">IF(F418="",D418,D418/F418)</f>
        <v>0</v>
      </c>
      <c r="H418" s="225"/>
      <c r="I418" s="472"/>
      <c r="J418" s="227">
        <f t="shared" ref="J418:J445" si="52">IF(I418&gt;0,(D418/I418),G418)</f>
        <v>0</v>
      </c>
      <c r="K418" s="228"/>
      <c r="L418" s="20">
        <f t="shared" ref="L418:L445" si="53">J418-K418</f>
        <v>0</v>
      </c>
    </row>
    <row r="419" spans="1:12" ht="15.75" x14ac:dyDescent="0.25">
      <c r="A419" s="452"/>
      <c r="B419" s="452"/>
      <c r="C419" s="452"/>
      <c r="D419" s="471"/>
      <c r="E419" s="452"/>
      <c r="F419" s="472"/>
      <c r="G419" s="227">
        <f t="shared" si="51"/>
        <v>0</v>
      </c>
      <c r="H419" s="225"/>
      <c r="I419" s="472"/>
      <c r="J419" s="227">
        <f t="shared" si="52"/>
        <v>0</v>
      </c>
      <c r="K419" s="228"/>
      <c r="L419" s="20">
        <f t="shared" si="53"/>
        <v>0</v>
      </c>
    </row>
    <row r="420" spans="1:12" ht="15.75" x14ac:dyDescent="0.25">
      <c r="A420" s="452"/>
      <c r="B420" s="452"/>
      <c r="C420" s="452"/>
      <c r="D420" s="471"/>
      <c r="E420" s="452"/>
      <c r="F420" s="472"/>
      <c r="G420" s="227">
        <f t="shared" si="51"/>
        <v>0</v>
      </c>
      <c r="H420" s="225"/>
      <c r="I420" s="472"/>
      <c r="J420" s="227">
        <f t="shared" si="52"/>
        <v>0</v>
      </c>
      <c r="K420" s="228"/>
      <c r="L420" s="20">
        <f t="shared" si="53"/>
        <v>0</v>
      </c>
    </row>
    <row r="421" spans="1:12" ht="15.75" x14ac:dyDescent="0.25">
      <c r="A421" s="452"/>
      <c r="B421" s="452"/>
      <c r="C421" s="452"/>
      <c r="D421" s="471"/>
      <c r="E421" s="452"/>
      <c r="F421" s="472"/>
      <c r="G421" s="227">
        <f t="shared" si="51"/>
        <v>0</v>
      </c>
      <c r="H421" s="225"/>
      <c r="I421" s="472"/>
      <c r="J421" s="227">
        <f t="shared" si="52"/>
        <v>0</v>
      </c>
      <c r="K421" s="228"/>
      <c r="L421" s="20">
        <f t="shared" si="53"/>
        <v>0</v>
      </c>
    </row>
    <row r="422" spans="1:12" ht="15.75" x14ac:dyDescent="0.25">
      <c r="A422" s="452"/>
      <c r="B422" s="452"/>
      <c r="C422" s="452"/>
      <c r="D422" s="471"/>
      <c r="E422" s="452"/>
      <c r="F422" s="472"/>
      <c r="G422" s="227">
        <f t="shared" si="51"/>
        <v>0</v>
      </c>
      <c r="H422" s="225"/>
      <c r="I422" s="472"/>
      <c r="J422" s="227">
        <f t="shared" si="52"/>
        <v>0</v>
      </c>
      <c r="K422" s="228"/>
      <c r="L422" s="20">
        <f t="shared" si="53"/>
        <v>0</v>
      </c>
    </row>
    <row r="423" spans="1:12" ht="15.75" x14ac:dyDescent="0.25">
      <c r="A423" s="452"/>
      <c r="B423" s="452"/>
      <c r="C423" s="452"/>
      <c r="D423" s="471"/>
      <c r="E423" s="452"/>
      <c r="F423" s="472"/>
      <c r="G423" s="227">
        <f t="shared" si="51"/>
        <v>0</v>
      </c>
      <c r="H423" s="225"/>
      <c r="I423" s="472"/>
      <c r="J423" s="227">
        <f t="shared" si="52"/>
        <v>0</v>
      </c>
      <c r="K423" s="228"/>
      <c r="L423" s="20">
        <f t="shared" si="53"/>
        <v>0</v>
      </c>
    </row>
    <row r="424" spans="1:12" ht="15.75" x14ac:dyDescent="0.25">
      <c r="A424" s="452"/>
      <c r="B424" s="452"/>
      <c r="C424" s="452"/>
      <c r="D424" s="471"/>
      <c r="E424" s="452"/>
      <c r="F424" s="472"/>
      <c r="G424" s="227">
        <f t="shared" si="51"/>
        <v>0</v>
      </c>
      <c r="H424" s="225"/>
      <c r="I424" s="472"/>
      <c r="J424" s="227">
        <f t="shared" si="52"/>
        <v>0</v>
      </c>
      <c r="K424" s="228"/>
      <c r="L424" s="20">
        <f t="shared" si="53"/>
        <v>0</v>
      </c>
    </row>
    <row r="425" spans="1:12" ht="15.75" x14ac:dyDescent="0.25">
      <c r="A425" s="452"/>
      <c r="B425" s="452"/>
      <c r="C425" s="452"/>
      <c r="D425" s="471"/>
      <c r="E425" s="452"/>
      <c r="F425" s="472"/>
      <c r="G425" s="227">
        <f t="shared" si="51"/>
        <v>0</v>
      </c>
      <c r="H425" s="225"/>
      <c r="I425" s="472"/>
      <c r="J425" s="227">
        <f t="shared" si="52"/>
        <v>0</v>
      </c>
      <c r="K425" s="228"/>
      <c r="L425" s="20">
        <f t="shared" si="53"/>
        <v>0</v>
      </c>
    </row>
    <row r="426" spans="1:12" ht="15.75" x14ac:dyDescent="0.25">
      <c r="A426" s="452"/>
      <c r="B426" s="452"/>
      <c r="C426" s="452"/>
      <c r="D426" s="471"/>
      <c r="E426" s="452"/>
      <c r="F426" s="472"/>
      <c r="G426" s="227">
        <f t="shared" si="51"/>
        <v>0</v>
      </c>
      <c r="H426" s="225"/>
      <c r="I426" s="472"/>
      <c r="J426" s="227">
        <f t="shared" si="52"/>
        <v>0</v>
      </c>
      <c r="K426" s="228"/>
      <c r="L426" s="20">
        <f t="shared" si="53"/>
        <v>0</v>
      </c>
    </row>
    <row r="427" spans="1:12" ht="15.75" x14ac:dyDescent="0.25">
      <c r="A427" s="452"/>
      <c r="B427" s="452"/>
      <c r="C427" s="452"/>
      <c r="D427" s="471"/>
      <c r="E427" s="452"/>
      <c r="F427" s="472"/>
      <c r="G427" s="227">
        <f t="shared" si="51"/>
        <v>0</v>
      </c>
      <c r="H427" s="225"/>
      <c r="I427" s="472"/>
      <c r="J427" s="227">
        <f t="shared" si="52"/>
        <v>0</v>
      </c>
      <c r="K427" s="228"/>
      <c r="L427" s="20">
        <f t="shared" si="53"/>
        <v>0</v>
      </c>
    </row>
    <row r="428" spans="1:12" ht="15.75" x14ac:dyDescent="0.25">
      <c r="A428" s="452"/>
      <c r="B428" s="452"/>
      <c r="C428" s="452"/>
      <c r="D428" s="471"/>
      <c r="E428" s="452"/>
      <c r="F428" s="472"/>
      <c r="G428" s="227">
        <f t="shared" si="51"/>
        <v>0</v>
      </c>
      <c r="H428" s="225"/>
      <c r="I428" s="472"/>
      <c r="J428" s="227">
        <f t="shared" si="52"/>
        <v>0</v>
      </c>
      <c r="K428" s="228"/>
      <c r="L428" s="20">
        <f t="shared" si="53"/>
        <v>0</v>
      </c>
    </row>
    <row r="429" spans="1:12" ht="15.75" x14ac:dyDescent="0.25">
      <c r="A429" s="452"/>
      <c r="B429" s="452"/>
      <c r="C429" s="452"/>
      <c r="D429" s="471"/>
      <c r="E429" s="452"/>
      <c r="F429" s="472"/>
      <c r="G429" s="227">
        <f t="shared" ref="G429:G431" si="54">IF(F429="",D429,D429/F429)</f>
        <v>0</v>
      </c>
      <c r="H429" s="225"/>
      <c r="I429" s="472"/>
      <c r="J429" s="227">
        <f t="shared" si="52"/>
        <v>0</v>
      </c>
      <c r="K429" s="228"/>
      <c r="L429" s="20">
        <f t="shared" si="53"/>
        <v>0</v>
      </c>
    </row>
    <row r="430" spans="1:12" ht="15.75" x14ac:dyDescent="0.25">
      <c r="A430" s="452"/>
      <c r="B430" s="452"/>
      <c r="C430" s="452"/>
      <c r="D430" s="471"/>
      <c r="E430" s="452"/>
      <c r="F430" s="472"/>
      <c r="G430" s="227">
        <f t="shared" si="54"/>
        <v>0</v>
      </c>
      <c r="H430" s="225"/>
      <c r="I430" s="472"/>
      <c r="J430" s="227">
        <f t="shared" si="52"/>
        <v>0</v>
      </c>
      <c r="K430" s="228"/>
      <c r="L430" s="20">
        <f t="shared" si="53"/>
        <v>0</v>
      </c>
    </row>
    <row r="431" spans="1:12" ht="15.75" x14ac:dyDescent="0.25">
      <c r="A431" s="452"/>
      <c r="B431" s="452"/>
      <c r="C431" s="452"/>
      <c r="D431" s="471"/>
      <c r="E431" s="452"/>
      <c r="F431" s="472"/>
      <c r="G431" s="227">
        <f t="shared" si="54"/>
        <v>0</v>
      </c>
      <c r="H431" s="225"/>
      <c r="I431" s="472"/>
      <c r="J431" s="227">
        <f t="shared" si="52"/>
        <v>0</v>
      </c>
      <c r="K431" s="228"/>
      <c r="L431" s="20">
        <f t="shared" si="53"/>
        <v>0</v>
      </c>
    </row>
    <row r="432" spans="1:12" ht="15.75" x14ac:dyDescent="0.25">
      <c r="A432" s="452"/>
      <c r="B432" s="452"/>
      <c r="C432" s="452"/>
      <c r="D432" s="471"/>
      <c r="E432" s="452"/>
      <c r="F432" s="472"/>
      <c r="G432" s="227">
        <f t="shared" si="51"/>
        <v>0</v>
      </c>
      <c r="H432" s="225"/>
      <c r="I432" s="472"/>
      <c r="J432" s="227">
        <f t="shared" si="52"/>
        <v>0</v>
      </c>
      <c r="K432" s="228"/>
      <c r="L432" s="20">
        <f t="shared" si="53"/>
        <v>0</v>
      </c>
    </row>
    <row r="433" spans="1:12" ht="15.75" x14ac:dyDescent="0.25">
      <c r="A433" s="452"/>
      <c r="B433" s="452"/>
      <c r="C433" s="452"/>
      <c r="D433" s="471"/>
      <c r="E433" s="452"/>
      <c r="F433" s="472"/>
      <c r="G433" s="227">
        <f t="shared" si="51"/>
        <v>0</v>
      </c>
      <c r="H433" s="225"/>
      <c r="I433" s="472"/>
      <c r="J433" s="227">
        <f t="shared" si="52"/>
        <v>0</v>
      </c>
      <c r="K433" s="228"/>
      <c r="L433" s="20">
        <f t="shared" si="53"/>
        <v>0</v>
      </c>
    </row>
    <row r="434" spans="1:12" ht="15.75" x14ac:dyDescent="0.25">
      <c r="A434" s="452"/>
      <c r="B434" s="452"/>
      <c r="C434" s="452"/>
      <c r="D434" s="471"/>
      <c r="E434" s="452"/>
      <c r="F434" s="472"/>
      <c r="G434" s="227">
        <f t="shared" si="51"/>
        <v>0</v>
      </c>
      <c r="H434" s="225"/>
      <c r="I434" s="472"/>
      <c r="J434" s="227">
        <f t="shared" si="52"/>
        <v>0</v>
      </c>
      <c r="K434" s="228"/>
      <c r="L434" s="20">
        <f t="shared" si="53"/>
        <v>0</v>
      </c>
    </row>
    <row r="435" spans="1:12" ht="15.75" x14ac:dyDescent="0.25">
      <c r="A435" s="452"/>
      <c r="B435" s="452"/>
      <c r="C435" s="452"/>
      <c r="D435" s="471"/>
      <c r="E435" s="452"/>
      <c r="F435" s="472"/>
      <c r="G435" s="227">
        <f t="shared" si="51"/>
        <v>0</v>
      </c>
      <c r="H435" s="225"/>
      <c r="I435" s="472"/>
      <c r="J435" s="227">
        <f t="shared" si="52"/>
        <v>0</v>
      </c>
      <c r="K435" s="228"/>
      <c r="L435" s="20">
        <f t="shared" si="53"/>
        <v>0</v>
      </c>
    </row>
    <row r="436" spans="1:12" ht="15.75" x14ac:dyDescent="0.25">
      <c r="A436" s="452"/>
      <c r="B436" s="452"/>
      <c r="C436" s="452"/>
      <c r="D436" s="471"/>
      <c r="E436" s="452"/>
      <c r="F436" s="472"/>
      <c r="G436" s="227">
        <f t="shared" si="51"/>
        <v>0</v>
      </c>
      <c r="H436" s="225"/>
      <c r="I436" s="472"/>
      <c r="J436" s="227">
        <f t="shared" si="52"/>
        <v>0</v>
      </c>
      <c r="K436" s="228"/>
      <c r="L436" s="20">
        <f t="shared" si="53"/>
        <v>0</v>
      </c>
    </row>
    <row r="437" spans="1:12" ht="15.75" x14ac:dyDescent="0.25">
      <c r="A437" s="452"/>
      <c r="B437" s="452"/>
      <c r="C437" s="452"/>
      <c r="D437" s="471"/>
      <c r="E437" s="452"/>
      <c r="F437" s="472"/>
      <c r="G437" s="227">
        <f t="shared" si="51"/>
        <v>0</v>
      </c>
      <c r="H437" s="225"/>
      <c r="I437" s="472"/>
      <c r="J437" s="227">
        <f t="shared" si="52"/>
        <v>0</v>
      </c>
      <c r="K437" s="228"/>
      <c r="L437" s="20">
        <f t="shared" si="53"/>
        <v>0</v>
      </c>
    </row>
    <row r="438" spans="1:12" ht="15.75" x14ac:dyDescent="0.25">
      <c r="A438" s="452"/>
      <c r="B438" s="452"/>
      <c r="C438" s="452"/>
      <c r="D438" s="471"/>
      <c r="E438" s="452"/>
      <c r="F438" s="472"/>
      <c r="G438" s="227">
        <f t="shared" si="51"/>
        <v>0</v>
      </c>
      <c r="H438" s="225"/>
      <c r="I438" s="472"/>
      <c r="J438" s="227">
        <f t="shared" si="52"/>
        <v>0</v>
      </c>
      <c r="K438" s="228"/>
      <c r="L438" s="20">
        <f t="shared" si="53"/>
        <v>0</v>
      </c>
    </row>
    <row r="439" spans="1:12" ht="15.75" x14ac:dyDescent="0.25">
      <c r="A439" s="452"/>
      <c r="B439" s="452"/>
      <c r="C439" s="452"/>
      <c r="D439" s="471"/>
      <c r="E439" s="452"/>
      <c r="F439" s="472"/>
      <c r="G439" s="227">
        <f t="shared" si="51"/>
        <v>0</v>
      </c>
      <c r="H439" s="225"/>
      <c r="I439" s="472"/>
      <c r="J439" s="227">
        <f t="shared" si="52"/>
        <v>0</v>
      </c>
      <c r="K439" s="228"/>
      <c r="L439" s="20">
        <f t="shared" si="53"/>
        <v>0</v>
      </c>
    </row>
    <row r="440" spans="1:12" ht="15.75" x14ac:dyDescent="0.25">
      <c r="A440" s="452"/>
      <c r="B440" s="452"/>
      <c r="C440" s="452"/>
      <c r="D440" s="471"/>
      <c r="E440" s="452"/>
      <c r="F440" s="472"/>
      <c r="G440" s="227">
        <f t="shared" si="51"/>
        <v>0</v>
      </c>
      <c r="H440" s="225"/>
      <c r="I440" s="472"/>
      <c r="J440" s="227">
        <f t="shared" si="52"/>
        <v>0</v>
      </c>
      <c r="K440" s="228"/>
      <c r="L440" s="20">
        <f t="shared" si="53"/>
        <v>0</v>
      </c>
    </row>
    <row r="441" spans="1:12" ht="15.75" x14ac:dyDescent="0.25">
      <c r="A441" s="452"/>
      <c r="B441" s="452"/>
      <c r="C441" s="452"/>
      <c r="D441" s="471"/>
      <c r="E441" s="452"/>
      <c r="F441" s="472"/>
      <c r="G441" s="227">
        <f t="shared" si="51"/>
        <v>0</v>
      </c>
      <c r="H441" s="225"/>
      <c r="I441" s="472"/>
      <c r="J441" s="227">
        <f t="shared" si="52"/>
        <v>0</v>
      </c>
      <c r="K441" s="228"/>
      <c r="L441" s="20">
        <f t="shared" si="53"/>
        <v>0</v>
      </c>
    </row>
    <row r="442" spans="1:12" ht="15.75" x14ac:dyDescent="0.25">
      <c r="A442" s="452"/>
      <c r="B442" s="452"/>
      <c r="C442" s="452"/>
      <c r="D442" s="471"/>
      <c r="E442" s="452"/>
      <c r="F442" s="472"/>
      <c r="G442" s="227">
        <f t="shared" si="51"/>
        <v>0</v>
      </c>
      <c r="H442" s="225"/>
      <c r="I442" s="472"/>
      <c r="J442" s="227">
        <f t="shared" si="52"/>
        <v>0</v>
      </c>
      <c r="K442" s="228"/>
      <c r="L442" s="20">
        <f t="shared" si="53"/>
        <v>0</v>
      </c>
    </row>
    <row r="443" spans="1:12" ht="15.75" x14ac:dyDescent="0.25">
      <c r="A443" s="452"/>
      <c r="B443" s="452"/>
      <c r="C443" s="452"/>
      <c r="D443" s="471"/>
      <c r="E443" s="452"/>
      <c r="F443" s="472"/>
      <c r="G443" s="227">
        <f t="shared" si="51"/>
        <v>0</v>
      </c>
      <c r="H443" s="225"/>
      <c r="I443" s="472"/>
      <c r="J443" s="227">
        <f t="shared" si="52"/>
        <v>0</v>
      </c>
      <c r="K443" s="228"/>
      <c r="L443" s="20">
        <f t="shared" si="53"/>
        <v>0</v>
      </c>
    </row>
    <row r="444" spans="1:12" ht="15.75" x14ac:dyDescent="0.25">
      <c r="A444" s="452"/>
      <c r="B444" s="452"/>
      <c r="C444" s="452"/>
      <c r="D444" s="471"/>
      <c r="E444" s="452"/>
      <c r="F444" s="472"/>
      <c r="G444" s="227">
        <f t="shared" si="51"/>
        <v>0</v>
      </c>
      <c r="H444" s="225"/>
      <c r="I444" s="472"/>
      <c r="J444" s="227">
        <f t="shared" si="52"/>
        <v>0</v>
      </c>
      <c r="K444" s="228"/>
      <c r="L444" s="20">
        <f t="shared" si="53"/>
        <v>0</v>
      </c>
    </row>
    <row r="445" spans="1:12" ht="16.5" thickBot="1" x14ac:dyDescent="0.3">
      <c r="A445" s="474"/>
      <c r="B445" s="474"/>
      <c r="C445" s="474"/>
      <c r="D445" s="475"/>
      <c r="E445" s="474"/>
      <c r="F445" s="476"/>
      <c r="G445" s="227">
        <f t="shared" si="51"/>
        <v>0</v>
      </c>
      <c r="H445" s="225"/>
      <c r="I445" s="476"/>
      <c r="J445" s="520">
        <f t="shared" si="52"/>
        <v>0</v>
      </c>
      <c r="K445" s="235"/>
      <c r="L445" s="20">
        <f t="shared" si="53"/>
        <v>0</v>
      </c>
    </row>
    <row r="446" spans="1:12" s="111" customFormat="1" ht="24" customHeight="1" thickBot="1" x14ac:dyDescent="0.3">
      <c r="A446" s="615" t="s">
        <v>0</v>
      </c>
      <c r="B446" s="616"/>
      <c r="C446" s="616"/>
      <c r="D446" s="616"/>
      <c r="E446" s="616"/>
      <c r="F446" s="620"/>
      <c r="G446" s="457">
        <f>ROUNDUP(SUM(G418:G445),2)</f>
        <v>0</v>
      </c>
      <c r="H446" s="113"/>
      <c r="I446" s="521"/>
      <c r="J446" s="522"/>
      <c r="K446" s="118"/>
      <c r="L446" s="49">
        <f>ROUNDUP(SUM(L418:L445),2)</f>
        <v>0</v>
      </c>
    </row>
    <row r="447" spans="1:12" ht="16.5" thickBot="1" x14ac:dyDescent="0.3">
      <c r="A447" s="494"/>
      <c r="B447" s="495"/>
      <c r="C447" s="496"/>
      <c r="D447" s="495"/>
      <c r="E447" s="495"/>
      <c r="F447" s="497"/>
      <c r="G447" s="497"/>
      <c r="H447" s="110"/>
    </row>
    <row r="448" spans="1:12" ht="21" customHeight="1" thickBot="1" x14ac:dyDescent="0.35">
      <c r="A448" s="621" t="s">
        <v>64</v>
      </c>
      <c r="B448" s="622"/>
      <c r="C448" s="622"/>
      <c r="D448" s="622"/>
      <c r="E448" s="622"/>
      <c r="F448" s="623"/>
      <c r="G448" s="480">
        <f>G290+G338+G389+G414+G446</f>
        <v>0</v>
      </c>
      <c r="H448" s="110"/>
    </row>
    <row r="449" spans="1:10" ht="24" customHeight="1" x14ac:dyDescent="0.25">
      <c r="A449" s="602" t="s">
        <v>246</v>
      </c>
      <c r="B449" s="603"/>
      <c r="C449" s="603"/>
      <c r="D449" s="603"/>
      <c r="E449" s="603"/>
      <c r="F449" s="603"/>
      <c r="G449" s="604"/>
      <c r="H449" s="504"/>
    </row>
    <row r="450" spans="1:10" s="48" customFormat="1" ht="21" customHeight="1" x14ac:dyDescent="0.3">
      <c r="A450" s="605" t="s">
        <v>44</v>
      </c>
      <c r="B450" s="606"/>
      <c r="C450" s="606"/>
      <c r="D450" s="606"/>
      <c r="E450" s="606"/>
      <c r="F450" s="606"/>
      <c r="G450" s="607"/>
      <c r="H450" s="504"/>
      <c r="I450" s="506"/>
      <c r="J450" s="506"/>
    </row>
    <row r="451" spans="1:10" ht="18" customHeight="1" x14ac:dyDescent="0.25">
      <c r="A451" s="608" t="s">
        <v>45</v>
      </c>
      <c r="B451" s="609"/>
      <c r="C451" s="609"/>
      <c r="D451" s="609"/>
      <c r="E451" s="609"/>
      <c r="F451" s="609"/>
      <c r="G451" s="610"/>
      <c r="H451" s="507"/>
    </row>
    <row r="452" spans="1:10" ht="113.25" customHeight="1" x14ac:dyDescent="0.25">
      <c r="A452" s="449" t="s">
        <v>57</v>
      </c>
      <c r="B452" s="450" t="s">
        <v>47</v>
      </c>
      <c r="C452" s="449" t="str">
        <f>C235</f>
        <v>From home/departure 
City and Country</v>
      </c>
      <c r="D452" s="449" t="str">
        <f>D235</f>
        <v xml:space="preserve"> To venue 
City and Country</v>
      </c>
      <c r="E452" s="449" t="str">
        <f>E235</f>
        <v>Distance one-way per participant
 (from place of origin to the venue of activity in km)</v>
      </c>
      <c r="F452" s="451" t="str">
        <f>F235</f>
        <v xml:space="preserve">Total Distances 
in km </v>
      </c>
      <c r="G452" s="451" t="s">
        <v>52</v>
      </c>
      <c r="H452" s="108"/>
      <c r="I452" s="107" t="s">
        <v>256</v>
      </c>
      <c r="J452" s="19" t="s">
        <v>253</v>
      </c>
    </row>
    <row r="453" spans="1:10" x14ac:dyDescent="0.25">
      <c r="A453" s="452"/>
      <c r="B453" s="453"/>
      <c r="C453" s="454"/>
      <c r="D453" s="452"/>
      <c r="E453" s="452"/>
      <c r="F453" s="455" t="str">
        <f t="shared" ref="F453" si="55">IF(ISBLANK(A453),"",A453*E453)</f>
        <v/>
      </c>
      <c r="G453" s="539" t="str">
        <f>IFERROR(IF(OR(ISBLANK(F453),F453/A453&lt;10),0,IF(F453/A453&lt;100,20,IF(AND(F453/A453&lt;500,F453/A453&gt;99),180,IF(AND(F453/A453&lt;2000,F453/A453&gt;499),275,IF(AND(F453/A453&lt;3000,F453/A453&gt;1999),360,IF(AND(F453/A453&lt;4000,F453/A453&gt;2999),530,IF(AND(F453/A453&lt;8000,F453/A453&gt;3999),820,1500)))))))*(A453),"")</f>
        <v/>
      </c>
      <c r="H453" s="115"/>
      <c r="I453" s="232"/>
      <c r="J453" s="20">
        <f t="shared" ref="J453:J558" si="56">IF(G453="",0,G453-I453)</f>
        <v>0</v>
      </c>
    </row>
    <row r="454" spans="1:10" x14ac:dyDescent="0.25">
      <c r="A454" s="452"/>
      <c r="B454" s="453"/>
      <c r="C454" s="454"/>
      <c r="D454" s="452"/>
      <c r="E454" s="452"/>
      <c r="F454" s="455" t="str">
        <f t="shared" ref="F454:F511" si="57">IF(ISBLANK(A454),"",A454*E454)</f>
        <v/>
      </c>
      <c r="G454" s="539" t="str">
        <f t="shared" ref="G454:G517" si="58">IFERROR(IF(OR(ISBLANK(F454),F454/A454&lt;10),0,IF(F454/A454&lt;100,20,IF(AND(F454/A454&lt;500,F454/A454&gt;99),180,IF(AND(F454/A454&lt;2000,F454/A454&gt;499),275,IF(AND(F454/A454&lt;3000,F454/A454&gt;1999),360,IF(AND(F454/A454&lt;4000,F454/A454&gt;2999),530,IF(AND(F454/A454&lt;8000,F454/A454&gt;3999),820,1500)))))))*(A454),"")</f>
        <v/>
      </c>
      <c r="H454" s="115"/>
      <c r="I454" s="232"/>
      <c r="J454" s="20">
        <f t="shared" si="56"/>
        <v>0</v>
      </c>
    </row>
    <row r="455" spans="1:10" x14ac:dyDescent="0.25">
      <c r="A455" s="452"/>
      <c r="B455" s="453"/>
      <c r="C455" s="454"/>
      <c r="D455" s="452"/>
      <c r="E455" s="452"/>
      <c r="F455" s="455" t="str">
        <f t="shared" si="57"/>
        <v/>
      </c>
      <c r="G455" s="539" t="str">
        <f t="shared" si="58"/>
        <v/>
      </c>
      <c r="H455" s="115"/>
      <c r="I455" s="232"/>
      <c r="J455" s="20">
        <f t="shared" si="56"/>
        <v>0</v>
      </c>
    </row>
    <row r="456" spans="1:10" x14ac:dyDescent="0.25">
      <c r="A456" s="452"/>
      <c r="B456" s="453"/>
      <c r="C456" s="454"/>
      <c r="D456" s="452"/>
      <c r="E456" s="452"/>
      <c r="F456" s="455" t="str">
        <f t="shared" si="57"/>
        <v/>
      </c>
      <c r="G456" s="539" t="str">
        <f t="shared" si="58"/>
        <v/>
      </c>
      <c r="H456" s="115"/>
      <c r="I456" s="232"/>
      <c r="J456" s="20">
        <f t="shared" si="56"/>
        <v>0</v>
      </c>
    </row>
    <row r="457" spans="1:10" x14ac:dyDescent="0.25">
      <c r="A457" s="452"/>
      <c r="B457" s="453"/>
      <c r="C457" s="454"/>
      <c r="D457" s="452"/>
      <c r="E457" s="452"/>
      <c r="F457" s="455" t="str">
        <f t="shared" si="57"/>
        <v/>
      </c>
      <c r="G457" s="539" t="str">
        <f t="shared" si="58"/>
        <v/>
      </c>
      <c r="H457" s="115"/>
      <c r="I457" s="232"/>
      <c r="J457" s="20">
        <f t="shared" si="56"/>
        <v>0</v>
      </c>
    </row>
    <row r="458" spans="1:10" x14ac:dyDescent="0.25">
      <c r="A458" s="452"/>
      <c r="B458" s="453"/>
      <c r="C458" s="454"/>
      <c r="D458" s="452"/>
      <c r="E458" s="452"/>
      <c r="F458" s="455" t="str">
        <f t="shared" si="57"/>
        <v/>
      </c>
      <c r="G458" s="539" t="str">
        <f t="shared" si="58"/>
        <v/>
      </c>
      <c r="H458" s="115"/>
      <c r="I458" s="232"/>
      <c r="J458" s="20">
        <f t="shared" si="56"/>
        <v>0</v>
      </c>
    </row>
    <row r="459" spans="1:10" x14ac:dyDescent="0.25">
      <c r="A459" s="452"/>
      <c r="B459" s="453"/>
      <c r="C459" s="454"/>
      <c r="D459" s="452"/>
      <c r="E459" s="452"/>
      <c r="F459" s="455" t="str">
        <f t="shared" si="57"/>
        <v/>
      </c>
      <c r="G459" s="539" t="str">
        <f t="shared" si="58"/>
        <v/>
      </c>
      <c r="H459" s="115"/>
      <c r="I459" s="232"/>
      <c r="J459" s="20">
        <f t="shared" si="56"/>
        <v>0</v>
      </c>
    </row>
    <row r="460" spans="1:10" x14ac:dyDescent="0.25">
      <c r="A460" s="452"/>
      <c r="B460" s="453"/>
      <c r="C460" s="454"/>
      <c r="D460" s="452"/>
      <c r="E460" s="452"/>
      <c r="F460" s="455" t="str">
        <f t="shared" si="57"/>
        <v/>
      </c>
      <c r="G460" s="539" t="str">
        <f t="shared" si="58"/>
        <v/>
      </c>
      <c r="H460" s="115"/>
      <c r="I460" s="232"/>
      <c r="J460" s="20">
        <f t="shared" si="56"/>
        <v>0</v>
      </c>
    </row>
    <row r="461" spans="1:10" x14ac:dyDescent="0.25">
      <c r="A461" s="452"/>
      <c r="B461" s="453"/>
      <c r="C461" s="454"/>
      <c r="D461" s="452"/>
      <c r="E461" s="452"/>
      <c r="F461" s="455" t="str">
        <f t="shared" si="57"/>
        <v/>
      </c>
      <c r="G461" s="539" t="str">
        <f t="shared" si="58"/>
        <v/>
      </c>
      <c r="H461" s="115"/>
      <c r="I461" s="232"/>
      <c r="J461" s="20">
        <f t="shared" si="56"/>
        <v>0</v>
      </c>
    </row>
    <row r="462" spans="1:10" x14ac:dyDescent="0.25">
      <c r="A462" s="452"/>
      <c r="B462" s="453"/>
      <c r="C462" s="454"/>
      <c r="D462" s="452"/>
      <c r="E462" s="452"/>
      <c r="F462" s="455" t="str">
        <f t="shared" si="57"/>
        <v/>
      </c>
      <c r="G462" s="539" t="str">
        <f t="shared" si="58"/>
        <v/>
      </c>
      <c r="H462" s="115"/>
      <c r="I462" s="232"/>
      <c r="J462" s="20">
        <f t="shared" si="56"/>
        <v>0</v>
      </c>
    </row>
    <row r="463" spans="1:10" x14ac:dyDescent="0.25">
      <c r="A463" s="452"/>
      <c r="B463" s="453"/>
      <c r="C463" s="454"/>
      <c r="D463" s="452"/>
      <c r="E463" s="452"/>
      <c r="F463" s="455" t="str">
        <f t="shared" si="57"/>
        <v/>
      </c>
      <c r="G463" s="539" t="str">
        <f t="shared" si="58"/>
        <v/>
      </c>
      <c r="H463" s="115"/>
      <c r="I463" s="232"/>
      <c r="J463" s="20">
        <f t="shared" si="56"/>
        <v>0</v>
      </c>
    </row>
    <row r="464" spans="1:10" x14ac:dyDescent="0.25">
      <c r="A464" s="452"/>
      <c r="B464" s="453"/>
      <c r="C464" s="454"/>
      <c r="D464" s="452"/>
      <c r="E464" s="452"/>
      <c r="F464" s="455" t="str">
        <f t="shared" si="57"/>
        <v/>
      </c>
      <c r="G464" s="539" t="str">
        <f t="shared" si="58"/>
        <v/>
      </c>
      <c r="H464" s="115"/>
      <c r="I464" s="232"/>
      <c r="J464" s="20">
        <f t="shared" si="56"/>
        <v>0</v>
      </c>
    </row>
    <row r="465" spans="1:10" x14ac:dyDescent="0.25">
      <c r="A465" s="452"/>
      <c r="B465" s="453"/>
      <c r="C465" s="454"/>
      <c r="D465" s="452"/>
      <c r="E465" s="452"/>
      <c r="F465" s="455" t="str">
        <f t="shared" si="57"/>
        <v/>
      </c>
      <c r="G465" s="539" t="str">
        <f t="shared" si="58"/>
        <v/>
      </c>
      <c r="H465" s="115"/>
      <c r="I465" s="232"/>
      <c r="J465" s="20">
        <f t="shared" si="56"/>
        <v>0</v>
      </c>
    </row>
    <row r="466" spans="1:10" x14ac:dyDescent="0.25">
      <c r="A466" s="452"/>
      <c r="B466" s="453"/>
      <c r="C466" s="454"/>
      <c r="D466" s="452"/>
      <c r="E466" s="452"/>
      <c r="F466" s="455" t="str">
        <f t="shared" si="57"/>
        <v/>
      </c>
      <c r="G466" s="539" t="str">
        <f t="shared" si="58"/>
        <v/>
      </c>
      <c r="H466" s="115"/>
      <c r="I466" s="232"/>
      <c r="J466" s="20">
        <f t="shared" si="56"/>
        <v>0</v>
      </c>
    </row>
    <row r="467" spans="1:10" x14ac:dyDescent="0.25">
      <c r="A467" s="452"/>
      <c r="B467" s="453"/>
      <c r="C467" s="454"/>
      <c r="D467" s="452"/>
      <c r="E467" s="452"/>
      <c r="F467" s="455" t="str">
        <f t="shared" si="57"/>
        <v/>
      </c>
      <c r="G467" s="539" t="str">
        <f t="shared" si="58"/>
        <v/>
      </c>
      <c r="H467" s="115"/>
      <c r="I467" s="232"/>
      <c r="J467" s="20">
        <f t="shared" si="56"/>
        <v>0</v>
      </c>
    </row>
    <row r="468" spans="1:10" x14ac:dyDescent="0.25">
      <c r="A468" s="452"/>
      <c r="B468" s="453"/>
      <c r="C468" s="454"/>
      <c r="D468" s="452"/>
      <c r="E468" s="452"/>
      <c r="F468" s="455" t="str">
        <f t="shared" si="57"/>
        <v/>
      </c>
      <c r="G468" s="539" t="str">
        <f t="shared" si="58"/>
        <v/>
      </c>
      <c r="H468" s="115"/>
      <c r="I468" s="232"/>
      <c r="J468" s="20">
        <f t="shared" si="56"/>
        <v>0</v>
      </c>
    </row>
    <row r="469" spans="1:10" x14ac:dyDescent="0.25">
      <c r="A469" s="452"/>
      <c r="B469" s="453"/>
      <c r="C469" s="454"/>
      <c r="D469" s="452"/>
      <c r="E469" s="452"/>
      <c r="F469" s="455" t="str">
        <f t="shared" si="57"/>
        <v/>
      </c>
      <c r="G469" s="539" t="str">
        <f t="shared" si="58"/>
        <v/>
      </c>
      <c r="H469" s="115"/>
      <c r="I469" s="232"/>
      <c r="J469" s="20">
        <f t="shared" si="56"/>
        <v>0</v>
      </c>
    </row>
    <row r="470" spans="1:10" x14ac:dyDescent="0.25">
      <c r="A470" s="452"/>
      <c r="B470" s="453"/>
      <c r="C470" s="454"/>
      <c r="D470" s="452"/>
      <c r="E470" s="452"/>
      <c r="F470" s="455" t="str">
        <f t="shared" si="57"/>
        <v/>
      </c>
      <c r="G470" s="539" t="str">
        <f t="shared" si="58"/>
        <v/>
      </c>
      <c r="H470" s="115"/>
      <c r="I470" s="232"/>
      <c r="J470" s="20">
        <f t="shared" si="56"/>
        <v>0</v>
      </c>
    </row>
    <row r="471" spans="1:10" x14ac:dyDescent="0.25">
      <c r="A471" s="452"/>
      <c r="B471" s="453"/>
      <c r="C471" s="454"/>
      <c r="D471" s="452"/>
      <c r="E471" s="452"/>
      <c r="F471" s="455" t="str">
        <f t="shared" si="57"/>
        <v/>
      </c>
      <c r="G471" s="539" t="str">
        <f t="shared" si="58"/>
        <v/>
      </c>
      <c r="H471" s="115"/>
      <c r="I471" s="232"/>
      <c r="J471" s="20">
        <f t="shared" si="56"/>
        <v>0</v>
      </c>
    </row>
    <row r="472" spans="1:10" x14ac:dyDescent="0.25">
      <c r="A472" s="452"/>
      <c r="B472" s="453"/>
      <c r="C472" s="454"/>
      <c r="D472" s="452"/>
      <c r="E472" s="452"/>
      <c r="F472" s="455" t="str">
        <f t="shared" si="57"/>
        <v/>
      </c>
      <c r="G472" s="539" t="str">
        <f t="shared" si="58"/>
        <v/>
      </c>
      <c r="H472" s="115"/>
      <c r="I472" s="232"/>
      <c r="J472" s="20">
        <f t="shared" si="56"/>
        <v>0</v>
      </c>
    </row>
    <row r="473" spans="1:10" x14ac:dyDescent="0.25">
      <c r="A473" s="452"/>
      <c r="B473" s="453"/>
      <c r="C473" s="454"/>
      <c r="D473" s="452"/>
      <c r="E473" s="452"/>
      <c r="F473" s="455" t="str">
        <f t="shared" si="57"/>
        <v/>
      </c>
      <c r="G473" s="539" t="str">
        <f t="shared" si="58"/>
        <v/>
      </c>
      <c r="H473" s="115"/>
      <c r="I473" s="232"/>
      <c r="J473" s="20">
        <f t="shared" si="56"/>
        <v>0</v>
      </c>
    </row>
    <row r="474" spans="1:10" x14ac:dyDescent="0.25">
      <c r="A474" s="452"/>
      <c r="B474" s="453"/>
      <c r="C474" s="454"/>
      <c r="D474" s="452"/>
      <c r="E474" s="452"/>
      <c r="F474" s="455" t="str">
        <f t="shared" si="57"/>
        <v/>
      </c>
      <c r="G474" s="539" t="str">
        <f t="shared" si="58"/>
        <v/>
      </c>
      <c r="H474" s="115"/>
      <c r="I474" s="232"/>
      <c r="J474" s="20">
        <f t="shared" si="56"/>
        <v>0</v>
      </c>
    </row>
    <row r="475" spans="1:10" x14ac:dyDescent="0.25">
      <c r="A475" s="452"/>
      <c r="B475" s="453"/>
      <c r="C475" s="454"/>
      <c r="D475" s="452"/>
      <c r="E475" s="452"/>
      <c r="F475" s="455" t="str">
        <f t="shared" si="57"/>
        <v/>
      </c>
      <c r="G475" s="539" t="str">
        <f t="shared" si="58"/>
        <v/>
      </c>
      <c r="H475" s="115"/>
      <c r="I475" s="232"/>
      <c r="J475" s="20">
        <f t="shared" si="56"/>
        <v>0</v>
      </c>
    </row>
    <row r="476" spans="1:10" x14ac:dyDescent="0.25">
      <c r="A476" s="452"/>
      <c r="B476" s="453"/>
      <c r="C476" s="454"/>
      <c r="D476" s="452"/>
      <c r="E476" s="452"/>
      <c r="F476" s="455" t="str">
        <f t="shared" si="57"/>
        <v/>
      </c>
      <c r="G476" s="539" t="str">
        <f t="shared" si="58"/>
        <v/>
      </c>
      <c r="H476" s="115"/>
      <c r="I476" s="232"/>
      <c r="J476" s="20">
        <f t="shared" si="56"/>
        <v>0</v>
      </c>
    </row>
    <row r="477" spans="1:10" x14ac:dyDescent="0.25">
      <c r="A477" s="452"/>
      <c r="B477" s="453"/>
      <c r="C477" s="454"/>
      <c r="D477" s="452"/>
      <c r="E477" s="452"/>
      <c r="F477" s="455" t="str">
        <f t="shared" si="57"/>
        <v/>
      </c>
      <c r="G477" s="539" t="str">
        <f t="shared" si="58"/>
        <v/>
      </c>
      <c r="H477" s="115"/>
      <c r="I477" s="232"/>
      <c r="J477" s="20">
        <f t="shared" si="56"/>
        <v>0</v>
      </c>
    </row>
    <row r="478" spans="1:10" x14ac:dyDescent="0.25">
      <c r="A478" s="452"/>
      <c r="B478" s="453"/>
      <c r="C478" s="454"/>
      <c r="D478" s="452"/>
      <c r="E478" s="452"/>
      <c r="F478" s="455" t="str">
        <f t="shared" si="57"/>
        <v/>
      </c>
      <c r="G478" s="539" t="str">
        <f t="shared" si="58"/>
        <v/>
      </c>
      <c r="H478" s="115"/>
      <c r="I478" s="232"/>
      <c r="J478" s="20">
        <f t="shared" si="56"/>
        <v>0</v>
      </c>
    </row>
    <row r="479" spans="1:10" x14ac:dyDescent="0.25">
      <c r="A479" s="452"/>
      <c r="B479" s="453"/>
      <c r="C479" s="454"/>
      <c r="D479" s="452"/>
      <c r="E479" s="452"/>
      <c r="F479" s="455" t="str">
        <f t="shared" si="57"/>
        <v/>
      </c>
      <c r="G479" s="539" t="str">
        <f t="shared" si="58"/>
        <v/>
      </c>
      <c r="H479" s="115"/>
      <c r="I479" s="232"/>
      <c r="J479" s="20">
        <f t="shared" si="56"/>
        <v>0</v>
      </c>
    </row>
    <row r="480" spans="1:10" x14ac:dyDescent="0.25">
      <c r="A480" s="452"/>
      <c r="B480" s="453"/>
      <c r="C480" s="454"/>
      <c r="D480" s="452"/>
      <c r="E480" s="452"/>
      <c r="F480" s="455" t="str">
        <f t="shared" si="57"/>
        <v/>
      </c>
      <c r="G480" s="539" t="str">
        <f t="shared" si="58"/>
        <v/>
      </c>
      <c r="H480" s="115"/>
      <c r="I480" s="232"/>
      <c r="J480" s="20">
        <f t="shared" si="56"/>
        <v>0</v>
      </c>
    </row>
    <row r="481" spans="1:10" x14ac:dyDescent="0.25">
      <c r="A481" s="452"/>
      <c r="B481" s="453"/>
      <c r="C481" s="454"/>
      <c r="D481" s="452"/>
      <c r="E481" s="452"/>
      <c r="F481" s="455" t="str">
        <f t="shared" si="57"/>
        <v/>
      </c>
      <c r="G481" s="539" t="str">
        <f t="shared" si="58"/>
        <v/>
      </c>
      <c r="H481" s="115"/>
      <c r="I481" s="232"/>
      <c r="J481" s="20">
        <f t="shared" si="56"/>
        <v>0</v>
      </c>
    </row>
    <row r="482" spans="1:10" x14ac:dyDescent="0.25">
      <c r="A482" s="452"/>
      <c r="B482" s="453"/>
      <c r="C482" s="454"/>
      <c r="D482" s="452"/>
      <c r="E482" s="452"/>
      <c r="F482" s="455" t="str">
        <f t="shared" si="57"/>
        <v/>
      </c>
      <c r="G482" s="539" t="str">
        <f t="shared" si="58"/>
        <v/>
      </c>
      <c r="H482" s="115"/>
      <c r="I482" s="232"/>
      <c r="J482" s="20">
        <f t="shared" si="56"/>
        <v>0</v>
      </c>
    </row>
    <row r="483" spans="1:10" x14ac:dyDescent="0.25">
      <c r="A483" s="452"/>
      <c r="B483" s="453"/>
      <c r="C483" s="454"/>
      <c r="D483" s="452"/>
      <c r="E483" s="452"/>
      <c r="F483" s="455" t="str">
        <f t="shared" si="57"/>
        <v/>
      </c>
      <c r="G483" s="539" t="str">
        <f t="shared" si="58"/>
        <v/>
      </c>
      <c r="H483" s="115"/>
      <c r="I483" s="232"/>
      <c r="J483" s="20">
        <f t="shared" si="56"/>
        <v>0</v>
      </c>
    </row>
    <row r="484" spans="1:10" x14ac:dyDescent="0.25">
      <c r="A484" s="452"/>
      <c r="B484" s="453"/>
      <c r="C484" s="454"/>
      <c r="D484" s="452"/>
      <c r="E484" s="452"/>
      <c r="F484" s="455" t="str">
        <f t="shared" si="57"/>
        <v/>
      </c>
      <c r="G484" s="539" t="str">
        <f t="shared" si="58"/>
        <v/>
      </c>
      <c r="H484" s="115"/>
      <c r="I484" s="232"/>
      <c r="J484" s="20">
        <f t="shared" si="56"/>
        <v>0</v>
      </c>
    </row>
    <row r="485" spans="1:10" x14ac:dyDescent="0.25">
      <c r="A485" s="452"/>
      <c r="B485" s="453"/>
      <c r="C485" s="454"/>
      <c r="D485" s="452"/>
      <c r="E485" s="452"/>
      <c r="F485" s="455" t="str">
        <f t="shared" si="57"/>
        <v/>
      </c>
      <c r="G485" s="539" t="str">
        <f t="shared" si="58"/>
        <v/>
      </c>
      <c r="H485" s="115"/>
      <c r="I485" s="232"/>
      <c r="J485" s="20">
        <f t="shared" si="56"/>
        <v>0</v>
      </c>
    </row>
    <row r="486" spans="1:10" x14ac:dyDescent="0.25">
      <c r="A486" s="452"/>
      <c r="B486" s="453"/>
      <c r="C486" s="454"/>
      <c r="D486" s="452"/>
      <c r="E486" s="452"/>
      <c r="F486" s="455" t="str">
        <f t="shared" si="57"/>
        <v/>
      </c>
      <c r="G486" s="539" t="str">
        <f t="shared" si="58"/>
        <v/>
      </c>
      <c r="H486" s="115"/>
      <c r="I486" s="232"/>
      <c r="J486" s="20">
        <f t="shared" si="56"/>
        <v>0</v>
      </c>
    </row>
    <row r="487" spans="1:10" x14ac:dyDescent="0.25">
      <c r="A487" s="452"/>
      <c r="B487" s="453"/>
      <c r="C487" s="454"/>
      <c r="D487" s="452"/>
      <c r="E487" s="452"/>
      <c r="F487" s="455" t="str">
        <f t="shared" si="57"/>
        <v/>
      </c>
      <c r="G487" s="539" t="str">
        <f t="shared" si="58"/>
        <v/>
      </c>
      <c r="H487" s="115"/>
      <c r="I487" s="232"/>
      <c r="J487" s="20">
        <f t="shared" si="56"/>
        <v>0</v>
      </c>
    </row>
    <row r="488" spans="1:10" x14ac:dyDescent="0.25">
      <c r="A488" s="452"/>
      <c r="B488" s="453"/>
      <c r="C488" s="454"/>
      <c r="D488" s="452"/>
      <c r="E488" s="452"/>
      <c r="F488" s="455" t="str">
        <f t="shared" si="57"/>
        <v/>
      </c>
      <c r="G488" s="539" t="str">
        <f t="shared" si="58"/>
        <v/>
      </c>
      <c r="H488" s="115"/>
      <c r="I488" s="232"/>
      <c r="J488" s="20">
        <f t="shared" si="56"/>
        <v>0</v>
      </c>
    </row>
    <row r="489" spans="1:10" x14ac:dyDescent="0.25">
      <c r="A489" s="452"/>
      <c r="B489" s="453"/>
      <c r="C489" s="454"/>
      <c r="D489" s="452"/>
      <c r="E489" s="452"/>
      <c r="F489" s="455" t="str">
        <f t="shared" si="57"/>
        <v/>
      </c>
      <c r="G489" s="539" t="str">
        <f t="shared" si="58"/>
        <v/>
      </c>
      <c r="H489" s="115"/>
      <c r="I489" s="232"/>
      <c r="J489" s="20">
        <f t="shared" si="56"/>
        <v>0</v>
      </c>
    </row>
    <row r="490" spans="1:10" x14ac:dyDescent="0.25">
      <c r="A490" s="452"/>
      <c r="B490" s="453"/>
      <c r="C490" s="454"/>
      <c r="D490" s="452"/>
      <c r="E490" s="452"/>
      <c r="F490" s="455" t="str">
        <f t="shared" si="57"/>
        <v/>
      </c>
      <c r="G490" s="539" t="str">
        <f t="shared" si="58"/>
        <v/>
      </c>
      <c r="H490" s="115"/>
      <c r="I490" s="232"/>
      <c r="J490" s="20">
        <f t="shared" si="56"/>
        <v>0</v>
      </c>
    </row>
    <row r="491" spans="1:10" x14ac:dyDescent="0.25">
      <c r="A491" s="452"/>
      <c r="B491" s="453"/>
      <c r="C491" s="454"/>
      <c r="D491" s="452"/>
      <c r="E491" s="452"/>
      <c r="F491" s="455" t="str">
        <f t="shared" si="57"/>
        <v/>
      </c>
      <c r="G491" s="539" t="str">
        <f t="shared" si="58"/>
        <v/>
      </c>
      <c r="H491" s="115"/>
      <c r="I491" s="232"/>
      <c r="J491" s="20">
        <f t="shared" si="56"/>
        <v>0</v>
      </c>
    </row>
    <row r="492" spans="1:10" x14ac:dyDescent="0.25">
      <c r="A492" s="452"/>
      <c r="B492" s="453"/>
      <c r="C492" s="454"/>
      <c r="D492" s="452"/>
      <c r="E492" s="452"/>
      <c r="F492" s="455" t="str">
        <f t="shared" si="57"/>
        <v/>
      </c>
      <c r="G492" s="539" t="str">
        <f t="shared" si="58"/>
        <v/>
      </c>
      <c r="H492" s="115"/>
      <c r="I492" s="232"/>
      <c r="J492" s="20">
        <f t="shared" si="56"/>
        <v>0</v>
      </c>
    </row>
    <row r="493" spans="1:10" x14ac:dyDescent="0.25">
      <c r="A493" s="452"/>
      <c r="B493" s="453"/>
      <c r="C493" s="454"/>
      <c r="D493" s="452"/>
      <c r="E493" s="452"/>
      <c r="F493" s="455" t="str">
        <f t="shared" si="57"/>
        <v/>
      </c>
      <c r="G493" s="539" t="str">
        <f t="shared" si="58"/>
        <v/>
      </c>
      <c r="H493" s="115"/>
      <c r="I493" s="232"/>
      <c r="J493" s="20">
        <f t="shared" si="56"/>
        <v>0</v>
      </c>
    </row>
    <row r="494" spans="1:10" x14ac:dyDescent="0.25">
      <c r="A494" s="452"/>
      <c r="B494" s="453"/>
      <c r="C494" s="454"/>
      <c r="D494" s="452"/>
      <c r="E494" s="452"/>
      <c r="F494" s="455" t="str">
        <f t="shared" si="57"/>
        <v/>
      </c>
      <c r="G494" s="539" t="str">
        <f t="shared" si="58"/>
        <v/>
      </c>
      <c r="H494" s="115"/>
      <c r="I494" s="232"/>
      <c r="J494" s="20">
        <f t="shared" si="56"/>
        <v>0</v>
      </c>
    </row>
    <row r="495" spans="1:10" x14ac:dyDescent="0.25">
      <c r="A495" s="452"/>
      <c r="B495" s="453"/>
      <c r="C495" s="454"/>
      <c r="D495" s="452"/>
      <c r="E495" s="452"/>
      <c r="F495" s="455" t="str">
        <f t="shared" si="57"/>
        <v/>
      </c>
      <c r="G495" s="539" t="str">
        <f t="shared" si="58"/>
        <v/>
      </c>
      <c r="H495" s="115"/>
      <c r="I495" s="232"/>
      <c r="J495" s="20">
        <f t="shared" si="56"/>
        <v>0</v>
      </c>
    </row>
    <row r="496" spans="1:10" x14ac:dyDescent="0.25">
      <c r="A496" s="452"/>
      <c r="B496" s="453"/>
      <c r="C496" s="454"/>
      <c r="D496" s="452"/>
      <c r="E496" s="452"/>
      <c r="F496" s="455" t="str">
        <f t="shared" si="57"/>
        <v/>
      </c>
      <c r="G496" s="539" t="str">
        <f t="shared" si="58"/>
        <v/>
      </c>
      <c r="H496" s="115"/>
      <c r="I496" s="232"/>
      <c r="J496" s="20">
        <f t="shared" si="56"/>
        <v>0</v>
      </c>
    </row>
    <row r="497" spans="1:10" x14ac:dyDescent="0.25">
      <c r="A497" s="452"/>
      <c r="B497" s="453"/>
      <c r="C497" s="454"/>
      <c r="D497" s="452"/>
      <c r="E497" s="452"/>
      <c r="F497" s="455" t="str">
        <f t="shared" si="57"/>
        <v/>
      </c>
      <c r="G497" s="539" t="str">
        <f t="shared" si="58"/>
        <v/>
      </c>
      <c r="H497" s="115"/>
      <c r="I497" s="232"/>
      <c r="J497" s="20">
        <f t="shared" si="56"/>
        <v>0</v>
      </c>
    </row>
    <row r="498" spans="1:10" x14ac:dyDescent="0.25">
      <c r="A498" s="452"/>
      <c r="B498" s="453"/>
      <c r="C498" s="454"/>
      <c r="D498" s="452"/>
      <c r="E498" s="452"/>
      <c r="F498" s="455" t="str">
        <f t="shared" si="57"/>
        <v/>
      </c>
      <c r="G498" s="539" t="str">
        <f t="shared" si="58"/>
        <v/>
      </c>
      <c r="H498" s="115"/>
      <c r="I498" s="232"/>
      <c r="J498" s="20">
        <f t="shared" si="56"/>
        <v>0</v>
      </c>
    </row>
    <row r="499" spans="1:10" x14ac:dyDescent="0.25">
      <c r="A499" s="452"/>
      <c r="B499" s="453"/>
      <c r="C499" s="454"/>
      <c r="D499" s="452"/>
      <c r="E499" s="452"/>
      <c r="F499" s="455" t="str">
        <f t="shared" si="57"/>
        <v/>
      </c>
      <c r="G499" s="539" t="str">
        <f t="shared" si="58"/>
        <v/>
      </c>
      <c r="H499" s="115"/>
      <c r="I499" s="232"/>
      <c r="J499" s="20">
        <f t="shared" si="56"/>
        <v>0</v>
      </c>
    </row>
    <row r="500" spans="1:10" x14ac:dyDescent="0.25">
      <c r="A500" s="452"/>
      <c r="B500" s="453"/>
      <c r="C500" s="454"/>
      <c r="D500" s="452"/>
      <c r="E500" s="452"/>
      <c r="F500" s="455" t="str">
        <f t="shared" si="57"/>
        <v/>
      </c>
      <c r="G500" s="539" t="str">
        <f t="shared" si="58"/>
        <v/>
      </c>
      <c r="H500" s="115"/>
      <c r="I500" s="232"/>
      <c r="J500" s="20">
        <f t="shared" si="56"/>
        <v>0</v>
      </c>
    </row>
    <row r="501" spans="1:10" x14ac:dyDescent="0.25">
      <c r="A501" s="452"/>
      <c r="B501" s="453"/>
      <c r="C501" s="454"/>
      <c r="D501" s="452"/>
      <c r="E501" s="452"/>
      <c r="F501" s="455" t="str">
        <f t="shared" si="57"/>
        <v/>
      </c>
      <c r="G501" s="539" t="str">
        <f t="shared" si="58"/>
        <v/>
      </c>
      <c r="H501" s="115"/>
      <c r="I501" s="232"/>
      <c r="J501" s="20">
        <f t="shared" si="56"/>
        <v>0</v>
      </c>
    </row>
    <row r="502" spans="1:10" x14ac:dyDescent="0.25">
      <c r="A502" s="452"/>
      <c r="B502" s="453"/>
      <c r="C502" s="454"/>
      <c r="D502" s="452"/>
      <c r="E502" s="452"/>
      <c r="F502" s="455" t="str">
        <f t="shared" si="57"/>
        <v/>
      </c>
      <c r="G502" s="539" t="str">
        <f t="shared" si="58"/>
        <v/>
      </c>
      <c r="H502" s="115"/>
      <c r="I502" s="232"/>
      <c r="J502" s="20">
        <f t="shared" si="56"/>
        <v>0</v>
      </c>
    </row>
    <row r="503" spans="1:10" x14ac:dyDescent="0.25">
      <c r="A503" s="452"/>
      <c r="B503" s="453"/>
      <c r="C503" s="454"/>
      <c r="D503" s="452"/>
      <c r="E503" s="452"/>
      <c r="F503" s="455" t="str">
        <f t="shared" si="57"/>
        <v/>
      </c>
      <c r="G503" s="539" t="str">
        <f t="shared" si="58"/>
        <v/>
      </c>
      <c r="H503" s="115"/>
      <c r="I503" s="232"/>
      <c r="J503" s="20">
        <f t="shared" si="56"/>
        <v>0</v>
      </c>
    </row>
    <row r="504" spans="1:10" x14ac:dyDescent="0.25">
      <c r="A504" s="452"/>
      <c r="B504" s="453"/>
      <c r="C504" s="454"/>
      <c r="D504" s="452"/>
      <c r="E504" s="452"/>
      <c r="F504" s="455" t="str">
        <f t="shared" si="57"/>
        <v/>
      </c>
      <c r="G504" s="539" t="str">
        <f t="shared" si="58"/>
        <v/>
      </c>
      <c r="H504" s="115"/>
      <c r="I504" s="232"/>
      <c r="J504" s="20">
        <f t="shared" si="56"/>
        <v>0</v>
      </c>
    </row>
    <row r="505" spans="1:10" x14ac:dyDescent="0.25">
      <c r="A505" s="452"/>
      <c r="B505" s="453"/>
      <c r="C505" s="454"/>
      <c r="D505" s="452"/>
      <c r="E505" s="452"/>
      <c r="F505" s="455" t="str">
        <f t="shared" si="57"/>
        <v/>
      </c>
      <c r="G505" s="539" t="str">
        <f t="shared" si="58"/>
        <v/>
      </c>
      <c r="H505" s="115"/>
      <c r="I505" s="232"/>
      <c r="J505" s="20">
        <f t="shared" si="56"/>
        <v>0</v>
      </c>
    </row>
    <row r="506" spans="1:10" x14ac:dyDescent="0.25">
      <c r="A506" s="452"/>
      <c r="B506" s="453"/>
      <c r="C506" s="454"/>
      <c r="D506" s="452"/>
      <c r="E506" s="452"/>
      <c r="F506" s="455" t="str">
        <f t="shared" si="57"/>
        <v/>
      </c>
      <c r="G506" s="539" t="str">
        <f t="shared" si="58"/>
        <v/>
      </c>
      <c r="H506" s="115"/>
      <c r="I506" s="232"/>
      <c r="J506" s="20">
        <f t="shared" si="56"/>
        <v>0</v>
      </c>
    </row>
    <row r="507" spans="1:10" x14ac:dyDescent="0.25">
      <c r="A507" s="452"/>
      <c r="B507" s="453"/>
      <c r="C507" s="454"/>
      <c r="D507" s="452"/>
      <c r="E507" s="452"/>
      <c r="F507" s="455" t="str">
        <f t="shared" si="57"/>
        <v/>
      </c>
      <c r="G507" s="539" t="str">
        <f t="shared" si="58"/>
        <v/>
      </c>
      <c r="H507" s="115"/>
      <c r="I507" s="232"/>
      <c r="J507" s="20">
        <f t="shared" si="56"/>
        <v>0</v>
      </c>
    </row>
    <row r="508" spans="1:10" x14ac:dyDescent="0.25">
      <c r="A508" s="452"/>
      <c r="B508" s="453"/>
      <c r="C508" s="454"/>
      <c r="D508" s="452"/>
      <c r="E508" s="452"/>
      <c r="F508" s="455" t="str">
        <f t="shared" si="57"/>
        <v/>
      </c>
      <c r="G508" s="539" t="str">
        <f t="shared" si="58"/>
        <v/>
      </c>
      <c r="H508" s="115"/>
      <c r="I508" s="232"/>
      <c r="J508" s="20">
        <f t="shared" si="56"/>
        <v>0</v>
      </c>
    </row>
    <row r="509" spans="1:10" x14ac:dyDescent="0.25">
      <c r="A509" s="452"/>
      <c r="B509" s="453"/>
      <c r="C509" s="454"/>
      <c r="D509" s="452"/>
      <c r="E509" s="452"/>
      <c r="F509" s="455" t="str">
        <f t="shared" si="57"/>
        <v/>
      </c>
      <c r="G509" s="539" t="str">
        <f t="shared" si="58"/>
        <v/>
      </c>
      <c r="H509" s="115"/>
      <c r="I509" s="232"/>
      <c r="J509" s="20">
        <f t="shared" si="56"/>
        <v>0</v>
      </c>
    </row>
    <row r="510" spans="1:10" x14ac:dyDescent="0.25">
      <c r="A510" s="452"/>
      <c r="B510" s="453"/>
      <c r="C510" s="454"/>
      <c r="D510" s="452"/>
      <c r="E510" s="452"/>
      <c r="F510" s="455" t="str">
        <f t="shared" si="57"/>
        <v/>
      </c>
      <c r="G510" s="539" t="str">
        <f t="shared" si="58"/>
        <v/>
      </c>
      <c r="H510" s="115"/>
      <c r="I510" s="232"/>
      <c r="J510" s="20">
        <f t="shared" si="56"/>
        <v>0</v>
      </c>
    </row>
    <row r="511" spans="1:10" x14ac:dyDescent="0.25">
      <c r="A511" s="452"/>
      <c r="B511" s="453"/>
      <c r="C511" s="454"/>
      <c r="D511" s="452"/>
      <c r="E511" s="452"/>
      <c r="F511" s="455" t="str">
        <f t="shared" si="57"/>
        <v/>
      </c>
      <c r="G511" s="539" t="str">
        <f t="shared" si="58"/>
        <v/>
      </c>
      <c r="H511" s="115"/>
      <c r="I511" s="232"/>
      <c r="J511" s="20">
        <f t="shared" si="56"/>
        <v>0</v>
      </c>
    </row>
    <row r="512" spans="1:10" x14ac:dyDescent="0.25">
      <c r="A512" s="452"/>
      <c r="B512" s="453"/>
      <c r="C512" s="454"/>
      <c r="D512" s="452"/>
      <c r="E512" s="452"/>
      <c r="F512" s="455" t="str">
        <f t="shared" ref="F512:F558" si="59">IF(ISBLANK(A512),"",A512*E512)</f>
        <v/>
      </c>
      <c r="G512" s="539" t="str">
        <f t="shared" si="58"/>
        <v/>
      </c>
      <c r="H512" s="115"/>
      <c r="I512" s="232"/>
      <c r="J512" s="20">
        <f t="shared" si="56"/>
        <v>0</v>
      </c>
    </row>
    <row r="513" spans="1:10" x14ac:dyDescent="0.25">
      <c r="A513" s="452"/>
      <c r="B513" s="453"/>
      <c r="C513" s="454"/>
      <c r="D513" s="452"/>
      <c r="E513" s="452"/>
      <c r="F513" s="455" t="str">
        <f t="shared" si="59"/>
        <v/>
      </c>
      <c r="G513" s="539" t="str">
        <f t="shared" si="58"/>
        <v/>
      </c>
      <c r="H513" s="115"/>
      <c r="I513" s="232"/>
      <c r="J513" s="20">
        <f t="shared" si="56"/>
        <v>0</v>
      </c>
    </row>
    <row r="514" spans="1:10" x14ac:dyDescent="0.25">
      <c r="A514" s="452"/>
      <c r="B514" s="453"/>
      <c r="C514" s="454"/>
      <c r="D514" s="452"/>
      <c r="E514" s="452"/>
      <c r="F514" s="455" t="str">
        <f t="shared" si="59"/>
        <v/>
      </c>
      <c r="G514" s="539" t="str">
        <f t="shared" si="58"/>
        <v/>
      </c>
      <c r="H514" s="115"/>
      <c r="I514" s="232"/>
      <c r="J514" s="20">
        <f t="shared" si="56"/>
        <v>0</v>
      </c>
    </row>
    <row r="515" spans="1:10" x14ac:dyDescent="0.25">
      <c r="A515" s="452"/>
      <c r="B515" s="453"/>
      <c r="C515" s="454"/>
      <c r="D515" s="452"/>
      <c r="E515" s="452"/>
      <c r="F515" s="455" t="str">
        <f t="shared" si="59"/>
        <v/>
      </c>
      <c r="G515" s="539" t="str">
        <f t="shared" si="58"/>
        <v/>
      </c>
      <c r="H515" s="115"/>
      <c r="I515" s="232"/>
      <c r="J515" s="20">
        <f t="shared" si="56"/>
        <v>0</v>
      </c>
    </row>
    <row r="516" spans="1:10" x14ac:dyDescent="0.25">
      <c r="A516" s="452"/>
      <c r="B516" s="453"/>
      <c r="C516" s="454"/>
      <c r="D516" s="452"/>
      <c r="E516" s="452"/>
      <c r="F516" s="455" t="str">
        <f t="shared" si="59"/>
        <v/>
      </c>
      <c r="G516" s="539" t="str">
        <f t="shared" si="58"/>
        <v/>
      </c>
      <c r="H516" s="115"/>
      <c r="I516" s="232"/>
      <c r="J516" s="20">
        <f t="shared" si="56"/>
        <v>0</v>
      </c>
    </row>
    <row r="517" spans="1:10" x14ac:dyDescent="0.25">
      <c r="A517" s="452"/>
      <c r="B517" s="453"/>
      <c r="C517" s="454"/>
      <c r="D517" s="452"/>
      <c r="E517" s="452"/>
      <c r="F517" s="455" t="str">
        <f t="shared" si="59"/>
        <v/>
      </c>
      <c r="G517" s="539" t="str">
        <f t="shared" si="58"/>
        <v/>
      </c>
      <c r="H517" s="115"/>
      <c r="I517" s="232"/>
      <c r="J517" s="20">
        <f t="shared" si="56"/>
        <v>0</v>
      </c>
    </row>
    <row r="518" spans="1:10" x14ac:dyDescent="0.25">
      <c r="A518" s="452"/>
      <c r="B518" s="453"/>
      <c r="C518" s="454"/>
      <c r="D518" s="452"/>
      <c r="E518" s="452"/>
      <c r="F518" s="455" t="str">
        <f t="shared" si="59"/>
        <v/>
      </c>
      <c r="G518" s="539" t="str">
        <f t="shared" ref="G518:G558" si="60">IFERROR(IF(OR(ISBLANK(F518),F518/A518&lt;10),0,IF(F518/A518&lt;100,20,IF(AND(F518/A518&lt;500,F518/A518&gt;99),180,IF(AND(F518/A518&lt;2000,F518/A518&gt;499),275,IF(AND(F518/A518&lt;3000,F518/A518&gt;1999),360,IF(AND(F518/A518&lt;4000,F518/A518&gt;2999),530,IF(AND(F518/A518&lt;8000,F518/A518&gt;3999),820,1500)))))))*(A518),"")</f>
        <v/>
      </c>
      <c r="H518" s="115"/>
      <c r="I518" s="232"/>
      <c r="J518" s="20">
        <f t="shared" si="56"/>
        <v>0</v>
      </c>
    </row>
    <row r="519" spans="1:10" x14ac:dyDescent="0.25">
      <c r="A519" s="452"/>
      <c r="B519" s="453"/>
      <c r="C519" s="454"/>
      <c r="D519" s="452"/>
      <c r="E519" s="452"/>
      <c r="F519" s="455" t="str">
        <f t="shared" si="59"/>
        <v/>
      </c>
      <c r="G519" s="539" t="str">
        <f t="shared" si="60"/>
        <v/>
      </c>
      <c r="H519" s="115"/>
      <c r="I519" s="232"/>
      <c r="J519" s="20">
        <f t="shared" si="56"/>
        <v>0</v>
      </c>
    </row>
    <row r="520" spans="1:10" x14ac:dyDescent="0.25">
      <c r="A520" s="452"/>
      <c r="B520" s="453"/>
      <c r="C520" s="454"/>
      <c r="D520" s="452"/>
      <c r="E520" s="452"/>
      <c r="F520" s="455" t="str">
        <f t="shared" si="59"/>
        <v/>
      </c>
      <c r="G520" s="539" t="str">
        <f t="shared" si="60"/>
        <v/>
      </c>
      <c r="H520" s="115"/>
      <c r="I520" s="232"/>
      <c r="J520" s="20">
        <f t="shared" si="56"/>
        <v>0</v>
      </c>
    </row>
    <row r="521" spans="1:10" x14ac:dyDescent="0.25">
      <c r="A521" s="452"/>
      <c r="B521" s="453"/>
      <c r="C521" s="454"/>
      <c r="D521" s="452"/>
      <c r="E521" s="452"/>
      <c r="F521" s="455" t="str">
        <f t="shared" si="59"/>
        <v/>
      </c>
      <c r="G521" s="539" t="str">
        <f t="shared" si="60"/>
        <v/>
      </c>
      <c r="H521" s="115"/>
      <c r="I521" s="232"/>
      <c r="J521" s="20">
        <f t="shared" si="56"/>
        <v>0</v>
      </c>
    </row>
    <row r="522" spans="1:10" x14ac:dyDescent="0.25">
      <c r="A522" s="452"/>
      <c r="B522" s="453"/>
      <c r="C522" s="454"/>
      <c r="D522" s="452"/>
      <c r="E522" s="452"/>
      <c r="F522" s="455" t="str">
        <f t="shared" si="59"/>
        <v/>
      </c>
      <c r="G522" s="539" t="str">
        <f t="shared" si="60"/>
        <v/>
      </c>
      <c r="H522" s="115"/>
      <c r="I522" s="232"/>
      <c r="J522" s="20">
        <f t="shared" si="56"/>
        <v>0</v>
      </c>
    </row>
    <row r="523" spans="1:10" x14ac:dyDescent="0.25">
      <c r="A523" s="452"/>
      <c r="B523" s="453"/>
      <c r="C523" s="454"/>
      <c r="D523" s="452"/>
      <c r="E523" s="452"/>
      <c r="F523" s="455" t="str">
        <f t="shared" si="59"/>
        <v/>
      </c>
      <c r="G523" s="539" t="str">
        <f t="shared" si="60"/>
        <v/>
      </c>
      <c r="H523" s="115"/>
      <c r="I523" s="232"/>
      <c r="J523" s="20">
        <f t="shared" si="56"/>
        <v>0</v>
      </c>
    </row>
    <row r="524" spans="1:10" x14ac:dyDescent="0.25">
      <c r="A524" s="452"/>
      <c r="B524" s="453"/>
      <c r="C524" s="454"/>
      <c r="D524" s="452"/>
      <c r="E524" s="452"/>
      <c r="F524" s="455" t="str">
        <f t="shared" si="59"/>
        <v/>
      </c>
      <c r="G524" s="539" t="str">
        <f t="shared" si="60"/>
        <v/>
      </c>
      <c r="H524" s="115"/>
      <c r="I524" s="232"/>
      <c r="J524" s="20">
        <f t="shared" si="56"/>
        <v>0</v>
      </c>
    </row>
    <row r="525" spans="1:10" x14ac:dyDescent="0.25">
      <c r="A525" s="452"/>
      <c r="B525" s="453"/>
      <c r="C525" s="454"/>
      <c r="D525" s="452"/>
      <c r="E525" s="452"/>
      <c r="F525" s="455" t="str">
        <f t="shared" si="59"/>
        <v/>
      </c>
      <c r="G525" s="539" t="str">
        <f t="shared" si="60"/>
        <v/>
      </c>
      <c r="H525" s="115"/>
      <c r="I525" s="232"/>
      <c r="J525" s="20">
        <f t="shared" si="56"/>
        <v>0</v>
      </c>
    </row>
    <row r="526" spans="1:10" x14ac:dyDescent="0.25">
      <c r="A526" s="452"/>
      <c r="B526" s="453"/>
      <c r="C526" s="454"/>
      <c r="D526" s="452"/>
      <c r="E526" s="452"/>
      <c r="F526" s="455" t="str">
        <f t="shared" si="59"/>
        <v/>
      </c>
      <c r="G526" s="539" t="str">
        <f t="shared" si="60"/>
        <v/>
      </c>
      <c r="H526" s="115"/>
      <c r="I526" s="232"/>
      <c r="J526" s="20">
        <f t="shared" si="56"/>
        <v>0</v>
      </c>
    </row>
    <row r="527" spans="1:10" x14ac:dyDescent="0.25">
      <c r="A527" s="452"/>
      <c r="B527" s="453"/>
      <c r="C527" s="454"/>
      <c r="D527" s="452"/>
      <c r="E527" s="452"/>
      <c r="F527" s="455" t="str">
        <f t="shared" si="59"/>
        <v/>
      </c>
      <c r="G527" s="539" t="str">
        <f t="shared" si="60"/>
        <v/>
      </c>
      <c r="H527" s="115"/>
      <c r="I527" s="232"/>
      <c r="J527" s="20">
        <f t="shared" si="56"/>
        <v>0</v>
      </c>
    </row>
    <row r="528" spans="1:10" x14ac:dyDescent="0.25">
      <c r="A528" s="452"/>
      <c r="B528" s="453"/>
      <c r="C528" s="454"/>
      <c r="D528" s="452"/>
      <c r="E528" s="452"/>
      <c r="F528" s="455" t="str">
        <f t="shared" si="59"/>
        <v/>
      </c>
      <c r="G528" s="539" t="str">
        <f t="shared" si="60"/>
        <v/>
      </c>
      <c r="H528" s="115"/>
      <c r="I528" s="232"/>
      <c r="J528" s="20">
        <f t="shared" si="56"/>
        <v>0</v>
      </c>
    </row>
    <row r="529" spans="1:10" x14ac:dyDescent="0.25">
      <c r="A529" s="452"/>
      <c r="B529" s="453"/>
      <c r="C529" s="454"/>
      <c r="D529" s="452"/>
      <c r="E529" s="452"/>
      <c r="F529" s="455" t="str">
        <f t="shared" si="59"/>
        <v/>
      </c>
      <c r="G529" s="539" t="str">
        <f t="shared" si="60"/>
        <v/>
      </c>
      <c r="H529" s="115"/>
      <c r="I529" s="232"/>
      <c r="J529" s="20">
        <f t="shared" si="56"/>
        <v>0</v>
      </c>
    </row>
    <row r="530" spans="1:10" x14ac:dyDescent="0.25">
      <c r="A530" s="452"/>
      <c r="B530" s="453"/>
      <c r="C530" s="454"/>
      <c r="D530" s="452"/>
      <c r="E530" s="452"/>
      <c r="F530" s="455" t="str">
        <f t="shared" si="59"/>
        <v/>
      </c>
      <c r="G530" s="539" t="str">
        <f t="shared" si="60"/>
        <v/>
      </c>
      <c r="H530" s="115"/>
      <c r="I530" s="232"/>
      <c r="J530" s="20">
        <f t="shared" si="56"/>
        <v>0</v>
      </c>
    </row>
    <row r="531" spans="1:10" x14ac:dyDescent="0.25">
      <c r="A531" s="452"/>
      <c r="B531" s="453"/>
      <c r="C531" s="454"/>
      <c r="D531" s="452"/>
      <c r="E531" s="452"/>
      <c r="F531" s="455" t="str">
        <f t="shared" si="59"/>
        <v/>
      </c>
      <c r="G531" s="539" t="str">
        <f t="shared" si="60"/>
        <v/>
      </c>
      <c r="H531" s="115"/>
      <c r="I531" s="232"/>
      <c r="J531" s="20">
        <f t="shared" si="56"/>
        <v>0</v>
      </c>
    </row>
    <row r="532" spans="1:10" x14ac:dyDescent="0.25">
      <c r="A532" s="452"/>
      <c r="B532" s="453"/>
      <c r="C532" s="454"/>
      <c r="D532" s="452"/>
      <c r="E532" s="452"/>
      <c r="F532" s="455" t="str">
        <f t="shared" si="59"/>
        <v/>
      </c>
      <c r="G532" s="539" t="str">
        <f t="shared" si="60"/>
        <v/>
      </c>
      <c r="H532" s="115"/>
      <c r="I532" s="232"/>
      <c r="J532" s="20">
        <f t="shared" si="56"/>
        <v>0</v>
      </c>
    </row>
    <row r="533" spans="1:10" x14ac:dyDescent="0.25">
      <c r="A533" s="452"/>
      <c r="B533" s="453"/>
      <c r="C533" s="454"/>
      <c r="D533" s="452"/>
      <c r="E533" s="452"/>
      <c r="F533" s="455" t="str">
        <f t="shared" si="59"/>
        <v/>
      </c>
      <c r="G533" s="539" t="str">
        <f t="shared" si="60"/>
        <v/>
      </c>
      <c r="H533" s="115"/>
      <c r="I533" s="232"/>
      <c r="J533" s="20">
        <f t="shared" si="56"/>
        <v>0</v>
      </c>
    </row>
    <row r="534" spans="1:10" x14ac:dyDescent="0.25">
      <c r="A534" s="452"/>
      <c r="B534" s="453"/>
      <c r="C534" s="454"/>
      <c r="D534" s="452"/>
      <c r="E534" s="452"/>
      <c r="F534" s="455" t="str">
        <f t="shared" si="59"/>
        <v/>
      </c>
      <c r="G534" s="539" t="str">
        <f t="shared" si="60"/>
        <v/>
      </c>
      <c r="H534" s="115"/>
      <c r="I534" s="232"/>
      <c r="J534" s="20">
        <f t="shared" si="56"/>
        <v>0</v>
      </c>
    </row>
    <row r="535" spans="1:10" x14ac:dyDescent="0.25">
      <c r="A535" s="452"/>
      <c r="B535" s="453"/>
      <c r="C535" s="454"/>
      <c r="D535" s="452"/>
      <c r="E535" s="452"/>
      <c r="F535" s="455" t="str">
        <f t="shared" si="59"/>
        <v/>
      </c>
      <c r="G535" s="539" t="str">
        <f t="shared" si="60"/>
        <v/>
      </c>
      <c r="H535" s="115"/>
      <c r="I535" s="232"/>
      <c r="J535" s="20">
        <f t="shared" si="56"/>
        <v>0</v>
      </c>
    </row>
    <row r="536" spans="1:10" x14ac:dyDescent="0.25">
      <c r="A536" s="452"/>
      <c r="B536" s="453"/>
      <c r="C536" s="454"/>
      <c r="D536" s="452"/>
      <c r="E536" s="452"/>
      <c r="F536" s="455" t="str">
        <f t="shared" si="59"/>
        <v/>
      </c>
      <c r="G536" s="539" t="str">
        <f t="shared" si="60"/>
        <v/>
      </c>
      <c r="H536" s="115"/>
      <c r="I536" s="232"/>
      <c r="J536" s="20">
        <f t="shared" si="56"/>
        <v>0</v>
      </c>
    </row>
    <row r="537" spans="1:10" x14ac:dyDescent="0.25">
      <c r="A537" s="452"/>
      <c r="B537" s="453"/>
      <c r="C537" s="454"/>
      <c r="D537" s="452"/>
      <c r="E537" s="452"/>
      <c r="F537" s="455" t="str">
        <f t="shared" si="59"/>
        <v/>
      </c>
      <c r="G537" s="539" t="str">
        <f t="shared" si="60"/>
        <v/>
      </c>
      <c r="H537" s="115"/>
      <c r="I537" s="232"/>
      <c r="J537" s="20">
        <f t="shared" si="56"/>
        <v>0</v>
      </c>
    </row>
    <row r="538" spans="1:10" x14ac:dyDescent="0.25">
      <c r="A538" s="452"/>
      <c r="B538" s="453"/>
      <c r="C538" s="454"/>
      <c r="D538" s="452"/>
      <c r="E538" s="452"/>
      <c r="F538" s="455" t="str">
        <f t="shared" si="59"/>
        <v/>
      </c>
      <c r="G538" s="539" t="str">
        <f t="shared" si="60"/>
        <v/>
      </c>
      <c r="H538" s="115"/>
      <c r="I538" s="232"/>
      <c r="J538" s="20">
        <f t="shared" si="56"/>
        <v>0</v>
      </c>
    </row>
    <row r="539" spans="1:10" x14ac:dyDescent="0.25">
      <c r="A539" s="452"/>
      <c r="B539" s="453"/>
      <c r="C539" s="454"/>
      <c r="D539" s="452"/>
      <c r="E539" s="452"/>
      <c r="F539" s="455" t="str">
        <f t="shared" si="59"/>
        <v/>
      </c>
      <c r="G539" s="539" t="str">
        <f t="shared" si="60"/>
        <v/>
      </c>
      <c r="H539" s="115"/>
      <c r="I539" s="232"/>
      <c r="J539" s="20">
        <f t="shared" si="56"/>
        <v>0</v>
      </c>
    </row>
    <row r="540" spans="1:10" x14ac:dyDescent="0.25">
      <c r="A540" s="452"/>
      <c r="B540" s="453"/>
      <c r="C540" s="454"/>
      <c r="D540" s="452"/>
      <c r="E540" s="452"/>
      <c r="F540" s="455" t="str">
        <f t="shared" si="59"/>
        <v/>
      </c>
      <c r="G540" s="539" t="str">
        <f t="shared" si="60"/>
        <v/>
      </c>
      <c r="H540" s="115"/>
      <c r="I540" s="232"/>
      <c r="J540" s="20">
        <f t="shared" si="56"/>
        <v>0</v>
      </c>
    </row>
    <row r="541" spans="1:10" x14ac:dyDescent="0.25">
      <c r="A541" s="452"/>
      <c r="B541" s="453"/>
      <c r="C541" s="454"/>
      <c r="D541" s="452"/>
      <c r="E541" s="452"/>
      <c r="F541" s="455" t="str">
        <f t="shared" si="59"/>
        <v/>
      </c>
      <c r="G541" s="539" t="str">
        <f t="shared" si="60"/>
        <v/>
      </c>
      <c r="H541" s="115"/>
      <c r="I541" s="232"/>
      <c r="J541" s="20">
        <f t="shared" si="56"/>
        <v>0</v>
      </c>
    </row>
    <row r="542" spans="1:10" x14ac:dyDescent="0.25">
      <c r="A542" s="452"/>
      <c r="B542" s="453"/>
      <c r="C542" s="454"/>
      <c r="D542" s="452"/>
      <c r="E542" s="452"/>
      <c r="F542" s="455" t="str">
        <f t="shared" si="59"/>
        <v/>
      </c>
      <c r="G542" s="539" t="str">
        <f t="shared" si="60"/>
        <v/>
      </c>
      <c r="H542" s="115"/>
      <c r="I542" s="232"/>
      <c r="J542" s="20">
        <f t="shared" si="56"/>
        <v>0</v>
      </c>
    </row>
    <row r="543" spans="1:10" x14ac:dyDescent="0.25">
      <c r="A543" s="452"/>
      <c r="B543" s="453"/>
      <c r="C543" s="454"/>
      <c r="D543" s="452"/>
      <c r="E543" s="452"/>
      <c r="F543" s="455" t="str">
        <f t="shared" si="59"/>
        <v/>
      </c>
      <c r="G543" s="539" t="str">
        <f t="shared" si="60"/>
        <v/>
      </c>
      <c r="H543" s="115"/>
      <c r="I543" s="232"/>
      <c r="J543" s="20">
        <f t="shared" si="56"/>
        <v>0</v>
      </c>
    </row>
    <row r="544" spans="1:10" x14ac:dyDescent="0.25">
      <c r="A544" s="452"/>
      <c r="B544" s="453"/>
      <c r="C544" s="454"/>
      <c r="D544" s="452"/>
      <c r="E544" s="452"/>
      <c r="F544" s="455" t="str">
        <f t="shared" si="59"/>
        <v/>
      </c>
      <c r="G544" s="539" t="str">
        <f t="shared" si="60"/>
        <v/>
      </c>
      <c r="H544" s="115"/>
      <c r="I544" s="232"/>
      <c r="J544" s="20">
        <f t="shared" si="56"/>
        <v>0</v>
      </c>
    </row>
    <row r="545" spans="1:10" x14ac:dyDescent="0.25">
      <c r="A545" s="452"/>
      <c r="B545" s="453"/>
      <c r="C545" s="454"/>
      <c r="D545" s="452"/>
      <c r="E545" s="452"/>
      <c r="F545" s="455" t="str">
        <f t="shared" si="59"/>
        <v/>
      </c>
      <c r="G545" s="539" t="str">
        <f t="shared" si="60"/>
        <v/>
      </c>
      <c r="H545" s="115"/>
      <c r="I545" s="232"/>
      <c r="J545" s="20">
        <f t="shared" si="56"/>
        <v>0</v>
      </c>
    </row>
    <row r="546" spans="1:10" x14ac:dyDescent="0.25">
      <c r="A546" s="452"/>
      <c r="B546" s="453"/>
      <c r="C546" s="454"/>
      <c r="D546" s="452"/>
      <c r="E546" s="452"/>
      <c r="F546" s="455" t="str">
        <f t="shared" si="59"/>
        <v/>
      </c>
      <c r="G546" s="539" t="str">
        <f t="shared" si="60"/>
        <v/>
      </c>
      <c r="H546" s="115"/>
      <c r="I546" s="232"/>
      <c r="J546" s="20">
        <f t="shared" si="56"/>
        <v>0</v>
      </c>
    </row>
    <row r="547" spans="1:10" x14ac:dyDescent="0.25">
      <c r="A547" s="452"/>
      <c r="B547" s="453"/>
      <c r="C547" s="454"/>
      <c r="D547" s="452"/>
      <c r="E547" s="452"/>
      <c r="F547" s="455" t="str">
        <f t="shared" si="59"/>
        <v/>
      </c>
      <c r="G547" s="539" t="str">
        <f t="shared" si="60"/>
        <v/>
      </c>
      <c r="H547" s="115"/>
      <c r="I547" s="232"/>
      <c r="J547" s="20">
        <f t="shared" si="56"/>
        <v>0</v>
      </c>
    </row>
    <row r="548" spans="1:10" x14ac:dyDescent="0.25">
      <c r="A548" s="452"/>
      <c r="B548" s="453"/>
      <c r="C548" s="454"/>
      <c r="D548" s="452"/>
      <c r="E548" s="452"/>
      <c r="F548" s="455" t="str">
        <f t="shared" si="59"/>
        <v/>
      </c>
      <c r="G548" s="539" t="str">
        <f t="shared" si="60"/>
        <v/>
      </c>
      <c r="H548" s="115"/>
      <c r="I548" s="232"/>
      <c r="J548" s="20">
        <f t="shared" si="56"/>
        <v>0</v>
      </c>
    </row>
    <row r="549" spans="1:10" x14ac:dyDescent="0.25">
      <c r="A549" s="452"/>
      <c r="B549" s="453"/>
      <c r="C549" s="454"/>
      <c r="D549" s="452"/>
      <c r="E549" s="452"/>
      <c r="F549" s="455" t="str">
        <f t="shared" si="59"/>
        <v/>
      </c>
      <c r="G549" s="539" t="str">
        <f t="shared" si="60"/>
        <v/>
      </c>
      <c r="H549" s="115"/>
      <c r="I549" s="232"/>
      <c r="J549" s="20">
        <f t="shared" si="56"/>
        <v>0</v>
      </c>
    </row>
    <row r="550" spans="1:10" x14ac:dyDescent="0.25">
      <c r="A550" s="452"/>
      <c r="B550" s="453"/>
      <c r="C550" s="454"/>
      <c r="D550" s="452"/>
      <c r="E550" s="452"/>
      <c r="F550" s="455" t="str">
        <f t="shared" si="59"/>
        <v/>
      </c>
      <c r="G550" s="539" t="str">
        <f t="shared" si="60"/>
        <v/>
      </c>
      <c r="H550" s="115"/>
      <c r="I550" s="232"/>
      <c r="J550" s="20">
        <f t="shared" si="56"/>
        <v>0</v>
      </c>
    </row>
    <row r="551" spans="1:10" x14ac:dyDescent="0.25">
      <c r="A551" s="452"/>
      <c r="B551" s="453"/>
      <c r="C551" s="454"/>
      <c r="D551" s="452"/>
      <c r="E551" s="452"/>
      <c r="F551" s="455" t="str">
        <f t="shared" si="59"/>
        <v/>
      </c>
      <c r="G551" s="539" t="str">
        <f t="shared" si="60"/>
        <v/>
      </c>
      <c r="H551" s="115"/>
      <c r="I551" s="232"/>
      <c r="J551" s="20">
        <f t="shared" si="56"/>
        <v>0</v>
      </c>
    </row>
    <row r="552" spans="1:10" x14ac:dyDescent="0.25">
      <c r="A552" s="452"/>
      <c r="B552" s="453"/>
      <c r="C552" s="454"/>
      <c r="D552" s="452"/>
      <c r="E552" s="452"/>
      <c r="F552" s="455" t="str">
        <f t="shared" si="59"/>
        <v/>
      </c>
      <c r="G552" s="539" t="str">
        <f t="shared" si="60"/>
        <v/>
      </c>
      <c r="H552" s="115"/>
      <c r="I552" s="232"/>
      <c r="J552" s="20">
        <f t="shared" si="56"/>
        <v>0</v>
      </c>
    </row>
    <row r="553" spans="1:10" x14ac:dyDescent="0.25">
      <c r="A553" s="452"/>
      <c r="B553" s="453"/>
      <c r="C553" s="454"/>
      <c r="D553" s="452"/>
      <c r="E553" s="452"/>
      <c r="F553" s="455" t="str">
        <f t="shared" si="59"/>
        <v/>
      </c>
      <c r="G553" s="539" t="str">
        <f t="shared" si="60"/>
        <v/>
      </c>
      <c r="H553" s="115"/>
      <c r="I553" s="232"/>
      <c r="J553" s="20">
        <f t="shared" si="56"/>
        <v>0</v>
      </c>
    </row>
    <row r="554" spans="1:10" x14ac:dyDescent="0.25">
      <c r="A554" s="452"/>
      <c r="B554" s="453"/>
      <c r="C554" s="454"/>
      <c r="D554" s="452"/>
      <c r="E554" s="452"/>
      <c r="F554" s="455" t="str">
        <f t="shared" si="59"/>
        <v/>
      </c>
      <c r="G554" s="539" t="str">
        <f t="shared" si="60"/>
        <v/>
      </c>
      <c r="H554" s="115"/>
      <c r="I554" s="232"/>
      <c r="J554" s="20">
        <f t="shared" si="56"/>
        <v>0</v>
      </c>
    </row>
    <row r="555" spans="1:10" x14ac:dyDescent="0.25">
      <c r="A555" s="452"/>
      <c r="B555" s="453"/>
      <c r="C555" s="454"/>
      <c r="D555" s="452"/>
      <c r="E555" s="452"/>
      <c r="F555" s="455" t="str">
        <f t="shared" si="59"/>
        <v/>
      </c>
      <c r="G555" s="539" t="str">
        <f t="shared" si="60"/>
        <v/>
      </c>
      <c r="H555" s="115"/>
      <c r="I555" s="232"/>
      <c r="J555" s="20">
        <f t="shared" si="56"/>
        <v>0</v>
      </c>
    </row>
    <row r="556" spans="1:10" x14ac:dyDescent="0.25">
      <c r="A556" s="452"/>
      <c r="B556" s="453"/>
      <c r="C556" s="454"/>
      <c r="D556" s="452"/>
      <c r="E556" s="452"/>
      <c r="F556" s="455" t="str">
        <f t="shared" si="59"/>
        <v/>
      </c>
      <c r="G556" s="539" t="str">
        <f t="shared" si="60"/>
        <v/>
      </c>
      <c r="H556" s="115"/>
      <c r="I556" s="232"/>
      <c r="J556" s="20">
        <f t="shared" si="56"/>
        <v>0</v>
      </c>
    </row>
    <row r="557" spans="1:10" x14ac:dyDescent="0.25">
      <c r="A557" s="452"/>
      <c r="B557" s="453"/>
      <c r="C557" s="454"/>
      <c r="D557" s="452"/>
      <c r="E557" s="452"/>
      <c r="F557" s="455" t="str">
        <f t="shared" si="59"/>
        <v/>
      </c>
      <c r="G557" s="539" t="str">
        <f t="shared" si="60"/>
        <v/>
      </c>
      <c r="H557" s="115"/>
      <c r="I557" s="232"/>
      <c r="J557" s="20">
        <f t="shared" si="56"/>
        <v>0</v>
      </c>
    </row>
    <row r="558" spans="1:10" ht="15.75" thickBot="1" x14ac:dyDescent="0.3">
      <c r="A558" s="452"/>
      <c r="B558" s="453"/>
      <c r="C558" s="454"/>
      <c r="D558" s="452"/>
      <c r="E558" s="452"/>
      <c r="F558" s="455" t="str">
        <f t="shared" si="59"/>
        <v/>
      </c>
      <c r="G558" s="539" t="str">
        <f t="shared" si="60"/>
        <v/>
      </c>
      <c r="H558" s="115"/>
      <c r="I558" s="228"/>
      <c r="J558" s="20">
        <f t="shared" si="56"/>
        <v>0</v>
      </c>
    </row>
    <row r="559" spans="1:10" ht="25.9" customHeight="1" thickBot="1" x14ac:dyDescent="0.35">
      <c r="A559" s="639" t="s">
        <v>0</v>
      </c>
      <c r="B559" s="640"/>
      <c r="C559" s="640"/>
      <c r="D559" s="640"/>
      <c r="E559" s="640"/>
      <c r="F559" s="641"/>
      <c r="G559" s="457">
        <f>ROUNDUP(SUM(G453:G558),2)</f>
        <v>0</v>
      </c>
      <c r="H559" s="511"/>
      <c r="I559" s="237"/>
      <c r="J559" s="512">
        <f>ROUNDUP(SUM(J453:J558),2)</f>
        <v>0</v>
      </c>
    </row>
    <row r="560" spans="1:10" s="48" customFormat="1" ht="21" customHeight="1" x14ac:dyDescent="0.3">
      <c r="A560" s="614" t="s">
        <v>362</v>
      </c>
      <c r="B560" s="614"/>
      <c r="C560" s="614"/>
      <c r="D560" s="614"/>
      <c r="E560" s="614"/>
      <c r="F560" s="614"/>
      <c r="G560" s="614"/>
      <c r="H560" s="504"/>
      <c r="I560" s="506"/>
      <c r="J560" s="506"/>
    </row>
    <row r="561" spans="1:10" ht="47.25" x14ac:dyDescent="0.25">
      <c r="A561" s="449" t="s">
        <v>57</v>
      </c>
      <c r="B561" s="498" t="s">
        <v>49</v>
      </c>
      <c r="C561" s="462" t="s">
        <v>230</v>
      </c>
      <c r="D561" s="449" t="s">
        <v>50</v>
      </c>
      <c r="E561" s="449" t="s">
        <v>51</v>
      </c>
      <c r="F561" s="451" t="s">
        <v>54</v>
      </c>
      <c r="G561" s="451" t="s">
        <v>52</v>
      </c>
      <c r="H561" s="108"/>
      <c r="I561" s="107" t="s">
        <v>256</v>
      </c>
      <c r="J561" s="19" t="s">
        <v>253</v>
      </c>
    </row>
    <row r="562" spans="1:10" x14ac:dyDescent="0.25">
      <c r="A562" s="499"/>
      <c r="B562" s="464"/>
      <c r="C562" s="464"/>
      <c r="D562" s="452"/>
      <c r="E562" s="466"/>
      <c r="F562" s="455" t="str">
        <f>IF(ISBLANK(D562),"",IF(ISBLANK(D562),"",VLOOKUP(D562,'B4 RATES'!$A$1:$E$202,3,FALSE)))</f>
        <v/>
      </c>
      <c r="G562" s="456" t="str">
        <f>IF(B562="","",IF(A562="","",IF(D562="","",IF(E562="","",MIN(A562*1100,A562*E562*F562)))))</f>
        <v/>
      </c>
      <c r="H562" s="109"/>
      <c r="I562" s="232"/>
      <c r="J562" s="20">
        <f t="shared" ref="J562:J607" si="61">IF(G562="",0,G562-I562)</f>
        <v>0</v>
      </c>
    </row>
    <row r="563" spans="1:10" x14ac:dyDescent="0.25">
      <c r="A563" s="499"/>
      <c r="B563" s="464"/>
      <c r="C563" s="464"/>
      <c r="D563" s="452"/>
      <c r="E563" s="466"/>
      <c r="F563" s="455" t="str">
        <f>IF(ISBLANK(D563),"",IF(ISBLANK(D563),"",VLOOKUP(D563,'B4 RATES'!$A$1:$E$202,3,FALSE)))</f>
        <v/>
      </c>
      <c r="G563" s="456" t="str">
        <f t="shared" ref="G563:G607" si="62">IF(B563="","",IF(A563="","",IF(D563="","",IF(E563="","",MIN(A563*1100,A563*E563*F563)))))</f>
        <v/>
      </c>
      <c r="H563" s="109"/>
      <c r="I563" s="232"/>
      <c r="J563" s="20">
        <f t="shared" si="61"/>
        <v>0</v>
      </c>
    </row>
    <row r="564" spans="1:10" x14ac:dyDescent="0.25">
      <c r="A564" s="499"/>
      <c r="B564" s="464"/>
      <c r="C564" s="464"/>
      <c r="D564" s="452"/>
      <c r="E564" s="466"/>
      <c r="F564" s="455" t="str">
        <f>IF(ISBLANK(D564),"",IF(ISBLANK(D564),"",VLOOKUP(D564,'B4 RATES'!$A$1:$E$202,3,FALSE)))</f>
        <v/>
      </c>
      <c r="G564" s="456" t="str">
        <f t="shared" si="62"/>
        <v/>
      </c>
      <c r="H564" s="109"/>
      <c r="I564" s="232"/>
      <c r="J564" s="20">
        <f t="shared" si="61"/>
        <v>0</v>
      </c>
    </row>
    <row r="565" spans="1:10" x14ac:dyDescent="0.25">
      <c r="A565" s="499"/>
      <c r="B565" s="464"/>
      <c r="C565" s="464"/>
      <c r="D565" s="452"/>
      <c r="E565" s="466"/>
      <c r="F565" s="455" t="str">
        <f>IF(ISBLANK(D565),"",IF(ISBLANK(D565),"",VLOOKUP(D565,'B4 RATES'!$A$1:$E$202,3,FALSE)))</f>
        <v/>
      </c>
      <c r="G565" s="456" t="str">
        <f t="shared" si="62"/>
        <v/>
      </c>
      <c r="H565" s="109"/>
      <c r="I565" s="232"/>
      <c r="J565" s="20">
        <f t="shared" si="61"/>
        <v>0</v>
      </c>
    </row>
    <row r="566" spans="1:10" x14ac:dyDescent="0.25">
      <c r="A566" s="499"/>
      <c r="B566" s="464"/>
      <c r="C566" s="464"/>
      <c r="D566" s="452"/>
      <c r="E566" s="466"/>
      <c r="F566" s="455" t="str">
        <f>IF(ISBLANK(D566),"",IF(ISBLANK(D566),"",VLOOKUP(D566,'B4 RATES'!$A$1:$E$202,3,FALSE)))</f>
        <v/>
      </c>
      <c r="G566" s="456" t="str">
        <f t="shared" si="62"/>
        <v/>
      </c>
      <c r="H566" s="109"/>
      <c r="I566" s="232"/>
      <c r="J566" s="20">
        <f t="shared" si="61"/>
        <v>0</v>
      </c>
    </row>
    <row r="567" spans="1:10" x14ac:dyDescent="0.25">
      <c r="A567" s="499"/>
      <c r="B567" s="464"/>
      <c r="C567" s="464"/>
      <c r="D567" s="452"/>
      <c r="E567" s="466"/>
      <c r="F567" s="455" t="str">
        <f>IF(ISBLANK(D567),"",IF(ISBLANK(D567),"",VLOOKUP(D567,'B4 RATES'!$A$1:$E$202,3,FALSE)))</f>
        <v/>
      </c>
      <c r="G567" s="456" t="str">
        <f t="shared" si="62"/>
        <v/>
      </c>
      <c r="H567" s="109"/>
      <c r="I567" s="232"/>
      <c r="J567" s="20">
        <f t="shared" ref="J567:J583" si="63">IF(G567="",0,G567-I567)</f>
        <v>0</v>
      </c>
    </row>
    <row r="568" spans="1:10" x14ac:dyDescent="0.25">
      <c r="A568" s="499"/>
      <c r="B568" s="464"/>
      <c r="C568" s="464"/>
      <c r="D568" s="452"/>
      <c r="E568" s="466"/>
      <c r="F568" s="455" t="str">
        <f>IF(ISBLANK(D568),"",IF(ISBLANK(D568),"",VLOOKUP(D568,'B4 RATES'!$A$1:$E$202,3,FALSE)))</f>
        <v/>
      </c>
      <c r="G568" s="456" t="str">
        <f t="shared" si="62"/>
        <v/>
      </c>
      <c r="H568" s="109"/>
      <c r="I568" s="232"/>
      <c r="J568" s="20">
        <f t="shared" si="63"/>
        <v>0</v>
      </c>
    </row>
    <row r="569" spans="1:10" x14ac:dyDescent="0.25">
      <c r="A569" s="499"/>
      <c r="B569" s="464"/>
      <c r="C569" s="464"/>
      <c r="D569" s="452"/>
      <c r="E569" s="466"/>
      <c r="F569" s="455" t="str">
        <f>IF(ISBLANK(D569),"",IF(ISBLANK(D569),"",VLOOKUP(D569,'B4 RATES'!$A$1:$E$202,3,FALSE)))</f>
        <v/>
      </c>
      <c r="G569" s="456" t="str">
        <f t="shared" si="62"/>
        <v/>
      </c>
      <c r="H569" s="109"/>
      <c r="I569" s="232"/>
      <c r="J569" s="20">
        <f t="shared" si="63"/>
        <v>0</v>
      </c>
    </row>
    <row r="570" spans="1:10" x14ac:dyDescent="0.25">
      <c r="A570" s="499"/>
      <c r="B570" s="464"/>
      <c r="C570" s="464"/>
      <c r="D570" s="452"/>
      <c r="E570" s="466"/>
      <c r="F570" s="455" t="str">
        <f>IF(ISBLANK(D570),"",IF(ISBLANK(D570),"",VLOOKUP(D570,'B4 RATES'!$A$1:$E$202,3,FALSE)))</f>
        <v/>
      </c>
      <c r="G570" s="456" t="str">
        <f t="shared" si="62"/>
        <v/>
      </c>
      <c r="H570" s="109"/>
      <c r="I570" s="232"/>
      <c r="J570" s="20">
        <f t="shared" si="63"/>
        <v>0</v>
      </c>
    </row>
    <row r="571" spans="1:10" x14ac:dyDescent="0.25">
      <c r="A571" s="499"/>
      <c r="B571" s="464"/>
      <c r="C571" s="464"/>
      <c r="D571" s="452"/>
      <c r="E571" s="466"/>
      <c r="F571" s="455" t="str">
        <f>IF(ISBLANK(D571),"",IF(ISBLANK(D571),"",VLOOKUP(D571,'B4 RATES'!$A$1:$E$202,3,FALSE)))</f>
        <v/>
      </c>
      <c r="G571" s="456" t="str">
        <f t="shared" si="62"/>
        <v/>
      </c>
      <c r="H571" s="109"/>
      <c r="I571" s="232"/>
      <c r="J571" s="20">
        <f t="shared" si="63"/>
        <v>0</v>
      </c>
    </row>
    <row r="572" spans="1:10" x14ac:dyDescent="0.25">
      <c r="A572" s="499"/>
      <c r="B572" s="464"/>
      <c r="C572" s="464"/>
      <c r="D572" s="452"/>
      <c r="E572" s="466"/>
      <c r="F572" s="455" t="str">
        <f>IF(ISBLANK(D572),"",IF(ISBLANK(D572),"",VLOOKUP(D572,'B4 RATES'!$A$1:$E$202,3,FALSE)))</f>
        <v/>
      </c>
      <c r="G572" s="456" t="str">
        <f t="shared" si="62"/>
        <v/>
      </c>
      <c r="H572" s="109"/>
      <c r="I572" s="232"/>
      <c r="J572" s="20">
        <f t="shared" si="63"/>
        <v>0</v>
      </c>
    </row>
    <row r="573" spans="1:10" x14ac:dyDescent="0.25">
      <c r="A573" s="499"/>
      <c r="B573" s="464"/>
      <c r="C573" s="464"/>
      <c r="D573" s="452"/>
      <c r="E573" s="466"/>
      <c r="F573" s="455" t="str">
        <f>IF(ISBLANK(D573),"",IF(ISBLANK(D573),"",VLOOKUP(D573,'B4 RATES'!$A$1:$E$202,3,FALSE)))</f>
        <v/>
      </c>
      <c r="G573" s="456" t="str">
        <f t="shared" si="62"/>
        <v/>
      </c>
      <c r="H573" s="109"/>
      <c r="I573" s="232"/>
      <c r="J573" s="20">
        <f t="shared" si="63"/>
        <v>0</v>
      </c>
    </row>
    <row r="574" spans="1:10" x14ac:dyDescent="0.25">
      <c r="A574" s="499"/>
      <c r="B574" s="464"/>
      <c r="C574" s="464"/>
      <c r="D574" s="452"/>
      <c r="E574" s="466"/>
      <c r="F574" s="455" t="str">
        <f>IF(ISBLANK(D574),"",IF(ISBLANK(D574),"",VLOOKUP(D574,'B4 RATES'!$A$1:$E$202,3,FALSE)))</f>
        <v/>
      </c>
      <c r="G574" s="456" t="str">
        <f t="shared" si="62"/>
        <v/>
      </c>
      <c r="H574" s="109"/>
      <c r="I574" s="232"/>
      <c r="J574" s="20">
        <f t="shared" si="63"/>
        <v>0</v>
      </c>
    </row>
    <row r="575" spans="1:10" x14ac:dyDescent="0.25">
      <c r="A575" s="499"/>
      <c r="B575" s="464"/>
      <c r="C575" s="464"/>
      <c r="D575" s="452"/>
      <c r="E575" s="466"/>
      <c r="F575" s="455" t="str">
        <f>IF(ISBLANK(D575),"",IF(ISBLANK(D575),"",VLOOKUP(D575,'B4 RATES'!$A$1:$E$202,3,FALSE)))</f>
        <v/>
      </c>
      <c r="G575" s="456" t="str">
        <f t="shared" si="62"/>
        <v/>
      </c>
      <c r="H575" s="109"/>
      <c r="I575" s="232"/>
      <c r="J575" s="20">
        <f t="shared" si="63"/>
        <v>0</v>
      </c>
    </row>
    <row r="576" spans="1:10" x14ac:dyDescent="0.25">
      <c r="A576" s="499"/>
      <c r="B576" s="464"/>
      <c r="C576" s="464"/>
      <c r="D576" s="452"/>
      <c r="E576" s="466"/>
      <c r="F576" s="455" t="str">
        <f>IF(ISBLANK(D576),"",IF(ISBLANK(D576),"",VLOOKUP(D576,'B4 RATES'!$A$1:$E$202,3,FALSE)))</f>
        <v/>
      </c>
      <c r="G576" s="456" t="str">
        <f t="shared" si="62"/>
        <v/>
      </c>
      <c r="H576" s="109"/>
      <c r="I576" s="232"/>
      <c r="J576" s="20">
        <f t="shared" si="63"/>
        <v>0</v>
      </c>
    </row>
    <row r="577" spans="1:10" x14ac:dyDescent="0.25">
      <c r="A577" s="499"/>
      <c r="B577" s="464"/>
      <c r="C577" s="464"/>
      <c r="D577" s="452"/>
      <c r="E577" s="466"/>
      <c r="F577" s="455" t="str">
        <f>IF(ISBLANK(D577),"",IF(ISBLANK(D577),"",VLOOKUP(D577,'B4 RATES'!$A$1:$E$202,3,FALSE)))</f>
        <v/>
      </c>
      <c r="G577" s="456" t="str">
        <f t="shared" si="62"/>
        <v/>
      </c>
      <c r="H577" s="109"/>
      <c r="I577" s="232"/>
      <c r="J577" s="20">
        <f t="shared" ref="J577:J582" si="64">IF(G577="",0,G577-I577)</f>
        <v>0</v>
      </c>
    </row>
    <row r="578" spans="1:10" x14ac:dyDescent="0.25">
      <c r="A578" s="499"/>
      <c r="B578" s="464"/>
      <c r="C578" s="464"/>
      <c r="D578" s="452"/>
      <c r="E578" s="466"/>
      <c r="F578" s="455" t="str">
        <f>IF(ISBLANK(D578),"",IF(ISBLANK(D578),"",VLOOKUP(D578,'B4 RATES'!$A$1:$E$202,3,FALSE)))</f>
        <v/>
      </c>
      <c r="G578" s="456" t="str">
        <f t="shared" si="62"/>
        <v/>
      </c>
      <c r="H578" s="109"/>
      <c r="I578" s="232"/>
      <c r="J578" s="20">
        <f t="shared" si="64"/>
        <v>0</v>
      </c>
    </row>
    <row r="579" spans="1:10" x14ac:dyDescent="0.25">
      <c r="A579" s="499"/>
      <c r="B579" s="464"/>
      <c r="C579" s="464"/>
      <c r="D579" s="452"/>
      <c r="E579" s="466"/>
      <c r="F579" s="455" t="str">
        <f>IF(ISBLANK(D579),"",IF(ISBLANK(D579),"",VLOOKUP(D579,'B4 RATES'!$A$1:$E$202,3,FALSE)))</f>
        <v/>
      </c>
      <c r="G579" s="456" t="str">
        <f t="shared" si="62"/>
        <v/>
      </c>
      <c r="H579" s="109"/>
      <c r="I579" s="232"/>
      <c r="J579" s="20">
        <f t="shared" si="64"/>
        <v>0</v>
      </c>
    </row>
    <row r="580" spans="1:10" x14ac:dyDescent="0.25">
      <c r="A580" s="499"/>
      <c r="B580" s="464"/>
      <c r="C580" s="464"/>
      <c r="D580" s="452"/>
      <c r="E580" s="466"/>
      <c r="F580" s="455" t="str">
        <f>IF(ISBLANK(D580),"",IF(ISBLANK(D580),"",VLOOKUP(D580,'B4 RATES'!$A$1:$E$202,3,FALSE)))</f>
        <v/>
      </c>
      <c r="G580" s="456" t="str">
        <f t="shared" si="62"/>
        <v/>
      </c>
      <c r="H580" s="109"/>
      <c r="I580" s="232"/>
      <c r="J580" s="20">
        <f t="shared" si="64"/>
        <v>0</v>
      </c>
    </row>
    <row r="581" spans="1:10" x14ac:dyDescent="0.25">
      <c r="A581" s="499"/>
      <c r="B581" s="464"/>
      <c r="C581" s="464"/>
      <c r="D581" s="452"/>
      <c r="E581" s="466"/>
      <c r="F581" s="455" t="str">
        <f>IF(ISBLANK(D581),"",IF(ISBLANK(D581),"",VLOOKUP(D581,'B4 RATES'!$A$1:$E$202,3,FALSE)))</f>
        <v/>
      </c>
      <c r="G581" s="456" t="str">
        <f t="shared" si="62"/>
        <v/>
      </c>
      <c r="H581" s="109"/>
      <c r="I581" s="232"/>
      <c r="J581" s="20">
        <f t="shared" si="64"/>
        <v>0</v>
      </c>
    </row>
    <row r="582" spans="1:10" x14ac:dyDescent="0.25">
      <c r="A582" s="499"/>
      <c r="B582" s="464"/>
      <c r="C582" s="464"/>
      <c r="D582" s="452"/>
      <c r="E582" s="466"/>
      <c r="F582" s="455" t="str">
        <f>IF(ISBLANK(D582),"",IF(ISBLANK(D582),"",VLOOKUP(D582,'B4 RATES'!$A$1:$E$202,3,FALSE)))</f>
        <v/>
      </c>
      <c r="G582" s="456" t="str">
        <f t="shared" si="62"/>
        <v/>
      </c>
      <c r="H582" s="109"/>
      <c r="I582" s="232"/>
      <c r="J582" s="20">
        <f t="shared" si="64"/>
        <v>0</v>
      </c>
    </row>
    <row r="583" spans="1:10" x14ac:dyDescent="0.25">
      <c r="A583" s="499"/>
      <c r="B583" s="464"/>
      <c r="C583" s="464"/>
      <c r="D583" s="452"/>
      <c r="E583" s="466"/>
      <c r="F583" s="455" t="str">
        <f>IF(ISBLANK(D583),"",IF(ISBLANK(D583),"",VLOOKUP(D583,'B4 RATES'!$A$1:$E$202,3,FALSE)))</f>
        <v/>
      </c>
      <c r="G583" s="456" t="str">
        <f t="shared" si="62"/>
        <v/>
      </c>
      <c r="H583" s="109"/>
      <c r="I583" s="232"/>
      <c r="J583" s="20">
        <f t="shared" si="63"/>
        <v>0</v>
      </c>
    </row>
    <row r="584" spans="1:10" x14ac:dyDescent="0.25">
      <c r="A584" s="499"/>
      <c r="B584" s="464"/>
      <c r="C584" s="464"/>
      <c r="D584" s="452"/>
      <c r="E584" s="466"/>
      <c r="F584" s="455" t="str">
        <f>IF(ISBLANK(D584),"",IF(ISBLANK(D584),"",VLOOKUP(D584,'B4 RATES'!$A$1:$E$202,3,FALSE)))</f>
        <v/>
      </c>
      <c r="G584" s="456" t="str">
        <f t="shared" si="62"/>
        <v/>
      </c>
      <c r="H584" s="109"/>
      <c r="I584" s="232"/>
      <c r="J584" s="20">
        <f t="shared" si="61"/>
        <v>0</v>
      </c>
    </row>
    <row r="585" spans="1:10" x14ac:dyDescent="0.25">
      <c r="A585" s="499"/>
      <c r="B585" s="464"/>
      <c r="C585" s="464"/>
      <c r="D585" s="452"/>
      <c r="E585" s="466"/>
      <c r="F585" s="455" t="str">
        <f>IF(ISBLANK(D585),"",IF(ISBLANK(D585),"",VLOOKUP(D585,'B4 RATES'!$A$1:$E$202,3,FALSE)))</f>
        <v/>
      </c>
      <c r="G585" s="456" t="str">
        <f t="shared" si="62"/>
        <v/>
      </c>
      <c r="H585" s="109"/>
      <c r="I585" s="232"/>
      <c r="J585" s="20">
        <f t="shared" si="61"/>
        <v>0</v>
      </c>
    </row>
    <row r="586" spans="1:10" x14ac:dyDescent="0.25">
      <c r="A586" s="499"/>
      <c r="B586" s="464"/>
      <c r="C586" s="464"/>
      <c r="D586" s="452"/>
      <c r="E586" s="466"/>
      <c r="F586" s="455" t="str">
        <f>IF(ISBLANK(D586),"",IF(ISBLANK(D586),"",VLOOKUP(D586,'B4 RATES'!$A$1:$E$202,3,FALSE)))</f>
        <v/>
      </c>
      <c r="G586" s="456" t="str">
        <f t="shared" si="62"/>
        <v/>
      </c>
      <c r="H586" s="109"/>
      <c r="I586" s="232"/>
      <c r="J586" s="20">
        <f t="shared" si="61"/>
        <v>0</v>
      </c>
    </row>
    <row r="587" spans="1:10" x14ac:dyDescent="0.25">
      <c r="A587" s="499"/>
      <c r="B587" s="464"/>
      <c r="C587" s="464"/>
      <c r="D587" s="452"/>
      <c r="E587" s="466"/>
      <c r="F587" s="455" t="str">
        <f>IF(ISBLANK(D587),"",IF(ISBLANK(D587),"",VLOOKUP(D587,'B4 RATES'!$A$1:$E$202,3,FALSE)))</f>
        <v/>
      </c>
      <c r="G587" s="456" t="str">
        <f t="shared" si="62"/>
        <v/>
      </c>
      <c r="H587" s="109"/>
      <c r="I587" s="232"/>
      <c r="J587" s="20">
        <f t="shared" si="61"/>
        <v>0</v>
      </c>
    </row>
    <row r="588" spans="1:10" x14ac:dyDescent="0.25">
      <c r="A588" s="499"/>
      <c r="B588" s="464"/>
      <c r="C588" s="464"/>
      <c r="D588" s="452"/>
      <c r="E588" s="466"/>
      <c r="F588" s="455" t="str">
        <f>IF(ISBLANK(D588),"",IF(ISBLANK(D588),"",VLOOKUP(D588,'B4 RATES'!$A$1:$E$202,3,FALSE)))</f>
        <v/>
      </c>
      <c r="G588" s="456" t="str">
        <f t="shared" si="62"/>
        <v/>
      </c>
      <c r="H588" s="109"/>
      <c r="I588" s="232"/>
      <c r="J588" s="20">
        <f t="shared" si="61"/>
        <v>0</v>
      </c>
    </row>
    <row r="589" spans="1:10" x14ac:dyDescent="0.25">
      <c r="A589" s="499"/>
      <c r="B589" s="464"/>
      <c r="C589" s="464"/>
      <c r="D589" s="452"/>
      <c r="E589" s="466"/>
      <c r="F589" s="455" t="str">
        <f>IF(ISBLANK(D589),"",IF(ISBLANK(D589),"",VLOOKUP(D589,'B4 RATES'!$A$1:$E$202,3,FALSE)))</f>
        <v/>
      </c>
      <c r="G589" s="456" t="str">
        <f t="shared" si="62"/>
        <v/>
      </c>
      <c r="H589" s="109"/>
      <c r="I589" s="232"/>
      <c r="J589" s="20">
        <f t="shared" si="61"/>
        <v>0</v>
      </c>
    </row>
    <row r="590" spans="1:10" x14ac:dyDescent="0.25">
      <c r="A590" s="499"/>
      <c r="B590" s="464"/>
      <c r="C590" s="464"/>
      <c r="D590" s="452"/>
      <c r="E590" s="466"/>
      <c r="F590" s="455" t="str">
        <f>IF(ISBLANK(D590),"",IF(ISBLANK(D590),"",VLOOKUP(D590,'B4 RATES'!$A$1:$E$202,3,FALSE)))</f>
        <v/>
      </c>
      <c r="G590" s="456" t="str">
        <f t="shared" si="62"/>
        <v/>
      </c>
      <c r="H590" s="109"/>
      <c r="I590" s="232"/>
      <c r="J590" s="20">
        <f t="shared" si="61"/>
        <v>0</v>
      </c>
    </row>
    <row r="591" spans="1:10" x14ac:dyDescent="0.25">
      <c r="A591" s="499"/>
      <c r="B591" s="464"/>
      <c r="C591" s="464"/>
      <c r="D591" s="452"/>
      <c r="E591" s="466"/>
      <c r="F591" s="455" t="str">
        <f>IF(ISBLANK(D591),"",IF(ISBLANK(D591),"",VLOOKUP(D591,'B4 RATES'!$A$1:$E$202,3,FALSE)))</f>
        <v/>
      </c>
      <c r="G591" s="456" t="str">
        <f t="shared" si="62"/>
        <v/>
      </c>
      <c r="H591" s="109"/>
      <c r="I591" s="232"/>
      <c r="J591" s="20">
        <f t="shared" si="61"/>
        <v>0</v>
      </c>
    </row>
    <row r="592" spans="1:10" x14ac:dyDescent="0.25">
      <c r="A592" s="499"/>
      <c r="B592" s="464"/>
      <c r="C592" s="464"/>
      <c r="D592" s="452"/>
      <c r="E592" s="466"/>
      <c r="F592" s="455" t="str">
        <f>IF(ISBLANK(D592),"",IF(ISBLANK(D592),"",VLOOKUP(D592,'B4 RATES'!$A$1:$E$202,3,FALSE)))</f>
        <v/>
      </c>
      <c r="G592" s="456" t="str">
        <f t="shared" si="62"/>
        <v/>
      </c>
      <c r="H592" s="109"/>
      <c r="I592" s="232"/>
      <c r="J592" s="20">
        <f t="shared" si="61"/>
        <v>0</v>
      </c>
    </row>
    <row r="593" spans="1:10" x14ac:dyDescent="0.25">
      <c r="A593" s="499"/>
      <c r="B593" s="464"/>
      <c r="C593" s="464"/>
      <c r="D593" s="452"/>
      <c r="E593" s="466"/>
      <c r="F593" s="455" t="str">
        <f>IF(ISBLANK(D593),"",IF(ISBLANK(D593),"",VLOOKUP(D593,'B4 RATES'!$A$1:$E$202,3,FALSE)))</f>
        <v/>
      </c>
      <c r="G593" s="456" t="str">
        <f t="shared" si="62"/>
        <v/>
      </c>
      <c r="H593" s="109"/>
      <c r="I593" s="232"/>
      <c r="J593" s="20">
        <f t="shared" si="61"/>
        <v>0</v>
      </c>
    </row>
    <row r="594" spans="1:10" x14ac:dyDescent="0.25">
      <c r="A594" s="499"/>
      <c r="B594" s="464"/>
      <c r="C594" s="464"/>
      <c r="D594" s="452"/>
      <c r="E594" s="466"/>
      <c r="F594" s="455" t="str">
        <f>IF(ISBLANK(D594),"",IF(ISBLANK(D594),"",VLOOKUP(D594,'B4 RATES'!$A$1:$E$202,3,FALSE)))</f>
        <v/>
      </c>
      <c r="G594" s="456" t="str">
        <f t="shared" si="62"/>
        <v/>
      </c>
      <c r="H594" s="109"/>
      <c r="I594" s="232"/>
      <c r="J594" s="20">
        <f t="shared" si="61"/>
        <v>0</v>
      </c>
    </row>
    <row r="595" spans="1:10" x14ac:dyDescent="0.25">
      <c r="A595" s="499"/>
      <c r="B595" s="464"/>
      <c r="C595" s="464"/>
      <c r="D595" s="452"/>
      <c r="E595" s="466"/>
      <c r="F595" s="455" t="str">
        <f>IF(ISBLANK(D595),"",IF(ISBLANK(D595),"",VLOOKUP(D595,'B4 RATES'!$A$1:$E$202,3,FALSE)))</f>
        <v/>
      </c>
      <c r="G595" s="456" t="str">
        <f t="shared" si="62"/>
        <v/>
      </c>
      <c r="H595" s="109"/>
      <c r="I595" s="232"/>
      <c r="J595" s="20">
        <f t="shared" si="61"/>
        <v>0</v>
      </c>
    </row>
    <row r="596" spans="1:10" x14ac:dyDescent="0.25">
      <c r="A596" s="499"/>
      <c r="B596" s="464"/>
      <c r="C596" s="464"/>
      <c r="D596" s="452"/>
      <c r="E596" s="466"/>
      <c r="F596" s="455" t="str">
        <f>IF(ISBLANK(D596),"",IF(ISBLANK(D596),"",VLOOKUP(D596,'B4 RATES'!$A$1:$E$202,3,FALSE)))</f>
        <v/>
      </c>
      <c r="G596" s="456" t="str">
        <f t="shared" si="62"/>
        <v/>
      </c>
      <c r="H596" s="109"/>
      <c r="I596" s="232"/>
      <c r="J596" s="20">
        <f t="shared" si="61"/>
        <v>0</v>
      </c>
    </row>
    <row r="597" spans="1:10" x14ac:dyDescent="0.25">
      <c r="A597" s="499"/>
      <c r="B597" s="464"/>
      <c r="C597" s="464"/>
      <c r="D597" s="452"/>
      <c r="E597" s="466"/>
      <c r="F597" s="455" t="str">
        <f>IF(ISBLANK(D597),"",IF(ISBLANK(D597),"",VLOOKUP(D597,'B4 RATES'!$A$1:$E$202,3,FALSE)))</f>
        <v/>
      </c>
      <c r="G597" s="456" t="str">
        <f t="shared" si="62"/>
        <v/>
      </c>
      <c r="H597" s="109"/>
      <c r="I597" s="232"/>
      <c r="J597" s="20">
        <f t="shared" si="61"/>
        <v>0</v>
      </c>
    </row>
    <row r="598" spans="1:10" x14ac:dyDescent="0.25">
      <c r="A598" s="499"/>
      <c r="B598" s="464"/>
      <c r="C598" s="464"/>
      <c r="D598" s="452"/>
      <c r="E598" s="466"/>
      <c r="F598" s="455" t="str">
        <f>IF(ISBLANK(D598),"",IF(ISBLANK(D598),"",VLOOKUP(D598,'B4 RATES'!$A$1:$E$202,3,FALSE)))</f>
        <v/>
      </c>
      <c r="G598" s="456" t="str">
        <f t="shared" si="62"/>
        <v/>
      </c>
      <c r="H598" s="109"/>
      <c r="I598" s="232"/>
      <c r="J598" s="20">
        <f t="shared" si="61"/>
        <v>0</v>
      </c>
    </row>
    <row r="599" spans="1:10" x14ac:dyDescent="0.25">
      <c r="A599" s="499"/>
      <c r="B599" s="464"/>
      <c r="C599" s="464"/>
      <c r="D599" s="452"/>
      <c r="E599" s="466"/>
      <c r="F599" s="455" t="str">
        <f>IF(ISBLANK(D599),"",IF(ISBLANK(D599),"",VLOOKUP(D599,'B4 RATES'!$A$1:$E$202,3,FALSE)))</f>
        <v/>
      </c>
      <c r="G599" s="456" t="str">
        <f t="shared" si="62"/>
        <v/>
      </c>
      <c r="H599" s="109"/>
      <c r="I599" s="232"/>
      <c r="J599" s="20">
        <f t="shared" si="61"/>
        <v>0</v>
      </c>
    </row>
    <row r="600" spans="1:10" x14ac:dyDescent="0.25">
      <c r="A600" s="499"/>
      <c r="B600" s="464"/>
      <c r="C600" s="464"/>
      <c r="D600" s="452"/>
      <c r="E600" s="466"/>
      <c r="F600" s="455" t="str">
        <f>IF(ISBLANK(D600),"",IF(ISBLANK(D600),"",VLOOKUP(D600,'B4 RATES'!$A$1:$E$202,3,FALSE)))</f>
        <v/>
      </c>
      <c r="G600" s="456" t="str">
        <f t="shared" si="62"/>
        <v/>
      </c>
      <c r="H600" s="109"/>
      <c r="I600" s="232"/>
      <c r="J600" s="20">
        <f t="shared" si="61"/>
        <v>0</v>
      </c>
    </row>
    <row r="601" spans="1:10" x14ac:dyDescent="0.25">
      <c r="A601" s="499"/>
      <c r="B601" s="464"/>
      <c r="C601" s="464"/>
      <c r="D601" s="452"/>
      <c r="E601" s="466"/>
      <c r="F601" s="455" t="str">
        <f>IF(ISBLANK(D601),"",IF(ISBLANK(D601),"",VLOOKUP(D601,'B4 RATES'!$A$1:$E$202,3,FALSE)))</f>
        <v/>
      </c>
      <c r="G601" s="456" t="str">
        <f t="shared" si="62"/>
        <v/>
      </c>
      <c r="H601" s="109"/>
      <c r="I601" s="232"/>
      <c r="J601" s="20">
        <f t="shared" si="61"/>
        <v>0</v>
      </c>
    </row>
    <row r="602" spans="1:10" x14ac:dyDescent="0.25">
      <c r="A602" s="499"/>
      <c r="B602" s="464"/>
      <c r="C602" s="464"/>
      <c r="D602" s="452"/>
      <c r="E602" s="466"/>
      <c r="F602" s="455" t="str">
        <f>IF(ISBLANK(D602),"",IF(ISBLANK(D602),"",VLOOKUP(D602,'B4 RATES'!$A$1:$E$202,3,FALSE)))</f>
        <v/>
      </c>
      <c r="G602" s="456" t="str">
        <f t="shared" si="62"/>
        <v/>
      </c>
      <c r="H602" s="109"/>
      <c r="I602" s="232"/>
      <c r="J602" s="20">
        <f t="shared" si="61"/>
        <v>0</v>
      </c>
    </row>
    <row r="603" spans="1:10" x14ac:dyDescent="0.25">
      <c r="A603" s="499"/>
      <c r="B603" s="464"/>
      <c r="C603" s="464"/>
      <c r="D603" s="452"/>
      <c r="E603" s="466"/>
      <c r="F603" s="455" t="str">
        <f>IF(ISBLANK(D603),"",IF(ISBLANK(D603),"",VLOOKUP(D603,'B4 RATES'!$A$1:$E$202,3,FALSE)))</f>
        <v/>
      </c>
      <c r="G603" s="456" t="str">
        <f t="shared" si="62"/>
        <v/>
      </c>
      <c r="H603" s="109"/>
      <c r="I603" s="232"/>
      <c r="J603" s="20">
        <f t="shared" si="61"/>
        <v>0</v>
      </c>
    </row>
    <row r="604" spans="1:10" x14ac:dyDescent="0.25">
      <c r="A604" s="499"/>
      <c r="B604" s="464"/>
      <c r="C604" s="464"/>
      <c r="D604" s="452"/>
      <c r="E604" s="466"/>
      <c r="F604" s="455" t="str">
        <f>IF(ISBLANK(D604),"",IF(ISBLANK(D604),"",VLOOKUP(D604,'B4 RATES'!$A$1:$E$202,3,FALSE)))</f>
        <v/>
      </c>
      <c r="G604" s="456" t="str">
        <f t="shared" si="62"/>
        <v/>
      </c>
      <c r="H604" s="109"/>
      <c r="I604" s="232"/>
      <c r="J604" s="20">
        <f t="shared" si="61"/>
        <v>0</v>
      </c>
    </row>
    <row r="605" spans="1:10" x14ac:dyDescent="0.25">
      <c r="A605" s="499"/>
      <c r="B605" s="464"/>
      <c r="C605" s="464"/>
      <c r="D605" s="452"/>
      <c r="E605" s="466"/>
      <c r="F605" s="455" t="str">
        <f>IF(ISBLANK(D605),"",IF(ISBLANK(D605),"",VLOOKUP(D605,'B4 RATES'!$A$1:$E$202,3,FALSE)))</f>
        <v/>
      </c>
      <c r="G605" s="456" t="str">
        <f t="shared" si="62"/>
        <v/>
      </c>
      <c r="H605" s="109"/>
      <c r="I605" s="232"/>
      <c r="J605" s="20">
        <f t="shared" si="61"/>
        <v>0</v>
      </c>
    </row>
    <row r="606" spans="1:10" x14ac:dyDescent="0.25">
      <c r="A606" s="499"/>
      <c r="B606" s="464"/>
      <c r="C606" s="464"/>
      <c r="D606" s="452"/>
      <c r="E606" s="466"/>
      <c r="F606" s="455" t="str">
        <f>IF(ISBLANK(D606),"",IF(ISBLANK(D606),"",VLOOKUP(D606,'B4 RATES'!$A$1:$E$202,3,FALSE)))</f>
        <v/>
      </c>
      <c r="G606" s="456" t="str">
        <f t="shared" si="62"/>
        <v/>
      </c>
      <c r="H606" s="109"/>
      <c r="I606" s="232"/>
      <c r="J606" s="20">
        <f t="shared" si="61"/>
        <v>0</v>
      </c>
    </row>
    <row r="607" spans="1:10" ht="15.75" thickBot="1" x14ac:dyDescent="0.3">
      <c r="A607" s="499"/>
      <c r="B607" s="468"/>
      <c r="C607" s="468"/>
      <c r="D607" s="452"/>
      <c r="E607" s="466"/>
      <c r="F607" s="455" t="str">
        <f>IF(ISBLANK(D607),"",IF(ISBLANK(D607),"",VLOOKUP(D607,'B4 RATES'!$A$1:$E$202,3,FALSE)))</f>
        <v/>
      </c>
      <c r="G607" s="456" t="str">
        <f t="shared" si="62"/>
        <v/>
      </c>
      <c r="H607" s="109"/>
      <c r="I607" s="228"/>
      <c r="J607" s="20">
        <f t="shared" si="61"/>
        <v>0</v>
      </c>
    </row>
    <row r="608" spans="1:10" ht="28.15" customHeight="1" thickBot="1" x14ac:dyDescent="0.35">
      <c r="A608" s="639" t="s">
        <v>0</v>
      </c>
      <c r="B608" s="640"/>
      <c r="C608" s="640"/>
      <c r="D608" s="640"/>
      <c r="E608" s="640"/>
      <c r="F608" s="641"/>
      <c r="G608" s="457">
        <f>ROUNDUP(SUM(G562:G607),2)</f>
        <v>0</v>
      </c>
      <c r="H608" s="511"/>
      <c r="I608" s="238"/>
      <c r="J608" s="512">
        <f>ROUNDUP(SUM(J562:J607),2)</f>
        <v>0</v>
      </c>
    </row>
    <row r="609" spans="1:12" s="48" customFormat="1" ht="21.75" customHeight="1" x14ac:dyDescent="0.3">
      <c r="A609" s="614" t="s">
        <v>53</v>
      </c>
      <c r="B609" s="614"/>
      <c r="C609" s="614"/>
      <c r="D609" s="614"/>
      <c r="E609" s="614"/>
      <c r="F609" s="614"/>
      <c r="G609" s="614"/>
      <c r="H609" s="504"/>
      <c r="I609" s="506"/>
      <c r="J609" s="506"/>
    </row>
    <row r="610" spans="1:12" ht="74.25" customHeight="1" x14ac:dyDescent="0.25">
      <c r="A610" s="449" t="s">
        <v>226</v>
      </c>
      <c r="B610" s="449" t="s">
        <v>225</v>
      </c>
      <c r="C610" s="449" t="s">
        <v>230</v>
      </c>
      <c r="D610" s="449" t="s">
        <v>222</v>
      </c>
      <c r="E610" s="449" t="s">
        <v>221</v>
      </c>
      <c r="F610" s="451" t="s">
        <v>339</v>
      </c>
      <c r="G610" s="451" t="s">
        <v>220</v>
      </c>
      <c r="H610" s="114" t="s">
        <v>340</v>
      </c>
      <c r="I610" s="523" t="s">
        <v>249</v>
      </c>
      <c r="J610" s="523" t="s">
        <v>341</v>
      </c>
      <c r="K610" s="17" t="s">
        <v>256</v>
      </c>
      <c r="L610" s="17" t="s">
        <v>253</v>
      </c>
    </row>
    <row r="611" spans="1:12" ht="15.75" x14ac:dyDescent="0.25">
      <c r="A611" s="464"/>
      <c r="B611" s="464"/>
      <c r="C611" s="464"/>
      <c r="D611" s="471"/>
      <c r="E611" s="464"/>
      <c r="F611" s="472"/>
      <c r="G611" s="226">
        <f>IF(F611="",D611,D611/F611)</f>
        <v>0</v>
      </c>
      <c r="H611" s="225"/>
      <c r="I611" s="154"/>
      <c r="J611" s="227">
        <f>IF(I611&gt;0,(D611/I611),G611)</f>
        <v>0</v>
      </c>
      <c r="K611" s="228"/>
      <c r="L611" s="20">
        <f>J611-K611</f>
        <v>0</v>
      </c>
    </row>
    <row r="612" spans="1:12" ht="15.75" x14ac:dyDescent="0.25">
      <c r="A612" s="464"/>
      <c r="B612" s="464"/>
      <c r="C612" s="464"/>
      <c r="D612" s="471"/>
      <c r="E612" s="464"/>
      <c r="F612" s="472"/>
      <c r="G612" s="226">
        <f t="shared" ref="G612:G631" si="65">IF(F612="",D612,D612/F612)</f>
        <v>0</v>
      </c>
      <c r="H612" s="225"/>
      <c r="I612" s="154"/>
      <c r="J612" s="227">
        <f t="shared" ref="J612:J631" si="66">IF(I612&gt;0,(D612/I612),G612)</f>
        <v>0</v>
      </c>
      <c r="K612" s="228"/>
      <c r="L612" s="20">
        <f t="shared" ref="L612:L631" si="67">J612-K612</f>
        <v>0</v>
      </c>
    </row>
    <row r="613" spans="1:12" ht="15.75" x14ac:dyDescent="0.25">
      <c r="A613" s="464"/>
      <c r="B613" s="464"/>
      <c r="C613" s="464"/>
      <c r="D613" s="471"/>
      <c r="E613" s="464"/>
      <c r="F613" s="472"/>
      <c r="G613" s="226">
        <f t="shared" si="65"/>
        <v>0</v>
      </c>
      <c r="H613" s="225"/>
      <c r="I613" s="154"/>
      <c r="J613" s="227">
        <f t="shared" si="66"/>
        <v>0</v>
      </c>
      <c r="K613" s="228"/>
      <c r="L613" s="20">
        <f t="shared" si="67"/>
        <v>0</v>
      </c>
    </row>
    <row r="614" spans="1:12" ht="15.75" x14ac:dyDescent="0.25">
      <c r="A614" s="464"/>
      <c r="B614" s="464"/>
      <c r="C614" s="464"/>
      <c r="D614" s="471"/>
      <c r="E614" s="464"/>
      <c r="F614" s="472"/>
      <c r="G614" s="226">
        <f t="shared" si="65"/>
        <v>0</v>
      </c>
      <c r="H614" s="225"/>
      <c r="I614" s="154"/>
      <c r="J614" s="227">
        <f t="shared" si="66"/>
        <v>0</v>
      </c>
      <c r="K614" s="228"/>
      <c r="L614" s="20">
        <f t="shared" si="67"/>
        <v>0</v>
      </c>
    </row>
    <row r="615" spans="1:12" ht="15.75" x14ac:dyDescent="0.25">
      <c r="A615" s="464"/>
      <c r="B615" s="464"/>
      <c r="C615" s="464"/>
      <c r="D615" s="471"/>
      <c r="E615" s="464"/>
      <c r="F615" s="472"/>
      <c r="G615" s="226">
        <f t="shared" si="65"/>
        <v>0</v>
      </c>
      <c r="H615" s="225"/>
      <c r="I615" s="154"/>
      <c r="J615" s="227">
        <f t="shared" si="66"/>
        <v>0</v>
      </c>
      <c r="K615" s="228"/>
      <c r="L615" s="20">
        <f t="shared" si="67"/>
        <v>0</v>
      </c>
    </row>
    <row r="616" spans="1:12" ht="15.75" x14ac:dyDescent="0.25">
      <c r="A616" s="464"/>
      <c r="B616" s="464"/>
      <c r="C616" s="464"/>
      <c r="D616" s="471"/>
      <c r="E616" s="464"/>
      <c r="F616" s="472"/>
      <c r="G616" s="226">
        <f t="shared" si="65"/>
        <v>0</v>
      </c>
      <c r="H616" s="225"/>
      <c r="I616" s="154"/>
      <c r="J616" s="227">
        <f t="shared" si="66"/>
        <v>0</v>
      </c>
      <c r="K616" s="228"/>
      <c r="L616" s="20">
        <f t="shared" si="67"/>
        <v>0</v>
      </c>
    </row>
    <row r="617" spans="1:12" ht="15.75" x14ac:dyDescent="0.25">
      <c r="A617" s="464"/>
      <c r="B617" s="464"/>
      <c r="C617" s="464"/>
      <c r="D617" s="471"/>
      <c r="E617" s="464"/>
      <c r="F617" s="472"/>
      <c r="G617" s="226">
        <f t="shared" ref="G617:G618" si="68">IF(F617="",D617,D617/F617)</f>
        <v>0</v>
      </c>
      <c r="H617" s="225"/>
      <c r="I617" s="154"/>
      <c r="J617" s="227">
        <f t="shared" ref="J617:J618" si="69">IF(I617&gt;0,(D617/I617),G617)</f>
        <v>0</v>
      </c>
      <c r="K617" s="228"/>
      <c r="L617" s="20">
        <f t="shared" ref="L617:L618" si="70">J617-K617</f>
        <v>0</v>
      </c>
    </row>
    <row r="618" spans="1:12" ht="15.75" x14ac:dyDescent="0.25">
      <c r="A618" s="464"/>
      <c r="B618" s="464"/>
      <c r="C618" s="464"/>
      <c r="D618" s="471"/>
      <c r="E618" s="464"/>
      <c r="F618" s="472"/>
      <c r="G618" s="226">
        <f t="shared" si="68"/>
        <v>0</v>
      </c>
      <c r="H618" s="225"/>
      <c r="I618" s="154"/>
      <c r="J618" s="227">
        <f t="shared" si="69"/>
        <v>0</v>
      </c>
      <c r="K618" s="228"/>
      <c r="L618" s="20">
        <f t="shared" si="70"/>
        <v>0</v>
      </c>
    </row>
    <row r="619" spans="1:12" ht="15.75" x14ac:dyDescent="0.25">
      <c r="A619" s="464"/>
      <c r="B619" s="464"/>
      <c r="C619" s="464"/>
      <c r="D619" s="471"/>
      <c r="E619" s="464"/>
      <c r="F619" s="472"/>
      <c r="G619" s="226">
        <f t="shared" si="65"/>
        <v>0</v>
      </c>
      <c r="H619" s="225"/>
      <c r="I619" s="154"/>
      <c r="J619" s="227">
        <f t="shared" si="66"/>
        <v>0</v>
      </c>
      <c r="K619" s="228"/>
      <c r="L619" s="20">
        <f t="shared" si="67"/>
        <v>0</v>
      </c>
    </row>
    <row r="620" spans="1:12" ht="15.75" x14ac:dyDescent="0.25">
      <c r="A620" s="464"/>
      <c r="B620" s="464"/>
      <c r="C620" s="464"/>
      <c r="D620" s="471"/>
      <c r="E620" s="464"/>
      <c r="F620" s="472"/>
      <c r="G620" s="226">
        <f t="shared" si="65"/>
        <v>0</v>
      </c>
      <c r="H620" s="225"/>
      <c r="I620" s="154"/>
      <c r="J620" s="227">
        <f t="shared" si="66"/>
        <v>0</v>
      </c>
      <c r="K620" s="228"/>
      <c r="L620" s="20">
        <f t="shared" si="67"/>
        <v>0</v>
      </c>
    </row>
    <row r="621" spans="1:12" ht="15.75" x14ac:dyDescent="0.25">
      <c r="A621" s="464"/>
      <c r="B621" s="464"/>
      <c r="C621" s="464"/>
      <c r="D621" s="471"/>
      <c r="E621" s="464"/>
      <c r="F621" s="472"/>
      <c r="G621" s="226">
        <f t="shared" si="65"/>
        <v>0</v>
      </c>
      <c r="H621" s="225"/>
      <c r="I621" s="154"/>
      <c r="J621" s="227">
        <f t="shared" si="66"/>
        <v>0</v>
      </c>
      <c r="K621" s="228"/>
      <c r="L621" s="20">
        <f t="shared" si="67"/>
        <v>0</v>
      </c>
    </row>
    <row r="622" spans="1:12" ht="15.75" x14ac:dyDescent="0.25">
      <c r="A622" s="464"/>
      <c r="B622" s="464"/>
      <c r="C622" s="464"/>
      <c r="D622" s="471"/>
      <c r="E622" s="464"/>
      <c r="F622" s="472"/>
      <c r="G622" s="226">
        <f t="shared" si="65"/>
        <v>0</v>
      </c>
      <c r="H622" s="225"/>
      <c r="I622" s="154"/>
      <c r="J622" s="227">
        <f t="shared" si="66"/>
        <v>0</v>
      </c>
      <c r="K622" s="228"/>
      <c r="L622" s="20">
        <f t="shared" si="67"/>
        <v>0</v>
      </c>
    </row>
    <row r="623" spans="1:12" ht="15.75" x14ac:dyDescent="0.25">
      <c r="A623" s="464"/>
      <c r="B623" s="464"/>
      <c r="C623" s="464"/>
      <c r="D623" s="471"/>
      <c r="E623" s="464"/>
      <c r="F623" s="472"/>
      <c r="G623" s="226">
        <f t="shared" si="65"/>
        <v>0</v>
      </c>
      <c r="H623" s="225"/>
      <c r="I623" s="154"/>
      <c r="J623" s="227">
        <f t="shared" si="66"/>
        <v>0</v>
      </c>
      <c r="K623" s="228"/>
      <c r="L623" s="20">
        <f t="shared" si="67"/>
        <v>0</v>
      </c>
    </row>
    <row r="624" spans="1:12" ht="15.75" x14ac:dyDescent="0.25">
      <c r="A624" s="464"/>
      <c r="B624" s="464"/>
      <c r="C624" s="464"/>
      <c r="D624" s="471"/>
      <c r="E624" s="464"/>
      <c r="F624" s="472"/>
      <c r="G624" s="226">
        <f t="shared" si="65"/>
        <v>0</v>
      </c>
      <c r="H624" s="225"/>
      <c r="I624" s="154"/>
      <c r="J624" s="227">
        <f t="shared" si="66"/>
        <v>0</v>
      </c>
      <c r="K624" s="228"/>
      <c r="L624" s="20">
        <f t="shared" si="67"/>
        <v>0</v>
      </c>
    </row>
    <row r="625" spans="1:12" ht="15.75" x14ac:dyDescent="0.25">
      <c r="A625" s="464"/>
      <c r="B625" s="464"/>
      <c r="C625" s="464"/>
      <c r="D625" s="471"/>
      <c r="E625" s="464"/>
      <c r="F625" s="472"/>
      <c r="G625" s="226">
        <f t="shared" si="65"/>
        <v>0</v>
      </c>
      <c r="H625" s="225"/>
      <c r="I625" s="154"/>
      <c r="J625" s="227">
        <f t="shared" si="66"/>
        <v>0</v>
      </c>
      <c r="K625" s="228"/>
      <c r="L625" s="20">
        <f t="shared" si="67"/>
        <v>0</v>
      </c>
    </row>
    <row r="626" spans="1:12" ht="15.75" x14ac:dyDescent="0.25">
      <c r="A626" s="464"/>
      <c r="B626" s="464"/>
      <c r="C626" s="464"/>
      <c r="D626" s="471"/>
      <c r="E626" s="464"/>
      <c r="F626" s="472"/>
      <c r="G626" s="226">
        <f t="shared" si="65"/>
        <v>0</v>
      </c>
      <c r="H626" s="225"/>
      <c r="I626" s="154"/>
      <c r="J626" s="227">
        <f t="shared" si="66"/>
        <v>0</v>
      </c>
      <c r="K626" s="228"/>
      <c r="L626" s="20">
        <f t="shared" si="67"/>
        <v>0</v>
      </c>
    </row>
    <row r="627" spans="1:12" ht="15.75" x14ac:dyDescent="0.25">
      <c r="A627" s="464"/>
      <c r="B627" s="464"/>
      <c r="C627" s="464"/>
      <c r="D627" s="471"/>
      <c r="E627" s="464"/>
      <c r="F627" s="472"/>
      <c r="G627" s="226">
        <f t="shared" si="65"/>
        <v>0</v>
      </c>
      <c r="H627" s="225"/>
      <c r="I627" s="154"/>
      <c r="J627" s="227">
        <f t="shared" si="66"/>
        <v>0</v>
      </c>
      <c r="K627" s="228"/>
      <c r="L627" s="20">
        <f t="shared" si="67"/>
        <v>0</v>
      </c>
    </row>
    <row r="628" spans="1:12" ht="15.75" x14ac:dyDescent="0.25">
      <c r="A628" s="464"/>
      <c r="B628" s="464"/>
      <c r="C628" s="464"/>
      <c r="D628" s="471"/>
      <c r="E628" s="464"/>
      <c r="F628" s="472"/>
      <c r="G628" s="226">
        <f t="shared" si="65"/>
        <v>0</v>
      </c>
      <c r="H628" s="225"/>
      <c r="I628" s="154"/>
      <c r="J628" s="227">
        <f t="shared" si="66"/>
        <v>0</v>
      </c>
      <c r="K628" s="228"/>
      <c r="L628" s="20">
        <f t="shared" si="67"/>
        <v>0</v>
      </c>
    </row>
    <row r="629" spans="1:12" ht="15.75" x14ac:dyDescent="0.25">
      <c r="A629" s="464"/>
      <c r="B629" s="464"/>
      <c r="C629" s="464"/>
      <c r="D629" s="471"/>
      <c r="E629" s="464"/>
      <c r="F629" s="472"/>
      <c r="G629" s="226">
        <f t="shared" si="65"/>
        <v>0</v>
      </c>
      <c r="H629" s="225"/>
      <c r="I629" s="154"/>
      <c r="J629" s="227">
        <f t="shared" si="66"/>
        <v>0</v>
      </c>
      <c r="K629" s="228"/>
      <c r="L629" s="20">
        <f t="shared" si="67"/>
        <v>0</v>
      </c>
    </row>
    <row r="630" spans="1:12" ht="15.75" x14ac:dyDescent="0.25">
      <c r="A630" s="464"/>
      <c r="B630" s="464"/>
      <c r="C630" s="464"/>
      <c r="D630" s="471"/>
      <c r="E630" s="464"/>
      <c r="F630" s="472"/>
      <c r="G630" s="226">
        <f t="shared" si="65"/>
        <v>0</v>
      </c>
      <c r="H630" s="225"/>
      <c r="I630" s="154"/>
      <c r="J630" s="227">
        <f t="shared" si="66"/>
        <v>0</v>
      </c>
      <c r="K630" s="228"/>
      <c r="L630" s="20">
        <f t="shared" si="67"/>
        <v>0</v>
      </c>
    </row>
    <row r="631" spans="1:12" ht="16.5" thickBot="1" x14ac:dyDescent="0.3">
      <c r="A631" s="464"/>
      <c r="B631" s="464"/>
      <c r="C631" s="464"/>
      <c r="D631" s="471"/>
      <c r="E631" s="464"/>
      <c r="F631" s="472"/>
      <c r="G631" s="226">
        <f t="shared" si="65"/>
        <v>0</v>
      </c>
      <c r="H631" s="225"/>
      <c r="I631" s="155"/>
      <c r="J631" s="227">
        <f t="shared" si="66"/>
        <v>0</v>
      </c>
      <c r="K631" s="228"/>
      <c r="L631" s="20">
        <f t="shared" si="67"/>
        <v>0</v>
      </c>
    </row>
    <row r="632" spans="1:12" ht="27" customHeight="1" thickBot="1" x14ac:dyDescent="0.35">
      <c r="A632" s="642" t="s">
        <v>0</v>
      </c>
      <c r="B632" s="643"/>
      <c r="C632" s="643"/>
      <c r="D632" s="643"/>
      <c r="E632" s="643"/>
      <c r="F632" s="644"/>
      <c r="G632" s="457">
        <f>ROUNDUP(SUM(G611:G631),2)</f>
        <v>0</v>
      </c>
      <c r="H632" s="511"/>
      <c r="I632" s="156"/>
      <c r="J632" s="524"/>
      <c r="K632" s="68"/>
      <c r="L632" s="153">
        <f>ROUNDUP(SUM(L611:L631),2)</f>
        <v>0</v>
      </c>
    </row>
    <row r="633" spans="1:12" ht="18.75" x14ac:dyDescent="0.3">
      <c r="A633" s="500"/>
      <c r="B633" s="500"/>
      <c r="C633" s="500"/>
      <c r="D633" s="500"/>
      <c r="E633" s="500"/>
      <c r="F633" s="501"/>
      <c r="G633" s="502"/>
      <c r="H633" s="511"/>
      <c r="I633" s="67"/>
      <c r="J633" s="524"/>
      <c r="K633" s="68"/>
      <c r="L633" s="2"/>
    </row>
    <row r="634" spans="1:12" ht="21" customHeight="1" x14ac:dyDescent="0.25">
      <c r="A634" s="614" t="s">
        <v>62</v>
      </c>
      <c r="B634" s="614"/>
      <c r="C634" s="614"/>
      <c r="D634" s="614"/>
      <c r="E634" s="614"/>
      <c r="F634" s="614"/>
      <c r="G634" s="614"/>
      <c r="H634" s="504"/>
    </row>
    <row r="635" spans="1:12" ht="77.25" customHeight="1" x14ac:dyDescent="0.25">
      <c r="A635" s="449" t="s">
        <v>226</v>
      </c>
      <c r="B635" s="449" t="s">
        <v>225</v>
      </c>
      <c r="C635" s="449" t="s">
        <v>230</v>
      </c>
      <c r="D635" s="449" t="s">
        <v>222</v>
      </c>
      <c r="E635" s="449" t="s">
        <v>221</v>
      </c>
      <c r="F635" s="451" t="s">
        <v>339</v>
      </c>
      <c r="G635" s="451" t="s">
        <v>220</v>
      </c>
      <c r="H635" s="114" t="s">
        <v>340</v>
      </c>
      <c r="I635" s="523" t="s">
        <v>249</v>
      </c>
      <c r="J635" s="523" t="s">
        <v>341</v>
      </c>
      <c r="K635" s="17" t="s">
        <v>256</v>
      </c>
      <c r="L635" s="17" t="s">
        <v>253</v>
      </c>
    </row>
    <row r="636" spans="1:12" ht="15.75" x14ac:dyDescent="0.25">
      <c r="A636" s="464"/>
      <c r="B636" s="464"/>
      <c r="C636" s="464"/>
      <c r="D636" s="471"/>
      <c r="E636" s="464"/>
      <c r="F636" s="472"/>
      <c r="G636" s="226">
        <f>IF(F636="",D636,D636/F636)</f>
        <v>0</v>
      </c>
      <c r="H636" s="225"/>
      <c r="I636" s="157"/>
      <c r="J636" s="226">
        <f t="shared" ref="J636:J662" si="71">IF(I636&gt;0,(D636/I636),G636)</f>
        <v>0</v>
      </c>
      <c r="K636" s="150"/>
      <c r="L636" s="226">
        <f t="shared" ref="L636:L662" si="72">J636-K636</f>
        <v>0</v>
      </c>
    </row>
    <row r="637" spans="1:12" ht="15.75" x14ac:dyDescent="0.25">
      <c r="A637" s="464"/>
      <c r="B637" s="464"/>
      <c r="C637" s="464"/>
      <c r="D637" s="471"/>
      <c r="E637" s="464"/>
      <c r="F637" s="472"/>
      <c r="G637" s="226">
        <f t="shared" ref="G637:G643" si="73">IF(F637="",D637,D637/F637)</f>
        <v>0</v>
      </c>
      <c r="H637" s="225"/>
      <c r="I637" s="157"/>
      <c r="J637" s="226">
        <f t="shared" si="71"/>
        <v>0</v>
      </c>
      <c r="K637" s="150"/>
      <c r="L637" s="226">
        <f t="shared" si="72"/>
        <v>0</v>
      </c>
    </row>
    <row r="638" spans="1:12" ht="15.75" x14ac:dyDescent="0.25">
      <c r="A638" s="464"/>
      <c r="B638" s="464"/>
      <c r="C638" s="464"/>
      <c r="D638" s="471"/>
      <c r="E638" s="464"/>
      <c r="F638" s="472"/>
      <c r="G638" s="226">
        <f t="shared" si="73"/>
        <v>0</v>
      </c>
      <c r="H638" s="225"/>
      <c r="I638" s="157"/>
      <c r="J638" s="226">
        <f t="shared" si="71"/>
        <v>0</v>
      </c>
      <c r="K638" s="150"/>
      <c r="L638" s="226">
        <f t="shared" si="72"/>
        <v>0</v>
      </c>
    </row>
    <row r="639" spans="1:12" ht="15.75" x14ac:dyDescent="0.25">
      <c r="A639" s="464"/>
      <c r="B639" s="464"/>
      <c r="C639" s="464"/>
      <c r="D639" s="471"/>
      <c r="E639" s="464"/>
      <c r="F639" s="472"/>
      <c r="G639" s="226">
        <f t="shared" si="73"/>
        <v>0</v>
      </c>
      <c r="H639" s="225"/>
      <c r="I639" s="157"/>
      <c r="J639" s="226">
        <f t="shared" si="71"/>
        <v>0</v>
      </c>
      <c r="K639" s="150"/>
      <c r="L639" s="226">
        <f t="shared" si="72"/>
        <v>0</v>
      </c>
    </row>
    <row r="640" spans="1:12" ht="15.75" x14ac:dyDescent="0.25">
      <c r="A640" s="464"/>
      <c r="B640" s="464"/>
      <c r="C640" s="464"/>
      <c r="D640" s="471"/>
      <c r="E640" s="464"/>
      <c r="F640" s="472"/>
      <c r="G640" s="226">
        <f t="shared" si="73"/>
        <v>0</v>
      </c>
      <c r="H640" s="225"/>
      <c r="I640" s="157"/>
      <c r="J640" s="226">
        <f t="shared" si="71"/>
        <v>0</v>
      </c>
      <c r="K640" s="150"/>
      <c r="L640" s="226">
        <f t="shared" si="72"/>
        <v>0</v>
      </c>
    </row>
    <row r="641" spans="1:33" ht="15.75" x14ac:dyDescent="0.25">
      <c r="A641" s="464"/>
      <c r="B641" s="464"/>
      <c r="C641" s="464"/>
      <c r="D641" s="471"/>
      <c r="E641" s="464"/>
      <c r="F641" s="472"/>
      <c r="G641" s="226">
        <f t="shared" si="73"/>
        <v>0</v>
      </c>
      <c r="H641" s="225"/>
      <c r="I641" s="157"/>
      <c r="J641" s="226">
        <f t="shared" si="71"/>
        <v>0</v>
      </c>
      <c r="K641" s="150"/>
      <c r="L641" s="226">
        <f t="shared" si="72"/>
        <v>0</v>
      </c>
    </row>
    <row r="642" spans="1:33" ht="15.75" x14ac:dyDescent="0.25">
      <c r="A642" s="464"/>
      <c r="B642" s="464"/>
      <c r="C642" s="464"/>
      <c r="D642" s="471"/>
      <c r="E642" s="464"/>
      <c r="F642" s="472"/>
      <c r="G642" s="226">
        <f t="shared" si="73"/>
        <v>0</v>
      </c>
      <c r="H642" s="225"/>
      <c r="I642" s="157"/>
      <c r="J642" s="226">
        <f t="shared" si="71"/>
        <v>0</v>
      </c>
      <c r="K642" s="150"/>
      <c r="L642" s="226">
        <f t="shared" si="72"/>
        <v>0</v>
      </c>
    </row>
    <row r="643" spans="1:33" ht="15.75" x14ac:dyDescent="0.25">
      <c r="A643" s="464"/>
      <c r="B643" s="464"/>
      <c r="C643" s="464"/>
      <c r="D643" s="471"/>
      <c r="E643" s="464"/>
      <c r="F643" s="472"/>
      <c r="G643" s="226">
        <f t="shared" si="73"/>
        <v>0</v>
      </c>
      <c r="H643" s="225"/>
      <c r="I643" s="157"/>
      <c r="J643" s="226">
        <f t="shared" si="71"/>
        <v>0</v>
      </c>
      <c r="K643" s="150"/>
      <c r="L643" s="226">
        <f t="shared" si="72"/>
        <v>0</v>
      </c>
    </row>
    <row r="644" spans="1:33" ht="15.75" x14ac:dyDescent="0.25">
      <c r="A644" s="452"/>
      <c r="B644" s="452"/>
      <c r="C644" s="452"/>
      <c r="D644" s="471"/>
      <c r="E644" s="452"/>
      <c r="F644" s="472"/>
      <c r="G644" s="226">
        <f t="shared" ref="G644:G662" si="74">IF(F644="",D644,D644/F644)</f>
        <v>0</v>
      </c>
      <c r="H644" s="225"/>
      <c r="I644" s="157"/>
      <c r="J644" s="226">
        <f t="shared" si="71"/>
        <v>0</v>
      </c>
      <c r="K644" s="150"/>
      <c r="L644" s="226">
        <f t="shared" si="72"/>
        <v>0</v>
      </c>
    </row>
    <row r="645" spans="1:33" ht="15.75" x14ac:dyDescent="0.25">
      <c r="A645" s="452"/>
      <c r="B645" s="452"/>
      <c r="C645" s="452"/>
      <c r="D645" s="471"/>
      <c r="E645" s="452"/>
      <c r="F645" s="472"/>
      <c r="G645" s="226">
        <f t="shared" si="74"/>
        <v>0</v>
      </c>
      <c r="H645" s="225"/>
      <c r="I645" s="157"/>
      <c r="J645" s="226">
        <f t="shared" si="71"/>
        <v>0</v>
      </c>
      <c r="K645" s="150"/>
      <c r="L645" s="226">
        <f t="shared" si="72"/>
        <v>0</v>
      </c>
    </row>
    <row r="646" spans="1:33" ht="15.75" x14ac:dyDescent="0.25">
      <c r="A646" s="452"/>
      <c r="B646" s="452"/>
      <c r="C646" s="452"/>
      <c r="D646" s="471"/>
      <c r="E646" s="452"/>
      <c r="F646" s="472"/>
      <c r="G646" s="226">
        <f t="shared" si="74"/>
        <v>0</v>
      </c>
      <c r="H646" s="225"/>
      <c r="I646" s="157"/>
      <c r="J646" s="226">
        <f t="shared" si="71"/>
        <v>0</v>
      </c>
      <c r="K646" s="150"/>
      <c r="L646" s="226">
        <f t="shared" si="72"/>
        <v>0</v>
      </c>
    </row>
    <row r="647" spans="1:33" ht="15.75" x14ac:dyDescent="0.25">
      <c r="A647" s="452"/>
      <c r="B647" s="452"/>
      <c r="C647" s="452"/>
      <c r="D647" s="471"/>
      <c r="E647" s="452"/>
      <c r="F647" s="472"/>
      <c r="G647" s="226">
        <f t="shared" si="74"/>
        <v>0</v>
      </c>
      <c r="H647" s="225"/>
      <c r="I647" s="157"/>
      <c r="J647" s="226">
        <f t="shared" si="71"/>
        <v>0</v>
      </c>
      <c r="K647" s="150"/>
      <c r="L647" s="226">
        <f t="shared" si="72"/>
        <v>0</v>
      </c>
      <c r="AG647" s="9"/>
    </row>
    <row r="648" spans="1:33" ht="15.75" x14ac:dyDescent="0.25">
      <c r="A648" s="452"/>
      <c r="B648" s="452"/>
      <c r="C648" s="452"/>
      <c r="D648" s="471"/>
      <c r="E648" s="452"/>
      <c r="F648" s="472"/>
      <c r="G648" s="226">
        <f t="shared" si="74"/>
        <v>0</v>
      </c>
      <c r="H648" s="225"/>
      <c r="I648" s="157"/>
      <c r="J648" s="226">
        <f t="shared" si="71"/>
        <v>0</v>
      </c>
      <c r="K648" s="150"/>
      <c r="L648" s="226">
        <f t="shared" si="72"/>
        <v>0</v>
      </c>
    </row>
    <row r="649" spans="1:33" ht="15.75" x14ac:dyDescent="0.25">
      <c r="A649" s="452"/>
      <c r="B649" s="452"/>
      <c r="C649" s="452"/>
      <c r="D649" s="471"/>
      <c r="E649" s="452"/>
      <c r="F649" s="472"/>
      <c r="G649" s="226">
        <f t="shared" si="74"/>
        <v>0</v>
      </c>
      <c r="H649" s="225"/>
      <c r="I649" s="157"/>
      <c r="J649" s="226">
        <f t="shared" si="71"/>
        <v>0</v>
      </c>
      <c r="K649" s="150"/>
      <c r="L649" s="226">
        <f t="shared" si="72"/>
        <v>0</v>
      </c>
    </row>
    <row r="650" spans="1:33" ht="15.75" x14ac:dyDescent="0.25">
      <c r="A650" s="452"/>
      <c r="B650" s="452"/>
      <c r="C650" s="452"/>
      <c r="D650" s="471"/>
      <c r="E650" s="452"/>
      <c r="F650" s="472"/>
      <c r="G650" s="226">
        <f t="shared" si="74"/>
        <v>0</v>
      </c>
      <c r="H650" s="225"/>
      <c r="I650" s="157"/>
      <c r="J650" s="226">
        <f t="shared" si="71"/>
        <v>0</v>
      </c>
      <c r="K650" s="150"/>
      <c r="L650" s="226">
        <f t="shared" si="72"/>
        <v>0</v>
      </c>
    </row>
    <row r="651" spans="1:33" ht="15.75" x14ac:dyDescent="0.25">
      <c r="A651" s="452"/>
      <c r="B651" s="452"/>
      <c r="C651" s="452"/>
      <c r="D651" s="471"/>
      <c r="E651" s="452"/>
      <c r="F651" s="472"/>
      <c r="G651" s="226">
        <f t="shared" si="74"/>
        <v>0</v>
      </c>
      <c r="H651" s="225"/>
      <c r="I651" s="157"/>
      <c r="J651" s="226">
        <f t="shared" si="71"/>
        <v>0</v>
      </c>
      <c r="K651" s="150"/>
      <c r="L651" s="226">
        <f t="shared" si="72"/>
        <v>0</v>
      </c>
    </row>
    <row r="652" spans="1:33" ht="15.75" x14ac:dyDescent="0.25">
      <c r="A652" s="452"/>
      <c r="B652" s="452"/>
      <c r="C652" s="452"/>
      <c r="D652" s="471"/>
      <c r="E652" s="452"/>
      <c r="F652" s="472"/>
      <c r="G652" s="226">
        <f t="shared" si="74"/>
        <v>0</v>
      </c>
      <c r="H652" s="225"/>
      <c r="I652" s="157"/>
      <c r="J652" s="226">
        <f t="shared" si="71"/>
        <v>0</v>
      </c>
      <c r="K652" s="150"/>
      <c r="L652" s="226">
        <f t="shared" si="72"/>
        <v>0</v>
      </c>
    </row>
    <row r="653" spans="1:33" ht="15.75" x14ac:dyDescent="0.25">
      <c r="A653" s="452"/>
      <c r="B653" s="452"/>
      <c r="C653" s="452"/>
      <c r="D653" s="471"/>
      <c r="E653" s="452"/>
      <c r="F653" s="472"/>
      <c r="G653" s="226">
        <f t="shared" si="74"/>
        <v>0</v>
      </c>
      <c r="H653" s="225"/>
      <c r="I653" s="157"/>
      <c r="J653" s="226">
        <f t="shared" si="71"/>
        <v>0</v>
      </c>
      <c r="K653" s="150"/>
      <c r="L653" s="226">
        <f t="shared" si="72"/>
        <v>0</v>
      </c>
    </row>
    <row r="654" spans="1:33" ht="15.75" x14ac:dyDescent="0.25">
      <c r="A654" s="452"/>
      <c r="B654" s="452"/>
      <c r="C654" s="452"/>
      <c r="D654" s="471"/>
      <c r="E654" s="452"/>
      <c r="F654" s="472"/>
      <c r="G654" s="226">
        <f t="shared" si="74"/>
        <v>0</v>
      </c>
      <c r="H654" s="225"/>
      <c r="I654" s="157"/>
      <c r="J654" s="226">
        <f t="shared" si="71"/>
        <v>0</v>
      </c>
      <c r="K654" s="150"/>
      <c r="L654" s="226">
        <f t="shared" si="72"/>
        <v>0</v>
      </c>
    </row>
    <row r="655" spans="1:33" ht="15.75" x14ac:dyDescent="0.25">
      <c r="A655" s="452"/>
      <c r="B655" s="452"/>
      <c r="C655" s="452"/>
      <c r="D655" s="471"/>
      <c r="E655" s="452"/>
      <c r="F655" s="472"/>
      <c r="G655" s="226">
        <f t="shared" si="74"/>
        <v>0</v>
      </c>
      <c r="H655" s="225"/>
      <c r="I655" s="157"/>
      <c r="J655" s="226">
        <f t="shared" si="71"/>
        <v>0</v>
      </c>
      <c r="K655" s="150"/>
      <c r="L655" s="226">
        <f t="shared" si="72"/>
        <v>0</v>
      </c>
    </row>
    <row r="656" spans="1:33" ht="15.75" x14ac:dyDescent="0.25">
      <c r="A656" s="452"/>
      <c r="B656" s="452"/>
      <c r="C656" s="452"/>
      <c r="D656" s="471"/>
      <c r="E656" s="452"/>
      <c r="F656" s="472"/>
      <c r="G656" s="226">
        <f t="shared" si="74"/>
        <v>0</v>
      </c>
      <c r="H656" s="225"/>
      <c r="I656" s="157"/>
      <c r="J656" s="226">
        <f t="shared" si="71"/>
        <v>0</v>
      </c>
      <c r="K656" s="150"/>
      <c r="L656" s="226">
        <f t="shared" si="72"/>
        <v>0</v>
      </c>
    </row>
    <row r="657" spans="1:12" ht="15.75" x14ac:dyDescent="0.25">
      <c r="A657" s="452"/>
      <c r="B657" s="452"/>
      <c r="C657" s="452"/>
      <c r="D657" s="471"/>
      <c r="E657" s="452"/>
      <c r="F657" s="472"/>
      <c r="G657" s="226">
        <f t="shared" si="74"/>
        <v>0</v>
      </c>
      <c r="H657" s="225"/>
      <c r="I657" s="157"/>
      <c r="J657" s="226">
        <f t="shared" si="71"/>
        <v>0</v>
      </c>
      <c r="K657" s="150"/>
      <c r="L657" s="226">
        <f t="shared" si="72"/>
        <v>0</v>
      </c>
    </row>
    <row r="658" spans="1:12" ht="15.75" x14ac:dyDescent="0.25">
      <c r="A658" s="452"/>
      <c r="B658" s="452"/>
      <c r="C658" s="452"/>
      <c r="D658" s="471"/>
      <c r="E658" s="452"/>
      <c r="F658" s="472"/>
      <c r="G658" s="226">
        <f t="shared" si="74"/>
        <v>0</v>
      </c>
      <c r="H658" s="225"/>
      <c r="I658" s="157"/>
      <c r="J658" s="226">
        <f t="shared" si="71"/>
        <v>0</v>
      </c>
      <c r="K658" s="150"/>
      <c r="L658" s="226">
        <f t="shared" si="72"/>
        <v>0</v>
      </c>
    </row>
    <row r="659" spans="1:12" ht="15.75" x14ac:dyDescent="0.25">
      <c r="A659" s="452"/>
      <c r="B659" s="452"/>
      <c r="C659" s="452"/>
      <c r="D659" s="471"/>
      <c r="E659" s="452"/>
      <c r="F659" s="472"/>
      <c r="G659" s="226">
        <f t="shared" si="74"/>
        <v>0</v>
      </c>
      <c r="H659" s="225"/>
      <c r="I659" s="157"/>
      <c r="J659" s="226">
        <f t="shared" si="71"/>
        <v>0</v>
      </c>
      <c r="K659" s="150"/>
      <c r="L659" s="226">
        <f t="shared" si="72"/>
        <v>0</v>
      </c>
    </row>
    <row r="660" spans="1:12" ht="15.75" x14ac:dyDescent="0.25">
      <c r="A660" s="452"/>
      <c r="B660" s="452"/>
      <c r="C660" s="452"/>
      <c r="D660" s="471"/>
      <c r="E660" s="452"/>
      <c r="F660" s="472"/>
      <c r="G660" s="226">
        <f t="shared" si="74"/>
        <v>0</v>
      </c>
      <c r="H660" s="225"/>
      <c r="I660" s="157"/>
      <c r="J660" s="226">
        <f t="shared" si="71"/>
        <v>0</v>
      </c>
      <c r="K660" s="150"/>
      <c r="L660" s="226">
        <f t="shared" si="72"/>
        <v>0</v>
      </c>
    </row>
    <row r="661" spans="1:12" ht="15.75" x14ac:dyDescent="0.25">
      <c r="A661" s="452"/>
      <c r="B661" s="452"/>
      <c r="C661" s="452"/>
      <c r="D661" s="471"/>
      <c r="E661" s="452"/>
      <c r="F661" s="472"/>
      <c r="G661" s="226">
        <f t="shared" si="74"/>
        <v>0</v>
      </c>
      <c r="H661" s="225"/>
      <c r="I661" s="157"/>
      <c r="J661" s="226">
        <f t="shared" si="71"/>
        <v>0</v>
      </c>
      <c r="K661" s="150"/>
      <c r="L661" s="226">
        <f t="shared" si="72"/>
        <v>0</v>
      </c>
    </row>
    <row r="662" spans="1:12" ht="16.5" thickBot="1" x14ac:dyDescent="0.3">
      <c r="A662" s="452"/>
      <c r="B662" s="452"/>
      <c r="C662" s="452"/>
      <c r="D662" s="471"/>
      <c r="E662" s="452"/>
      <c r="F662" s="472"/>
      <c r="G662" s="226">
        <f t="shared" si="74"/>
        <v>0</v>
      </c>
      <c r="H662" s="225"/>
      <c r="I662" s="157"/>
      <c r="J662" s="226">
        <f t="shared" si="71"/>
        <v>0</v>
      </c>
      <c r="K662" s="150"/>
      <c r="L662" s="226">
        <f t="shared" si="72"/>
        <v>0</v>
      </c>
    </row>
    <row r="663" spans="1:12" ht="19.5" thickBot="1" x14ac:dyDescent="0.35">
      <c r="A663" s="642" t="s">
        <v>0</v>
      </c>
      <c r="B663" s="643"/>
      <c r="C663" s="643"/>
      <c r="D663" s="643"/>
      <c r="E663" s="643"/>
      <c r="F663" s="644"/>
      <c r="G663" s="457">
        <f>ROUNDUP(SUM(G636:G662),2)</f>
        <v>0</v>
      </c>
      <c r="H663" s="511"/>
      <c r="L663" s="49">
        <f>SUM(L636:L662)</f>
        <v>0</v>
      </c>
    </row>
    <row r="664" spans="1:12" ht="15.75" thickBot="1" x14ac:dyDescent="0.3">
      <c r="A664" s="477"/>
      <c r="B664" s="477"/>
      <c r="C664" s="478"/>
      <c r="D664" s="477"/>
      <c r="E664" s="477"/>
      <c r="F664" s="479"/>
      <c r="G664" s="479"/>
      <c r="H664" s="516"/>
    </row>
    <row r="665" spans="1:12" s="111" customFormat="1" ht="27" customHeight="1" thickBot="1" x14ac:dyDescent="0.3">
      <c r="A665" s="633" t="s">
        <v>65</v>
      </c>
      <c r="B665" s="634"/>
      <c r="C665" s="634"/>
      <c r="D665" s="634"/>
      <c r="E665" s="634"/>
      <c r="F665" s="635"/>
      <c r="G665" s="503">
        <f>G663+G632+G608+G559</f>
        <v>0</v>
      </c>
      <c r="H665" s="525"/>
      <c r="I665" s="515"/>
      <c r="J665" s="515"/>
    </row>
    <row r="666" spans="1:12" x14ac:dyDescent="0.25">
      <c r="A666" s="7"/>
      <c r="B666" s="7"/>
      <c r="C666" s="8"/>
      <c r="D666" s="7"/>
      <c r="E666" s="7"/>
      <c r="F666" s="151"/>
      <c r="G666" s="151"/>
      <c r="H666" s="526"/>
    </row>
    <row r="667" spans="1:12" x14ac:dyDescent="0.25">
      <c r="A667" s="7"/>
      <c r="B667" s="7"/>
      <c r="C667" s="8"/>
      <c r="D667" s="7"/>
      <c r="E667" s="7"/>
      <c r="F667" s="151"/>
      <c r="G667" s="151"/>
      <c r="H667" s="526"/>
    </row>
    <row r="668" spans="1:12" x14ac:dyDescent="0.25">
      <c r="A668" s="7"/>
      <c r="B668" s="7"/>
      <c r="C668" s="8"/>
      <c r="D668" s="7"/>
      <c r="E668" s="7"/>
      <c r="F668" s="151"/>
      <c r="G668" s="151"/>
      <c r="H668" s="526"/>
    </row>
  </sheetData>
  <sheetProtection password="CF05" sheet="1" objects="1" scenarios="1" formatCells="0" formatColumns="0" formatRows="0" sort="0" autoFilter="0" pivotTables="0"/>
  <mergeCells count="36">
    <mergeCell ref="A665:F665"/>
    <mergeCell ref="A449:G449"/>
    <mergeCell ref="A450:G450"/>
    <mergeCell ref="A451:G451"/>
    <mergeCell ref="A559:F559"/>
    <mergeCell ref="A560:G560"/>
    <mergeCell ref="A663:F663"/>
    <mergeCell ref="A608:F608"/>
    <mergeCell ref="A609:G609"/>
    <mergeCell ref="A634:G634"/>
    <mergeCell ref="A632:F632"/>
    <mergeCell ref="A1:G1"/>
    <mergeCell ref="A3:G3"/>
    <mergeCell ref="A2:G2"/>
    <mergeCell ref="A231:F231"/>
    <mergeCell ref="A229:F229"/>
    <mergeCell ref="A198:G198"/>
    <mergeCell ref="A169:F169"/>
    <mergeCell ref="A170:G170"/>
    <mergeCell ref="A196:F196"/>
    <mergeCell ref="A124:F124"/>
    <mergeCell ref="A230:G230"/>
    <mergeCell ref="A414:F414"/>
    <mergeCell ref="A448:F448"/>
    <mergeCell ref="A390:G390"/>
    <mergeCell ref="A389:F389"/>
    <mergeCell ref="A339:G339"/>
    <mergeCell ref="A446:F446"/>
    <mergeCell ref="A416:G416"/>
    <mergeCell ref="A291:G291"/>
    <mergeCell ref="A338:F338"/>
    <mergeCell ref="A125:G125"/>
    <mergeCell ref="A234:G234"/>
    <mergeCell ref="A290:F290"/>
    <mergeCell ref="A233:G233"/>
    <mergeCell ref="A232:G232"/>
  </mergeCells>
  <conditionalFormatting sqref="H5:H73 H86:H89 H115:H123">
    <cfRule type="expression" dxfId="21" priority="32" stopIfTrue="1">
      <formula>#REF!="A"</formula>
    </cfRule>
  </conditionalFormatting>
  <conditionalFormatting sqref="H536">
    <cfRule type="expression" dxfId="20" priority="37" stopIfTrue="1">
      <formula>#REF!="A"</formula>
    </cfRule>
  </conditionalFormatting>
  <conditionalFormatting sqref="H279:H280">
    <cfRule type="expression" dxfId="19" priority="40" stopIfTrue="1">
      <formula>#REF!="A"</formula>
    </cfRule>
  </conditionalFormatting>
  <conditionalFormatting sqref="H281:H289 H259:H278 H236:H249">
    <cfRule type="expression" dxfId="18" priority="41" stopIfTrue="1">
      <formula>#REF!="A"</formula>
    </cfRule>
  </conditionalFormatting>
  <conditionalFormatting sqref="H549:H558">
    <cfRule type="expression" dxfId="17" priority="43" stopIfTrue="1">
      <formula>#REF!="A"</formula>
    </cfRule>
  </conditionalFormatting>
  <conditionalFormatting sqref="H537:H548">
    <cfRule type="expression" dxfId="16" priority="45" stopIfTrue="1">
      <formula>#REF!="A"</formula>
    </cfRule>
  </conditionalFormatting>
  <conditionalFormatting sqref="H453:H535">
    <cfRule type="expression" dxfId="15" priority="46" stopIfTrue="1">
      <formula>#REF!="A"</formula>
    </cfRule>
  </conditionalFormatting>
  <conditionalFormatting sqref="H74:H85">
    <cfRule type="expression" dxfId="14" priority="13" stopIfTrue="1">
      <formula>#REF!="A"</formula>
    </cfRule>
  </conditionalFormatting>
  <conditionalFormatting sqref="H250:H258">
    <cfRule type="expression" dxfId="13" priority="11" stopIfTrue="1">
      <formula>#REF!="A"</formula>
    </cfRule>
  </conditionalFormatting>
  <conditionalFormatting sqref="H90:H91">
    <cfRule type="expression" dxfId="12" priority="10" stopIfTrue="1">
      <formula>#REF!="A"</formula>
    </cfRule>
  </conditionalFormatting>
  <conditionalFormatting sqref="H92:H100 H113:H114">
    <cfRule type="expression" dxfId="11" priority="8" stopIfTrue="1">
      <formula>#REF!="A"</formula>
    </cfRule>
  </conditionalFormatting>
  <conditionalFormatting sqref="H101">
    <cfRule type="expression" dxfId="10" priority="6" stopIfTrue="1">
      <formula>#REF!="A"</formula>
    </cfRule>
  </conditionalFormatting>
  <conditionalFormatting sqref="H102:H103">
    <cfRule type="expression" dxfId="9" priority="4" stopIfTrue="1">
      <formula>#REF!="A"</formula>
    </cfRule>
  </conditionalFormatting>
  <conditionalFormatting sqref="H104:H112">
    <cfRule type="expression" dxfId="8" priority="2" stopIfTrue="1">
      <formula>#REF!="A"</formula>
    </cfRule>
  </conditionalFormatting>
  <dataValidations count="3">
    <dataValidation type="whole" errorStyle="warning" allowBlank="1" showInputMessage="1" showErrorMessage="1" errorTitle="Duration of activity" error="Duration of activity is from 2 to 12 months." sqref="E293:E337 E341:E388">
      <formula1>2</formula1>
      <formula2>12</formula2>
    </dataValidation>
    <dataValidation type="whole" errorStyle="warning" allowBlank="1" showInputMessage="1" showErrorMessage="1" errorTitle="Activity duration" error="Duration of activity is from 5 to 21 days (excluding travel time)" sqref="E127:E168">
      <formula1>5</formula1>
      <formula2>21</formula2>
    </dataValidation>
    <dataValidation type="whole" errorStyle="warning" allowBlank="1" showInputMessage="1" showErrorMessage="1" errorTitle="Duration of activity" error="Duration of activity is from 5 days to 2 months, excluding travel time_x000a_(2 months = to 62 days)" sqref="E562:E607">
      <formula1>5</formula1>
      <formula2>62</formula2>
    </dataValidation>
  </dataValidations>
  <printOptions horizontalCentered="1" gridLines="1"/>
  <pageMargins left="0.39370078740157483" right="0.39370078740157483" top="0.86614173228346458" bottom="0.39370078740157483" header="0.11811023622047245" footer="0.31496062992125984"/>
  <pageSetup scale="47" orientation="portrait" r:id="rId1"/>
  <headerFooter>
    <oddFooter>&amp;R&amp;P/&amp;N</oddFooter>
    <firstFooter>&amp;RVersion : &amp;D</firstFooter>
  </headerFooter>
  <rowBreaks count="10" manualBreakCount="10">
    <brk id="124" max="11" man="1"/>
    <brk id="169" max="11" man="1"/>
    <brk id="231" max="11" man="1"/>
    <brk id="290" max="16383" man="1"/>
    <brk id="338" max="16383" man="1"/>
    <brk id="389" max="16383" man="1"/>
    <brk id="448" max="11" man="1"/>
    <brk id="500" max="11" man="1"/>
    <brk id="559" max="16383" man="1"/>
    <brk id="608" max="16383" man="1"/>
  </rowBreaks>
  <customProperties>
    <customPr name="layoutContexts" r:id="rId2"/>
    <customPr name="SaveUndoMode" r:id="rId3"/>
  </customProperties>
  <ignoredErrors>
    <ignoredError sqref="F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warning" showInputMessage="1" showErrorMessage="1" errorTitle="pleas make use of the list">
          <x14:formula1>
            <xm:f>'B4 RATES'!$A$4:$A$197</xm:f>
          </x14:formula1>
          <xm:sqref>D341:D388</xm:sqref>
        </x14:dataValidation>
        <x14:dataValidation type="list" errorStyle="warning" allowBlank="1" showInputMessage="1" showErrorMessage="1" errorTitle="pleas make use of the list">
          <x14:formula1>
            <xm:f>'B4 RATES'!$A$4:$A$197</xm:f>
          </x14:formula1>
          <xm:sqref>D562:D607</xm:sqref>
        </x14:dataValidation>
        <x14:dataValidation type="list" errorStyle="warning" allowBlank="1" showInputMessage="1" showErrorMessage="1" errorTitle="pleas make use of the list">
          <x14:formula1>
            <xm:f>'B4 RATES'!$A$4:$A$202</xm:f>
          </x14:formula1>
          <xm:sqref>D293:D337</xm:sqref>
        </x14:dataValidation>
        <x14:dataValidation type="list" errorStyle="warning" allowBlank="1" showInputMessage="1" showErrorMessage="1" errorTitle="pleas make use of the list">
          <x14:formula1>
            <xm:f>'B4 RATES'!$A$4:$A$202</xm:f>
          </x14:formula1>
          <xm:sqref>D127:D168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0000"/>
  </sheetPr>
  <dimension ref="B1:AY100"/>
  <sheetViews>
    <sheetView zoomScale="90" zoomScaleNormal="90" zoomScaleSheetLayoutView="110" workbookViewId="0">
      <selection activeCell="AA17" sqref="AA17"/>
    </sheetView>
  </sheetViews>
  <sheetFormatPr defaultColWidth="9.140625" defaultRowHeight="14.25" x14ac:dyDescent="0.2"/>
  <cols>
    <col min="1" max="1" width="9.140625" style="77" customWidth="1"/>
    <col min="2" max="2" width="15" style="77" hidden="1" customWidth="1"/>
    <col min="3" max="3" width="9.140625" style="77" hidden="1" customWidth="1"/>
    <col min="4" max="4" width="50.7109375" style="77" hidden="1" customWidth="1"/>
    <col min="5" max="5" width="22" style="77" hidden="1" customWidth="1"/>
    <col min="6" max="6" width="19.85546875" style="77" hidden="1" customWidth="1"/>
    <col min="7" max="7" width="16.85546875" style="76" hidden="1" customWidth="1"/>
    <col min="8" max="8" width="15.85546875" style="83" hidden="1" customWidth="1"/>
    <col min="9" max="9" width="17.5703125" style="76" hidden="1" customWidth="1"/>
    <col min="10" max="10" width="17" style="84" hidden="1" customWidth="1"/>
    <col min="11" max="11" width="9.140625" style="84" hidden="1" customWidth="1"/>
    <col min="12" max="12" width="1.85546875" style="84" customWidth="1"/>
    <col min="13" max="15" width="9.140625" style="84"/>
    <col min="16" max="50" width="9.140625" style="76"/>
    <col min="51" max="16384" width="9.140625" style="77"/>
  </cols>
  <sheetData>
    <row r="1" spans="2:51" s="259" customFormat="1" ht="24" customHeight="1" x14ac:dyDescent="0.25">
      <c r="B1" s="696" t="s">
        <v>261</v>
      </c>
      <c r="C1" s="696"/>
      <c r="D1" s="696"/>
      <c r="E1" s="696"/>
      <c r="F1" s="696"/>
      <c r="G1" s="696"/>
      <c r="H1" s="696"/>
      <c r="I1" s="696"/>
      <c r="J1" s="260"/>
      <c r="K1" s="260"/>
      <c r="L1" s="260"/>
      <c r="M1" s="260"/>
      <c r="N1" s="260"/>
      <c r="O1" s="260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  <c r="AV1" s="254"/>
      <c r="AW1" s="254"/>
      <c r="AX1" s="254"/>
    </row>
    <row r="2" spans="2:51" s="259" customFormat="1" ht="20.45" customHeight="1" x14ac:dyDescent="0.25">
      <c r="B2" s="713" t="s">
        <v>262</v>
      </c>
      <c r="C2" s="713"/>
      <c r="D2" s="433" t="str">
        <f>'BUDGET SUMMARY'!C2</f>
        <v>2018-</v>
      </c>
      <c r="E2" s="254"/>
      <c r="F2" s="254"/>
      <c r="G2" s="254"/>
      <c r="H2" s="255"/>
      <c r="I2" s="254"/>
      <c r="J2" s="260"/>
      <c r="K2" s="260"/>
      <c r="L2" s="260"/>
      <c r="M2" s="260"/>
      <c r="N2" s="260"/>
      <c r="O2" s="260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</row>
    <row r="3" spans="2:51" s="259" customFormat="1" ht="21" customHeight="1" x14ac:dyDescent="0.25">
      <c r="B3" s="713" t="s">
        <v>263</v>
      </c>
      <c r="C3" s="713"/>
      <c r="D3" s="433">
        <f>'BUDGET SUMMARY'!C3</f>
        <v>0</v>
      </c>
      <c r="E3" s="254"/>
      <c r="F3" s="254"/>
      <c r="G3" s="254"/>
      <c r="H3" s="255"/>
      <c r="I3" s="254"/>
      <c r="J3" s="260"/>
      <c r="K3" s="260"/>
      <c r="L3" s="260"/>
      <c r="M3" s="260"/>
      <c r="N3" s="260"/>
      <c r="O3" s="260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</row>
    <row r="4" spans="2:51" s="75" customFormat="1" ht="10.9" customHeight="1" thickBot="1" x14ac:dyDescent="0.3">
      <c r="B4" s="650"/>
      <c r="C4" s="650"/>
      <c r="D4" s="650"/>
      <c r="E4" s="650"/>
      <c r="F4" s="263"/>
      <c r="G4" s="74"/>
      <c r="H4" s="82"/>
      <c r="I4" s="74"/>
      <c r="J4" s="249"/>
      <c r="K4" s="249"/>
      <c r="L4" s="249"/>
      <c r="M4" s="249"/>
      <c r="N4" s="249"/>
      <c r="O4" s="249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</row>
    <row r="5" spans="2:51" s="75" customFormat="1" ht="40.15" customHeight="1" thickBot="1" x14ac:dyDescent="0.3">
      <c r="B5" s="651" t="s">
        <v>254</v>
      </c>
      <c r="C5" s="652"/>
      <c r="D5" s="653"/>
      <c r="E5" s="400" t="s">
        <v>321</v>
      </c>
      <c r="F5" s="400" t="s">
        <v>265</v>
      </c>
      <c r="G5" s="645" t="s">
        <v>287</v>
      </c>
      <c r="H5" s="645"/>
      <c r="I5" s="645"/>
      <c r="J5" s="646"/>
      <c r="K5" s="249"/>
      <c r="L5" s="249"/>
      <c r="M5" s="249"/>
      <c r="N5" s="249"/>
      <c r="O5" s="249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</row>
    <row r="6" spans="2:51" s="75" customFormat="1" ht="65.25" customHeight="1" thickBot="1" x14ac:dyDescent="0.3">
      <c r="B6" s="654" t="s">
        <v>307</v>
      </c>
      <c r="C6" s="655"/>
      <c r="D6" s="656"/>
      <c r="E6" s="262" t="s">
        <v>255</v>
      </c>
      <c r="F6" s="262" t="s">
        <v>255</v>
      </c>
      <c r="G6" s="397" t="s">
        <v>324</v>
      </c>
      <c r="H6" s="360" t="s">
        <v>326</v>
      </c>
      <c r="I6" s="399" t="s">
        <v>323</v>
      </c>
      <c r="J6" s="398" t="s">
        <v>325</v>
      </c>
      <c r="K6" s="249"/>
      <c r="L6" s="249"/>
      <c r="M6" s="249"/>
      <c r="N6" s="249"/>
      <c r="O6" s="249"/>
      <c r="P6" s="249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</row>
    <row r="7" spans="2:51" s="75" customFormat="1" ht="23.45" customHeight="1" x14ac:dyDescent="0.25">
      <c r="B7" s="295" t="s">
        <v>209</v>
      </c>
      <c r="C7" s="657"/>
      <c r="D7" s="658"/>
      <c r="E7" s="296"/>
      <c r="F7" s="296"/>
      <c r="G7" s="374"/>
      <c r="H7" s="374"/>
      <c r="I7" s="374"/>
      <c r="J7" s="390"/>
      <c r="K7" s="249"/>
      <c r="L7" s="249"/>
      <c r="M7" s="249"/>
      <c r="N7" s="249"/>
      <c r="O7" s="249"/>
      <c r="P7" s="249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</row>
    <row r="8" spans="2:51" s="75" customFormat="1" ht="22.9" customHeight="1" x14ac:dyDescent="0.25">
      <c r="B8" s="647" t="s">
        <v>239</v>
      </c>
      <c r="C8" s="648"/>
      <c r="D8" s="649"/>
      <c r="E8" s="362">
        <f>'BUDGET SUMMARY'!D7</f>
        <v>0</v>
      </c>
      <c r="F8" s="363">
        <f>'1. ICT'!I57</f>
        <v>0</v>
      </c>
      <c r="G8" s="364">
        <f t="shared" ref="G8:G20" si="0">F8-I8</f>
        <v>0</v>
      </c>
      <c r="H8" s="364"/>
      <c r="I8" s="364">
        <f>('1. ICT'!N57)+H8</f>
        <v>0</v>
      </c>
      <c r="J8" s="87">
        <f>MIN(E8*1.1,I8)</f>
        <v>0</v>
      </c>
      <c r="K8" s="249"/>
      <c r="L8" s="249"/>
      <c r="M8" s="249"/>
      <c r="N8" s="249"/>
      <c r="O8" s="249"/>
      <c r="P8" s="249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</row>
    <row r="9" spans="2:51" s="75" customFormat="1" ht="22.9" customHeight="1" x14ac:dyDescent="0.25">
      <c r="B9" s="647" t="s">
        <v>240</v>
      </c>
      <c r="C9" s="648"/>
      <c r="D9" s="649"/>
      <c r="E9" s="363">
        <f>E10+E11+E12+E13+E14</f>
        <v>0</v>
      </c>
      <c r="F9" s="363">
        <f>F10+F11+F12+F13+F14</f>
        <v>0</v>
      </c>
      <c r="G9" s="364">
        <f t="shared" si="0"/>
        <v>0</v>
      </c>
      <c r="H9" s="364"/>
      <c r="I9" s="364">
        <f>I10+I11+I12+I13+I14</f>
        <v>0</v>
      </c>
      <c r="J9" s="87">
        <f>MIN(E9*1.1,I9)</f>
        <v>0</v>
      </c>
      <c r="K9" s="249"/>
      <c r="L9" s="249"/>
      <c r="M9" s="249"/>
      <c r="N9" s="249"/>
      <c r="O9" s="249"/>
      <c r="P9" s="249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</row>
    <row r="10" spans="2:51" s="75" customFormat="1" ht="22.9" customHeight="1" x14ac:dyDescent="0.25">
      <c r="B10" s="662" t="s">
        <v>298</v>
      </c>
      <c r="C10" s="663"/>
      <c r="D10" s="664"/>
      <c r="E10" s="365">
        <f>'BUDGET SUMMARY'!D9</f>
        <v>0</v>
      </c>
      <c r="F10" s="366">
        <f>'2.1 Board and Lodging'!L135</f>
        <v>0</v>
      </c>
      <c r="G10" s="62">
        <f t="shared" si="0"/>
        <v>0</v>
      </c>
      <c r="H10" s="62"/>
      <c r="I10" s="62">
        <f>'2.1 Board and Lodging'!Q135+H10</f>
        <v>0</v>
      </c>
      <c r="J10" s="391"/>
      <c r="K10" s="249"/>
      <c r="L10" s="249"/>
      <c r="M10" s="249"/>
      <c r="N10" s="249"/>
      <c r="O10" s="249"/>
      <c r="P10" s="249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</row>
    <row r="11" spans="2:51" s="75" customFormat="1" ht="22.9" customHeight="1" x14ac:dyDescent="0.25">
      <c r="B11" s="662" t="s">
        <v>299</v>
      </c>
      <c r="C11" s="663"/>
      <c r="D11" s="664"/>
      <c r="E11" s="365">
        <f>'BUDGET SUMMARY'!D10</f>
        <v>0</v>
      </c>
      <c r="F11" s="366">
        <f>'2.2 Visa and Insurance'!M59</f>
        <v>0</v>
      </c>
      <c r="G11" s="62">
        <f t="shared" si="0"/>
        <v>0</v>
      </c>
      <c r="H11" s="62"/>
      <c r="I11" s="367">
        <f>'2.2 Visa and Insurance'!R59+H11</f>
        <v>0</v>
      </c>
      <c r="J11" s="391"/>
      <c r="K11" s="249"/>
      <c r="L11" s="249"/>
      <c r="M11" s="249"/>
      <c r="N11" s="249"/>
      <c r="O11" s="249"/>
      <c r="P11" s="249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</row>
    <row r="12" spans="2:51" s="75" customFormat="1" ht="22.9" customHeight="1" x14ac:dyDescent="0.25">
      <c r="B12" s="662" t="s">
        <v>300</v>
      </c>
      <c r="C12" s="663"/>
      <c r="D12" s="664"/>
      <c r="E12" s="365">
        <f>'BUDGET SUMMARY'!D11</f>
        <v>0</v>
      </c>
      <c r="F12" s="366">
        <f>'2.3 Rental for rooms etc.'!K71</f>
        <v>0</v>
      </c>
      <c r="G12" s="62">
        <f t="shared" si="0"/>
        <v>0</v>
      </c>
      <c r="H12" s="62"/>
      <c r="I12" s="367">
        <f>'2.3 Rental for rooms etc.'!P71+H12</f>
        <v>0</v>
      </c>
      <c r="J12" s="391"/>
      <c r="K12" s="249"/>
      <c r="L12" s="249"/>
      <c r="M12" s="249"/>
      <c r="N12" s="249"/>
      <c r="O12" s="249"/>
      <c r="P12" s="249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</row>
    <row r="13" spans="2:51" s="75" customFormat="1" ht="22.9" customHeight="1" x14ac:dyDescent="0.25">
      <c r="B13" s="662" t="s">
        <v>292</v>
      </c>
      <c r="C13" s="663"/>
      <c r="D13" s="664"/>
      <c r="E13" s="365">
        <f>'BUDGET SUMMARY'!D12</f>
        <v>0</v>
      </c>
      <c r="F13" s="366">
        <f>'2.4 Interpretation costs'!J57</f>
        <v>0</v>
      </c>
      <c r="G13" s="62">
        <f t="shared" si="0"/>
        <v>0</v>
      </c>
      <c r="H13" s="62"/>
      <c r="I13" s="367">
        <f>'2.4 Interpretation costs'!O57+H13</f>
        <v>0</v>
      </c>
      <c r="J13" s="391"/>
      <c r="K13" s="249"/>
      <c r="L13" s="249"/>
      <c r="M13" s="249"/>
      <c r="N13" s="249"/>
      <c r="O13" s="249"/>
      <c r="P13" s="249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</row>
    <row r="14" spans="2:51" s="75" customFormat="1" ht="22.9" customHeight="1" x14ac:dyDescent="0.25">
      <c r="B14" s="662" t="s">
        <v>301</v>
      </c>
      <c r="C14" s="663"/>
      <c r="D14" s="664"/>
      <c r="E14" s="365">
        <f>'BUDGET SUMMARY'!D13</f>
        <v>0</v>
      </c>
      <c r="F14" s="366">
        <f>'2.5 External speakers'!J56</f>
        <v>0</v>
      </c>
      <c r="G14" s="62">
        <f t="shared" si="0"/>
        <v>0</v>
      </c>
      <c r="H14" s="62"/>
      <c r="I14" s="367">
        <f>'2.5 External speakers'!O56+H14</f>
        <v>0</v>
      </c>
      <c r="J14" s="391"/>
      <c r="K14" s="249"/>
      <c r="L14" s="249"/>
      <c r="M14" s="249"/>
      <c r="N14" s="249"/>
      <c r="O14" s="249"/>
      <c r="P14" s="249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</row>
    <row r="15" spans="2:51" s="75" customFormat="1" ht="22.9" customHeight="1" x14ac:dyDescent="0.25">
      <c r="B15" s="647" t="s">
        <v>241</v>
      </c>
      <c r="C15" s="648"/>
      <c r="D15" s="649"/>
      <c r="E15" s="363">
        <f>E16+E17+E18</f>
        <v>0</v>
      </c>
      <c r="F15" s="363">
        <f>F16+F17+F18</f>
        <v>0</v>
      </c>
      <c r="G15" s="364">
        <f t="shared" si="0"/>
        <v>0</v>
      </c>
      <c r="H15" s="364"/>
      <c r="I15" s="368">
        <f>I16+I17+I18</f>
        <v>0</v>
      </c>
      <c r="J15" s="87">
        <f>MIN(E15*1.1,I15)</f>
        <v>0</v>
      </c>
      <c r="K15" s="249"/>
      <c r="L15" s="249"/>
      <c r="M15" s="249"/>
      <c r="N15" s="249"/>
      <c r="O15" s="249"/>
      <c r="P15" s="249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</row>
    <row r="16" spans="2:51" s="75" customFormat="1" ht="22.9" customHeight="1" x14ac:dyDescent="0.25">
      <c r="B16" s="662" t="s">
        <v>42</v>
      </c>
      <c r="C16" s="663"/>
      <c r="D16" s="664"/>
      <c r="E16" s="365">
        <f>'BUDGET SUMMARY'!D15</f>
        <v>0</v>
      </c>
      <c r="F16" s="366">
        <f>'3.1 Production'!I61</f>
        <v>0</v>
      </c>
      <c r="G16" s="62">
        <f t="shared" si="0"/>
        <v>0</v>
      </c>
      <c r="H16" s="62"/>
      <c r="I16" s="367">
        <f>'3.1 Production'!N61+H16</f>
        <v>0</v>
      </c>
      <c r="J16" s="391"/>
      <c r="K16" s="249"/>
      <c r="L16" s="249"/>
      <c r="M16" s="265"/>
      <c r="N16" s="249"/>
      <c r="O16" s="249"/>
      <c r="P16" s="249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</row>
    <row r="17" spans="2:51" s="75" customFormat="1" ht="22.9" customHeight="1" x14ac:dyDescent="0.25">
      <c r="B17" s="662" t="s">
        <v>43</v>
      </c>
      <c r="C17" s="663"/>
      <c r="D17" s="664"/>
      <c r="E17" s="365">
        <f>'BUDGET SUMMARY'!D16</f>
        <v>0</v>
      </c>
      <c r="F17" s="366">
        <f>'3.2 Translation'!I59</f>
        <v>0</v>
      </c>
      <c r="G17" s="62">
        <f t="shared" si="0"/>
        <v>0</v>
      </c>
      <c r="H17" s="62"/>
      <c r="I17" s="367">
        <f>'3.2 Translation'!N59+H17</f>
        <v>0</v>
      </c>
      <c r="J17" s="391"/>
      <c r="K17" s="249"/>
      <c r="L17" s="249"/>
      <c r="M17" s="249"/>
      <c r="N17" s="249"/>
      <c r="O17" s="249"/>
      <c r="P17" s="249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</row>
    <row r="18" spans="2:51" s="75" customFormat="1" ht="22.9" customHeight="1" x14ac:dyDescent="0.25">
      <c r="B18" s="662" t="s">
        <v>242</v>
      </c>
      <c r="C18" s="663"/>
      <c r="D18" s="664"/>
      <c r="E18" s="365">
        <f>'BUDGET SUMMARY'!D17</f>
        <v>0</v>
      </c>
      <c r="F18" s="366">
        <f>'3.3 Dissemination'!I61</f>
        <v>0</v>
      </c>
      <c r="G18" s="62">
        <f t="shared" si="0"/>
        <v>0</v>
      </c>
      <c r="H18" s="62"/>
      <c r="I18" s="367">
        <f>'3.3 Dissemination'!N61+H18</f>
        <v>0</v>
      </c>
      <c r="J18" s="391"/>
      <c r="K18" s="249"/>
      <c r="L18" s="249"/>
      <c r="M18" s="249"/>
      <c r="N18" s="249"/>
      <c r="O18" s="249"/>
      <c r="P18" s="249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</row>
    <row r="19" spans="2:51" s="75" customFormat="1" ht="22.9" customHeight="1" x14ac:dyDescent="0.25">
      <c r="B19" s="647" t="s">
        <v>243</v>
      </c>
      <c r="C19" s="648"/>
      <c r="D19" s="649"/>
      <c r="E19" s="362">
        <f>'BUDGET SUMMARY'!D18</f>
        <v>0</v>
      </c>
      <c r="F19" s="363">
        <f>'4. Preparation for mobility'!I58</f>
        <v>0</v>
      </c>
      <c r="G19" s="364">
        <f t="shared" si="0"/>
        <v>0</v>
      </c>
      <c r="H19" s="364"/>
      <c r="I19" s="368">
        <f>'4. Preparation for mobility'!N58+H19</f>
        <v>0</v>
      </c>
      <c r="J19" s="264">
        <f>MIN(E19*1.1,I19)</f>
        <v>0</v>
      </c>
      <c r="K19" s="249"/>
      <c r="L19" s="249"/>
      <c r="M19" s="249"/>
      <c r="N19" s="249"/>
      <c r="O19" s="249"/>
      <c r="P19" s="249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</row>
    <row r="20" spans="2:51" s="75" customFormat="1" ht="22.9" customHeight="1" x14ac:dyDescent="0.25">
      <c r="B20" s="647" t="s">
        <v>328</v>
      </c>
      <c r="C20" s="648"/>
      <c r="D20" s="649"/>
      <c r="E20" s="362">
        <f>'BUDGET SUMMARY'!D19</f>
        <v>0</v>
      </c>
      <c r="F20" s="363">
        <f>'5. Financial audit'!I7</f>
        <v>0</v>
      </c>
      <c r="G20" s="364">
        <f t="shared" si="0"/>
        <v>0</v>
      </c>
      <c r="H20" s="364"/>
      <c r="I20" s="368">
        <f>'5. Financial audit'!N7+H20</f>
        <v>0</v>
      </c>
      <c r="J20" s="264">
        <f>MIN(E20*1.1,I20)</f>
        <v>0</v>
      </c>
      <c r="K20" s="249"/>
      <c r="L20" s="249"/>
      <c r="M20" s="249"/>
      <c r="N20" s="249"/>
      <c r="O20" s="249"/>
      <c r="P20" s="249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</row>
    <row r="21" spans="2:51" s="269" customFormat="1" ht="19.899999999999999" customHeight="1" x14ac:dyDescent="0.25">
      <c r="B21" s="659" t="s">
        <v>58</v>
      </c>
      <c r="C21" s="660"/>
      <c r="D21" s="661"/>
      <c r="E21" s="369">
        <f>SUM(E8+E9+E15+E19+E20)</f>
        <v>0</v>
      </c>
      <c r="F21" s="369">
        <f>F8+F9+F15+F19+F20</f>
        <v>0</v>
      </c>
      <c r="G21" s="370">
        <f>G8+G9+G15+G19+G20</f>
        <v>0</v>
      </c>
      <c r="H21" s="370">
        <f>H8+H10+H11+H12+H13+H14+H16+H17+H18+H19+H20</f>
        <v>0</v>
      </c>
      <c r="I21" s="371">
        <f>I8+I9+I15+I19+I20</f>
        <v>0</v>
      </c>
      <c r="J21" s="266">
        <f>J8+J9+J15+J19+J20</f>
        <v>0</v>
      </c>
      <c r="K21" s="267"/>
      <c r="L21" s="267"/>
      <c r="M21" s="267"/>
      <c r="N21" s="267"/>
      <c r="O21" s="267"/>
      <c r="P21" s="267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8"/>
      <c r="AL21" s="268"/>
      <c r="AM21" s="268"/>
      <c r="AN21" s="268"/>
      <c r="AO21" s="268"/>
      <c r="AP21" s="268"/>
      <c r="AQ21" s="268"/>
      <c r="AR21" s="268"/>
      <c r="AS21" s="268"/>
      <c r="AT21" s="268"/>
      <c r="AU21" s="268"/>
      <c r="AV21" s="268"/>
      <c r="AW21" s="268"/>
      <c r="AX21" s="268"/>
      <c r="AY21" s="268"/>
    </row>
    <row r="22" spans="2:51" s="250" customFormat="1" ht="19.149999999999999" customHeight="1" x14ac:dyDescent="0.25">
      <c r="B22" s="665" t="s">
        <v>327</v>
      </c>
      <c r="C22" s="666"/>
      <c r="D22" s="667"/>
      <c r="E22" s="372">
        <f>'BUDGET SUMMARY'!D21</f>
        <v>0</v>
      </c>
      <c r="F22" s="372">
        <f>'BUDGET SUMMARY'!E21</f>
        <v>0</v>
      </c>
      <c r="G22" s="437">
        <f>F22-J22</f>
        <v>0</v>
      </c>
      <c r="H22" s="378"/>
      <c r="I22" s="438">
        <f>IF(E22=0,0,MIN(E22,F22,J21*(E22/E21)))</f>
        <v>0</v>
      </c>
      <c r="J22" s="392">
        <f>IF(E22=0,0,MIN(E22,F22,J21*(E22/E21)))</f>
        <v>0</v>
      </c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</row>
    <row r="23" spans="2:51" s="75" customFormat="1" ht="22.15" customHeight="1" x14ac:dyDescent="0.25">
      <c r="B23" s="291" t="s">
        <v>216</v>
      </c>
      <c r="C23" s="292"/>
      <c r="D23" s="293"/>
      <c r="E23" s="373">
        <f>E21+E22</f>
        <v>0</v>
      </c>
      <c r="F23" s="373">
        <f>F21+F22</f>
        <v>0</v>
      </c>
      <c r="G23" s="434">
        <f>G8+G9+G15+G19+G20+G22</f>
        <v>0</v>
      </c>
      <c r="H23" s="304"/>
      <c r="I23" s="434">
        <f>I21+I22</f>
        <v>0</v>
      </c>
      <c r="J23" s="393">
        <f>SUM(J8+J9+J15+J19+J20+J22)</f>
        <v>0</v>
      </c>
      <c r="K23" s="249"/>
      <c r="L23" s="249"/>
      <c r="M23" s="249"/>
      <c r="N23" s="249"/>
      <c r="O23" s="249"/>
      <c r="P23" s="249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</row>
    <row r="24" spans="2:51" s="274" customFormat="1" ht="6" customHeight="1" x14ac:dyDescent="0.25">
      <c r="B24" s="394"/>
      <c r="C24" s="375"/>
      <c r="D24" s="270"/>
      <c r="E24" s="376"/>
      <c r="F24" s="377"/>
      <c r="G24" s="301"/>
      <c r="H24" s="301"/>
      <c r="I24" s="301"/>
      <c r="J24" s="302"/>
      <c r="K24" s="273"/>
      <c r="L24" s="273"/>
      <c r="M24" s="273"/>
      <c r="N24" s="273"/>
      <c r="O24" s="273"/>
      <c r="P24" s="273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</row>
    <row r="25" spans="2:51" s="75" customFormat="1" ht="24" customHeight="1" x14ac:dyDescent="0.25">
      <c r="B25" s="297" t="s">
        <v>212</v>
      </c>
      <c r="C25" s="298"/>
      <c r="D25" s="298"/>
      <c r="E25" s="300" t="s">
        <v>212</v>
      </c>
      <c r="F25" s="379" t="s">
        <v>288</v>
      </c>
      <c r="G25" s="384"/>
      <c r="H25" s="361"/>
      <c r="I25" s="385"/>
      <c r="J25" s="381" t="s">
        <v>212</v>
      </c>
      <c r="K25" s="249"/>
      <c r="L25" s="249"/>
      <c r="M25" s="249"/>
      <c r="N25" s="249"/>
      <c r="O25" s="249"/>
      <c r="P25" s="249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</row>
    <row r="26" spans="2:51" s="75" customFormat="1" ht="24.6" customHeight="1" x14ac:dyDescent="0.25">
      <c r="B26" s="78" t="s">
        <v>332</v>
      </c>
      <c r="C26" s="79"/>
      <c r="D26" s="79"/>
      <c r="E26" s="435">
        <f>'BUDGET SUMMARY'!D25</f>
        <v>0</v>
      </c>
      <c r="F26" s="436">
        <f>'BUDGET SUMMARY'!E25</f>
        <v>0</v>
      </c>
      <c r="G26" s="386"/>
      <c r="H26" s="288"/>
      <c r="I26" s="387"/>
      <c r="J26" s="439">
        <f>J23-J27</f>
        <v>0</v>
      </c>
      <c r="K26" s="249"/>
      <c r="L26" s="249"/>
      <c r="M26" s="249"/>
      <c r="N26" s="249"/>
      <c r="O26" s="249"/>
      <c r="P26" s="249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</row>
    <row r="27" spans="2:51" s="75" customFormat="1" ht="26.45" customHeight="1" x14ac:dyDescent="0.25">
      <c r="B27" s="440" t="s">
        <v>59</v>
      </c>
      <c r="C27" s="441">
        <f>IF(E27=0,0,(E27/E23))</f>
        <v>0</v>
      </c>
      <c r="D27" s="81" t="s">
        <v>335</v>
      </c>
      <c r="E27" s="248">
        <f>'BUDGET SUMMARY'!D26</f>
        <v>0</v>
      </c>
      <c r="F27" s="380">
        <f>'BUDGET SUMMARY'!E26</f>
        <v>0</v>
      </c>
      <c r="G27" s="386"/>
      <c r="H27" s="288"/>
      <c r="I27" s="387"/>
      <c r="J27" s="382">
        <f>MIN(E27,F27,J23*C27)</f>
        <v>0</v>
      </c>
      <c r="K27" s="249"/>
      <c r="L27" s="249"/>
      <c r="M27" s="249"/>
      <c r="N27" s="249"/>
      <c r="O27" s="249"/>
      <c r="P27" s="249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</row>
    <row r="28" spans="2:51" s="75" customFormat="1" ht="21.6" customHeight="1" thickBot="1" x14ac:dyDescent="0.3">
      <c r="B28" s="668" t="s">
        <v>60</v>
      </c>
      <c r="C28" s="669"/>
      <c r="D28" s="670"/>
      <c r="E28" s="294">
        <f>E26+E27</f>
        <v>0</v>
      </c>
      <c r="F28" s="294">
        <f>F26+F27</f>
        <v>0</v>
      </c>
      <c r="G28" s="395"/>
      <c r="H28" s="289"/>
      <c r="I28" s="396"/>
      <c r="J28" s="383">
        <f>J26+J27</f>
        <v>0</v>
      </c>
      <c r="K28" s="249"/>
      <c r="L28" s="249"/>
      <c r="M28" s="249"/>
      <c r="N28" s="249"/>
      <c r="O28" s="249"/>
      <c r="P28" s="249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</row>
    <row r="29" spans="2:51" s="274" customFormat="1" ht="21" customHeight="1" thickBot="1" x14ac:dyDescent="0.3">
      <c r="B29" s="80"/>
      <c r="C29" s="305"/>
      <c r="D29" s="305"/>
      <c r="E29" s="306"/>
      <c r="F29" s="306"/>
      <c r="G29" s="301"/>
      <c r="H29" s="301"/>
      <c r="I29" s="323"/>
      <c r="J29" s="273"/>
      <c r="K29" s="273"/>
      <c r="L29" s="273"/>
      <c r="M29" s="273"/>
      <c r="N29" s="273"/>
      <c r="O29" s="273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0"/>
      <c r="AI29" s="270"/>
      <c r="AJ29" s="270"/>
      <c r="AK29" s="270"/>
      <c r="AL29" s="270"/>
      <c r="AM29" s="270"/>
      <c r="AN29" s="270"/>
      <c r="AO29" s="270"/>
      <c r="AP29" s="270"/>
      <c r="AQ29" s="270"/>
      <c r="AR29" s="270"/>
      <c r="AS29" s="270"/>
      <c r="AT29" s="270"/>
      <c r="AU29" s="270"/>
      <c r="AV29" s="270"/>
      <c r="AW29" s="270"/>
      <c r="AX29" s="270"/>
    </row>
    <row r="30" spans="2:51" s="75" customFormat="1" ht="28.9" customHeight="1" x14ac:dyDescent="0.25">
      <c r="B30" s="679" t="s">
        <v>320</v>
      </c>
      <c r="C30" s="680"/>
      <c r="D30" s="681"/>
      <c r="E30" s="299" t="s">
        <v>321</v>
      </c>
      <c r="F30" s="299" t="s">
        <v>285</v>
      </c>
      <c r="G30" s="406" t="s">
        <v>266</v>
      </c>
      <c r="H30" s="408" t="s">
        <v>251</v>
      </c>
      <c r="I30" s="407" t="s">
        <v>286</v>
      </c>
      <c r="J30" s="249"/>
      <c r="K30" s="249"/>
      <c r="L30" s="249"/>
      <c r="M30" s="249"/>
      <c r="N30" s="249"/>
      <c r="O30" s="249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</row>
    <row r="31" spans="2:51" s="75" customFormat="1" ht="25.9" customHeight="1" x14ac:dyDescent="0.25">
      <c r="B31" s="442" t="s">
        <v>44</v>
      </c>
      <c r="C31" s="443"/>
      <c r="D31" s="443"/>
      <c r="E31" s="405">
        <f>'BUDGET SUMMARY'!D30</f>
        <v>0</v>
      </c>
      <c r="F31" s="402">
        <f>'Travel for Capacity Building'!G111</f>
        <v>0</v>
      </c>
      <c r="G31" s="367">
        <f>F31-H31</f>
        <v>0</v>
      </c>
      <c r="H31" s="367">
        <f>'Travel for Capacity Building'!J111</f>
        <v>0</v>
      </c>
      <c r="I31" s="275">
        <f>MIN(E31,H31)</f>
        <v>0</v>
      </c>
      <c r="J31" s="249"/>
      <c r="K31" s="249"/>
      <c r="L31" s="249"/>
      <c r="M31" s="249"/>
      <c r="N31" s="249"/>
      <c r="O31" s="249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</row>
    <row r="32" spans="2:51" s="75" customFormat="1" ht="28.9" customHeight="1" thickBot="1" x14ac:dyDescent="0.3">
      <c r="B32" s="677" t="s">
        <v>306</v>
      </c>
      <c r="C32" s="678"/>
      <c r="D32" s="678"/>
      <c r="E32" s="413">
        <f>E27+E31</f>
        <v>0</v>
      </c>
      <c r="F32" s="413">
        <f>F27+F31</f>
        <v>0</v>
      </c>
      <c r="G32" s="416"/>
      <c r="H32" s="416"/>
      <c r="I32" s="278">
        <f>J27+I31</f>
        <v>0</v>
      </c>
      <c r="J32" s="249"/>
      <c r="K32" s="249"/>
      <c r="L32" s="249"/>
      <c r="M32" s="249"/>
      <c r="N32" s="249"/>
      <c r="O32" s="249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</row>
    <row r="33" spans="2:50" s="274" customFormat="1" ht="9" customHeight="1" thickBot="1" x14ac:dyDescent="0.3">
      <c r="B33" s="80"/>
      <c r="C33" s="80"/>
      <c r="D33" s="80"/>
      <c r="E33" s="271"/>
      <c r="F33" s="271"/>
      <c r="G33" s="270"/>
      <c r="H33" s="272"/>
      <c r="I33" s="270"/>
      <c r="J33" s="273"/>
      <c r="K33" s="273"/>
      <c r="L33" s="273"/>
      <c r="M33" s="273"/>
      <c r="N33" s="273"/>
      <c r="O33" s="273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0"/>
      <c r="AD33" s="270"/>
      <c r="AE33" s="270"/>
      <c r="AF33" s="270"/>
      <c r="AG33" s="270"/>
      <c r="AH33" s="270"/>
      <c r="AI33" s="270"/>
      <c r="AJ33" s="270"/>
      <c r="AK33" s="270"/>
      <c r="AL33" s="270"/>
      <c r="AM33" s="270"/>
      <c r="AN33" s="270"/>
      <c r="AO33" s="270"/>
      <c r="AP33" s="270"/>
      <c r="AQ33" s="270"/>
      <c r="AR33" s="270"/>
      <c r="AS33" s="270"/>
      <c r="AT33" s="270"/>
      <c r="AU33" s="270"/>
      <c r="AV33" s="270"/>
      <c r="AW33" s="270"/>
      <c r="AX33" s="270"/>
    </row>
    <row r="34" spans="2:50" s="75" customFormat="1" ht="35.450000000000003" customHeight="1" x14ac:dyDescent="0.25">
      <c r="B34" s="85" t="s">
        <v>317</v>
      </c>
      <c r="C34" s="86"/>
      <c r="D34" s="86"/>
      <c r="E34" s="299" t="s">
        <v>321</v>
      </c>
      <c r="F34" s="299" t="s">
        <v>285</v>
      </c>
      <c r="G34" s="406" t="s">
        <v>266</v>
      </c>
      <c r="H34" s="408" t="s">
        <v>251</v>
      </c>
      <c r="I34" s="407" t="s">
        <v>286</v>
      </c>
      <c r="J34" s="249"/>
      <c r="K34" s="249"/>
      <c r="L34" s="249"/>
      <c r="M34" s="249"/>
      <c r="N34" s="249"/>
      <c r="O34" s="249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</row>
    <row r="35" spans="2:50" s="75" customFormat="1" ht="19.149999999999999" customHeight="1" x14ac:dyDescent="0.25">
      <c r="B35" s="442" t="s">
        <v>44</v>
      </c>
      <c r="C35" s="443"/>
      <c r="D35" s="443"/>
      <c r="E35" s="405">
        <f>'BUDGET SUMMARY'!D34</f>
        <v>0</v>
      </c>
      <c r="F35" s="404">
        <f>'MOBILITY ACTIVITIES - UNIT COST'!G124</f>
        <v>0</v>
      </c>
      <c r="G35" s="401">
        <f>F35-H35</f>
        <v>0</v>
      </c>
      <c r="H35" s="367">
        <f>'MOBILITY ACTIVITIES - UNIT COST'!J124</f>
        <v>0</v>
      </c>
      <c r="I35" s="409">
        <f>MIN(E35,H35)</f>
        <v>0</v>
      </c>
      <c r="J35" s="249"/>
      <c r="K35" s="249"/>
      <c r="L35" s="249"/>
      <c r="M35" s="249"/>
      <c r="N35" s="249"/>
      <c r="O35" s="249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</row>
    <row r="36" spans="2:50" s="75" customFormat="1" ht="19.149999999999999" customHeight="1" x14ac:dyDescent="0.25">
      <c r="B36" s="442" t="s">
        <v>48</v>
      </c>
      <c r="C36" s="443"/>
      <c r="D36" s="443"/>
      <c r="E36" s="405">
        <f>'BUDGET SUMMARY'!D35</f>
        <v>0</v>
      </c>
      <c r="F36" s="404">
        <f>'MOBILITY ACTIVITIES - UNIT COST'!G169</f>
        <v>0</v>
      </c>
      <c r="G36" s="401">
        <f t="shared" ref="G36:G38" si="1">F36-H36</f>
        <v>0</v>
      </c>
      <c r="H36" s="367">
        <f>'MOBILITY ACTIVITIES - UNIT COST'!J169</f>
        <v>0</v>
      </c>
      <c r="I36" s="409">
        <f>MIN(E36,H36)</f>
        <v>0</v>
      </c>
      <c r="J36" s="249"/>
      <c r="K36" s="249"/>
      <c r="L36" s="249"/>
      <c r="M36" s="249"/>
      <c r="N36" s="249"/>
      <c r="O36" s="249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</row>
    <row r="37" spans="2:50" s="75" customFormat="1" ht="19.149999999999999" customHeight="1" x14ac:dyDescent="0.25">
      <c r="B37" s="442" t="s">
        <v>53</v>
      </c>
      <c r="C37" s="443"/>
      <c r="D37" s="443"/>
      <c r="E37" s="405">
        <f>'BUDGET SUMMARY'!D36</f>
        <v>0</v>
      </c>
      <c r="F37" s="404">
        <f>'MOBILITY ACTIVITIES - UNIT COST'!G196</f>
        <v>0</v>
      </c>
      <c r="G37" s="401">
        <f t="shared" si="1"/>
        <v>0</v>
      </c>
      <c r="H37" s="367">
        <f>'MOBILITY ACTIVITIES - UNIT COST'!L196</f>
        <v>0</v>
      </c>
      <c r="I37" s="409">
        <f t="shared" ref="I37:I38" si="2">MIN(E37,H37)</f>
        <v>0</v>
      </c>
      <c r="J37" s="249"/>
      <c r="K37" s="249"/>
      <c r="L37" s="249"/>
      <c r="M37" s="249"/>
      <c r="N37" s="249"/>
      <c r="O37" s="249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</row>
    <row r="38" spans="2:50" s="75" customFormat="1" ht="19.149999999999999" customHeight="1" x14ac:dyDescent="0.25">
      <c r="B38" s="442" t="s">
        <v>62</v>
      </c>
      <c r="C38" s="443"/>
      <c r="D38" s="443"/>
      <c r="E38" s="405">
        <f>'BUDGET SUMMARY'!D37</f>
        <v>0</v>
      </c>
      <c r="F38" s="404">
        <f>'MOBILITY ACTIVITIES - UNIT COST'!G229</f>
        <v>0</v>
      </c>
      <c r="G38" s="367">
        <f t="shared" si="1"/>
        <v>0</v>
      </c>
      <c r="H38" s="367">
        <f>'MOBILITY ACTIVITIES - UNIT COST'!L229</f>
        <v>0</v>
      </c>
      <c r="I38" s="409">
        <f t="shared" si="2"/>
        <v>0</v>
      </c>
      <c r="J38" s="249"/>
      <c r="K38" s="249"/>
      <c r="L38" s="249"/>
      <c r="M38" s="249"/>
      <c r="N38" s="249"/>
      <c r="O38" s="249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</row>
    <row r="39" spans="2:50" s="75" customFormat="1" ht="20.45" customHeight="1" x14ac:dyDescent="0.25">
      <c r="B39" s="671" t="s">
        <v>211</v>
      </c>
      <c r="C39" s="672"/>
      <c r="D39" s="673"/>
      <c r="E39" s="276">
        <f>E35+E36+E37+E38</f>
        <v>0</v>
      </c>
      <c r="F39" s="403">
        <f>F35+F36+F37+F38</f>
        <v>0</v>
      </c>
      <c r="G39" s="288"/>
      <c r="H39" s="387"/>
      <c r="I39" s="411">
        <f>SUM(I35:I38)</f>
        <v>0</v>
      </c>
      <c r="J39" s="249"/>
      <c r="K39" s="249"/>
      <c r="L39" s="249"/>
      <c r="M39" s="249"/>
      <c r="N39" s="249"/>
      <c r="O39" s="249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</row>
    <row r="40" spans="2:50" s="75" customFormat="1" ht="24.6" customHeight="1" thickBot="1" x14ac:dyDescent="0.3">
      <c r="B40" s="674" t="s">
        <v>217</v>
      </c>
      <c r="C40" s="675"/>
      <c r="D40" s="676"/>
      <c r="E40" s="277">
        <f>'BUDGET SUMMARY'!D39</f>
        <v>0</v>
      </c>
      <c r="F40" s="413">
        <f>'MOBILITY ACTIVITIES - UNIT COST'!G231</f>
        <v>0</v>
      </c>
      <c r="G40" s="289"/>
      <c r="H40" s="396"/>
      <c r="I40" s="412">
        <f>I39</f>
        <v>0</v>
      </c>
      <c r="J40" s="249"/>
      <c r="K40" s="249"/>
      <c r="L40" s="249"/>
      <c r="M40" s="249"/>
      <c r="N40" s="249"/>
      <c r="O40" s="249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</row>
    <row r="41" spans="2:50" s="270" customFormat="1" ht="18" customHeight="1" thickBot="1" x14ac:dyDescent="0.3">
      <c r="B41" s="279"/>
      <c r="C41" s="279"/>
      <c r="D41" s="279"/>
      <c r="E41" s="271"/>
      <c r="F41" s="271"/>
      <c r="H41" s="280"/>
      <c r="J41" s="273"/>
      <c r="K41" s="273"/>
      <c r="L41" s="273"/>
      <c r="M41" s="273"/>
      <c r="N41" s="273"/>
      <c r="O41" s="273"/>
    </row>
    <row r="42" spans="2:50" s="75" customFormat="1" ht="38.450000000000003" customHeight="1" x14ac:dyDescent="0.25">
      <c r="B42" s="85" t="s">
        <v>318</v>
      </c>
      <c r="C42" s="86"/>
      <c r="D42" s="86"/>
      <c r="E42" s="299" t="s">
        <v>321</v>
      </c>
      <c r="F42" s="299" t="s">
        <v>285</v>
      </c>
      <c r="G42" s="406" t="s">
        <v>266</v>
      </c>
      <c r="H42" s="408" t="s">
        <v>251</v>
      </c>
      <c r="I42" s="407" t="s">
        <v>286</v>
      </c>
      <c r="J42" s="249"/>
      <c r="K42" s="249"/>
      <c r="L42" s="249"/>
      <c r="M42" s="249"/>
      <c r="N42" s="249"/>
      <c r="O42" s="249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</row>
    <row r="43" spans="2:50" s="75" customFormat="1" ht="19.149999999999999" customHeight="1" x14ac:dyDescent="0.25">
      <c r="B43" s="662" t="s">
        <v>44</v>
      </c>
      <c r="C43" s="663"/>
      <c r="D43" s="664"/>
      <c r="E43" s="99">
        <f>'BUDGET SUMMARY'!D42</f>
        <v>0</v>
      </c>
      <c r="F43" s="410">
        <f>'MOBILITY ACTIVITIES - UNIT COST'!G290</f>
        <v>0</v>
      </c>
      <c r="G43" s="401">
        <f>F43-H43</f>
        <v>0</v>
      </c>
      <c r="H43" s="367">
        <f>'MOBILITY ACTIVITIES - UNIT COST'!J290</f>
        <v>0</v>
      </c>
      <c r="I43" s="409">
        <f>MIN(E43,H43)</f>
        <v>0</v>
      </c>
      <c r="J43" s="249"/>
      <c r="K43" s="249"/>
      <c r="L43" s="249"/>
      <c r="M43" s="249"/>
      <c r="N43" s="249"/>
      <c r="O43" s="249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</row>
    <row r="44" spans="2:50" s="75" customFormat="1" ht="19.149999999999999" customHeight="1" x14ac:dyDescent="0.25">
      <c r="B44" s="662" t="s">
        <v>48</v>
      </c>
      <c r="C44" s="663"/>
      <c r="D44" s="664"/>
      <c r="E44" s="99">
        <f>'BUDGET SUMMARY'!D43</f>
        <v>0</v>
      </c>
      <c r="F44" s="410">
        <f>'MOBILITY ACTIVITIES - UNIT COST'!G338</f>
        <v>0</v>
      </c>
      <c r="G44" s="401">
        <f t="shared" ref="G44:G47" si="3">F44-H44</f>
        <v>0</v>
      </c>
      <c r="H44" s="367">
        <f>'MOBILITY ACTIVITIES - UNIT COST'!J338</f>
        <v>0</v>
      </c>
      <c r="I44" s="409">
        <f t="shared" ref="I44:I47" si="4">MIN(E44,H44)</f>
        <v>0</v>
      </c>
      <c r="J44" s="249"/>
      <c r="K44" s="249"/>
      <c r="L44" s="249"/>
      <c r="M44" s="249"/>
      <c r="N44" s="249"/>
      <c r="O44" s="249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</row>
    <row r="45" spans="2:50" s="75" customFormat="1" ht="19.149999999999999" customHeight="1" x14ac:dyDescent="0.25">
      <c r="B45" s="662" t="s">
        <v>56</v>
      </c>
      <c r="C45" s="663"/>
      <c r="D45" s="664"/>
      <c r="E45" s="99">
        <f>'BUDGET SUMMARY'!D44</f>
        <v>0</v>
      </c>
      <c r="F45" s="410">
        <f>'MOBILITY ACTIVITIES - UNIT COST'!G389</f>
        <v>0</v>
      </c>
      <c r="G45" s="401">
        <f t="shared" si="3"/>
        <v>0</v>
      </c>
      <c r="H45" s="367">
        <f>'MOBILITY ACTIVITIES - UNIT COST'!J389</f>
        <v>0</v>
      </c>
      <c r="I45" s="409">
        <f t="shared" si="4"/>
        <v>0</v>
      </c>
      <c r="J45" s="249"/>
      <c r="K45" s="249"/>
      <c r="L45" s="249"/>
      <c r="M45" s="249"/>
      <c r="N45" s="249"/>
      <c r="O45" s="249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</row>
    <row r="46" spans="2:50" s="75" customFormat="1" ht="19.149999999999999" customHeight="1" x14ac:dyDescent="0.25">
      <c r="B46" s="662" t="s">
        <v>53</v>
      </c>
      <c r="C46" s="663"/>
      <c r="D46" s="664"/>
      <c r="E46" s="99">
        <f>'BUDGET SUMMARY'!D45</f>
        <v>0</v>
      </c>
      <c r="F46" s="410">
        <f>'MOBILITY ACTIVITIES - UNIT COST'!G414</f>
        <v>0</v>
      </c>
      <c r="G46" s="401">
        <f t="shared" si="3"/>
        <v>0</v>
      </c>
      <c r="H46" s="367">
        <f>'MOBILITY ACTIVITIES - UNIT COST'!L414</f>
        <v>0</v>
      </c>
      <c r="I46" s="409">
        <f t="shared" si="4"/>
        <v>0</v>
      </c>
      <c r="J46" s="249"/>
      <c r="K46" s="249"/>
      <c r="L46" s="249"/>
      <c r="M46" s="249"/>
      <c r="N46" s="249"/>
      <c r="O46" s="249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</row>
    <row r="47" spans="2:50" s="75" customFormat="1" ht="19.149999999999999" customHeight="1" x14ac:dyDescent="0.25">
      <c r="B47" s="662" t="s">
        <v>62</v>
      </c>
      <c r="C47" s="663"/>
      <c r="D47" s="664"/>
      <c r="E47" s="99">
        <f>'BUDGET SUMMARY'!D46</f>
        <v>0</v>
      </c>
      <c r="F47" s="410">
        <f>'MOBILITY ACTIVITIES - UNIT COST'!G446</f>
        <v>0</v>
      </c>
      <c r="G47" s="367">
        <f t="shared" si="3"/>
        <v>0</v>
      </c>
      <c r="H47" s="367">
        <f>'MOBILITY ACTIVITIES - UNIT COST'!L446</f>
        <v>0</v>
      </c>
      <c r="I47" s="409">
        <f t="shared" si="4"/>
        <v>0</v>
      </c>
      <c r="J47" s="249"/>
      <c r="K47" s="249"/>
      <c r="L47" s="249"/>
      <c r="M47" s="249"/>
      <c r="N47" s="249"/>
      <c r="O47" s="249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</row>
    <row r="48" spans="2:50" s="75" customFormat="1" ht="19.149999999999999" customHeight="1" x14ac:dyDescent="0.25">
      <c r="B48" s="683" t="s">
        <v>211</v>
      </c>
      <c r="C48" s="684"/>
      <c r="D48" s="684"/>
      <c r="E48" s="281">
        <f>E43+E44+E45+E46+E47</f>
        <v>0</v>
      </c>
      <c r="F48" s="281">
        <f>F43+F44+F45+F46+F47</f>
        <v>0</v>
      </c>
      <c r="G48" s="361"/>
      <c r="H48" s="385"/>
      <c r="I48" s="411">
        <f>SUM(I43:I47)</f>
        <v>0</v>
      </c>
      <c r="J48" s="249"/>
      <c r="K48" s="249"/>
      <c r="L48" s="249"/>
      <c r="M48" s="249"/>
      <c r="N48" s="249"/>
      <c r="O48" s="249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</row>
    <row r="49" spans="2:50" s="75" customFormat="1" ht="25.9" customHeight="1" thickBot="1" x14ac:dyDescent="0.3">
      <c r="B49" s="677" t="s">
        <v>218</v>
      </c>
      <c r="C49" s="678"/>
      <c r="D49" s="678"/>
      <c r="E49" s="282">
        <f>'BUDGET SUMMARY'!D48</f>
        <v>0</v>
      </c>
      <c r="F49" s="282">
        <f>'MOBILITY ACTIVITIES - UNIT COST'!G448</f>
        <v>0</v>
      </c>
      <c r="G49" s="289"/>
      <c r="H49" s="396"/>
      <c r="I49" s="414">
        <f>I48</f>
        <v>0</v>
      </c>
      <c r="J49" s="249"/>
      <c r="K49" s="249"/>
      <c r="L49" s="249"/>
      <c r="M49" s="249"/>
      <c r="N49" s="249"/>
      <c r="O49" s="249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</row>
    <row r="50" spans="2:50" s="270" customFormat="1" ht="15.6" customHeight="1" thickBot="1" x14ac:dyDescent="0.3">
      <c r="B50" s="279"/>
      <c r="C50" s="279"/>
      <c r="D50" s="279"/>
      <c r="E50" s="271"/>
      <c r="F50" s="271"/>
      <c r="H50" s="280"/>
      <c r="J50" s="273"/>
      <c r="K50" s="273"/>
      <c r="L50" s="273"/>
      <c r="M50" s="273"/>
      <c r="N50" s="273"/>
      <c r="O50" s="273"/>
    </row>
    <row r="51" spans="2:50" s="75" customFormat="1" ht="40.9" customHeight="1" x14ac:dyDescent="0.25">
      <c r="B51" s="85" t="s">
        <v>319</v>
      </c>
      <c r="C51" s="86"/>
      <c r="D51" s="86"/>
      <c r="E51" s="299" t="s">
        <v>321</v>
      </c>
      <c r="F51" s="299" t="s">
        <v>285</v>
      </c>
      <c r="G51" s="406" t="s">
        <v>266</v>
      </c>
      <c r="H51" s="408" t="s">
        <v>251</v>
      </c>
      <c r="I51" s="407" t="s">
        <v>286</v>
      </c>
      <c r="J51" s="249"/>
      <c r="K51" s="249"/>
      <c r="L51" s="249"/>
      <c r="M51" s="249"/>
      <c r="N51" s="249"/>
      <c r="O51" s="249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</row>
    <row r="52" spans="2:50" s="75" customFormat="1" ht="20.45" customHeight="1" x14ac:dyDescent="0.25">
      <c r="B52" s="685" t="s">
        <v>44</v>
      </c>
      <c r="C52" s="686"/>
      <c r="D52" s="686"/>
      <c r="E52" s="99">
        <f>'BUDGET SUMMARY'!D51</f>
        <v>0</v>
      </c>
      <c r="F52" s="62">
        <f>'MOBILITY ACTIVITIES - UNIT COST'!G559</f>
        <v>0</v>
      </c>
      <c r="G52" s="401">
        <f>F52-H52</f>
        <v>0</v>
      </c>
      <c r="H52" s="367">
        <f>'MOBILITY ACTIVITIES - UNIT COST'!J559</f>
        <v>0</v>
      </c>
      <c r="I52" s="409">
        <f>MIN(E52,H52)</f>
        <v>0</v>
      </c>
      <c r="J52" s="249"/>
      <c r="K52" s="249"/>
      <c r="L52" s="249"/>
      <c r="M52" s="249"/>
      <c r="N52" s="249"/>
      <c r="O52" s="249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</row>
    <row r="53" spans="2:50" s="75" customFormat="1" ht="20.45" customHeight="1" x14ac:dyDescent="0.25">
      <c r="B53" s="685" t="s">
        <v>48</v>
      </c>
      <c r="C53" s="686"/>
      <c r="D53" s="686"/>
      <c r="E53" s="99">
        <f>'BUDGET SUMMARY'!D52</f>
        <v>0</v>
      </c>
      <c r="F53" s="62">
        <f>'MOBILITY ACTIVITIES - UNIT COST'!G608</f>
        <v>0</v>
      </c>
      <c r="G53" s="401">
        <f t="shared" ref="G53:G55" si="5">F53-H53</f>
        <v>0</v>
      </c>
      <c r="H53" s="367">
        <f>'MOBILITY ACTIVITIES - UNIT COST'!J608</f>
        <v>0</v>
      </c>
      <c r="I53" s="409">
        <f t="shared" ref="I53:I55" si="6">MIN(E53,H53)</f>
        <v>0</v>
      </c>
      <c r="J53" s="249"/>
      <c r="K53" s="249"/>
      <c r="L53" s="249"/>
      <c r="M53" s="249"/>
      <c r="N53" s="249"/>
      <c r="O53" s="249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</row>
    <row r="54" spans="2:50" s="75" customFormat="1" ht="20.45" customHeight="1" x14ac:dyDescent="0.25">
      <c r="B54" s="685" t="s">
        <v>53</v>
      </c>
      <c r="C54" s="686"/>
      <c r="D54" s="686"/>
      <c r="E54" s="99">
        <f>'BUDGET SUMMARY'!D53</f>
        <v>0</v>
      </c>
      <c r="F54" s="62">
        <f>'MOBILITY ACTIVITIES - UNIT COST'!G632</f>
        <v>0</v>
      </c>
      <c r="G54" s="401">
        <f t="shared" si="5"/>
        <v>0</v>
      </c>
      <c r="H54" s="367">
        <f>'MOBILITY ACTIVITIES - UNIT COST'!L632</f>
        <v>0</v>
      </c>
      <c r="I54" s="409">
        <f t="shared" si="6"/>
        <v>0</v>
      </c>
      <c r="J54" s="249"/>
      <c r="K54" s="249"/>
      <c r="L54" s="249"/>
      <c r="M54" s="249"/>
      <c r="N54" s="249"/>
      <c r="O54" s="249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</row>
    <row r="55" spans="2:50" s="75" customFormat="1" ht="20.45" customHeight="1" x14ac:dyDescent="0.25">
      <c r="B55" s="685" t="s">
        <v>62</v>
      </c>
      <c r="C55" s="686"/>
      <c r="D55" s="686"/>
      <c r="E55" s="99">
        <f>'BUDGET SUMMARY'!D54</f>
        <v>0</v>
      </c>
      <c r="F55" s="63">
        <f>'MOBILITY ACTIVITIES - UNIT COST'!G663</f>
        <v>0</v>
      </c>
      <c r="G55" s="415">
        <f t="shared" si="5"/>
        <v>0</v>
      </c>
      <c r="H55" s="415">
        <f>'MOBILITY ACTIVITIES - UNIT COST'!L663</f>
        <v>0</v>
      </c>
      <c r="I55" s="409">
        <f t="shared" si="6"/>
        <v>0</v>
      </c>
      <c r="J55" s="249"/>
      <c r="K55" s="249"/>
      <c r="L55" s="249"/>
      <c r="M55" s="249"/>
      <c r="N55" s="249"/>
      <c r="O55" s="249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</row>
    <row r="56" spans="2:50" s="75" customFormat="1" ht="20.45" customHeight="1" x14ac:dyDescent="0.25">
      <c r="B56" s="714" t="s">
        <v>210</v>
      </c>
      <c r="C56" s="715"/>
      <c r="D56" s="715"/>
      <c r="E56" s="283">
        <f>SUM(E52:E55)</f>
        <v>0</v>
      </c>
      <c r="F56" s="281">
        <f>SUM(F52:F55)</f>
        <v>0</v>
      </c>
      <c r="G56" s="288"/>
      <c r="H56" s="387"/>
      <c r="I56" s="411">
        <f>SUM(I52:I55)</f>
        <v>0</v>
      </c>
      <c r="J56" s="249"/>
      <c r="K56" s="249"/>
      <c r="L56" s="249"/>
      <c r="M56" s="249"/>
      <c r="N56" s="249"/>
      <c r="O56" s="249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</row>
    <row r="57" spans="2:50" s="75" customFormat="1" ht="26.45" customHeight="1" thickBot="1" x14ac:dyDescent="0.3">
      <c r="B57" s="716" t="s">
        <v>219</v>
      </c>
      <c r="C57" s="717"/>
      <c r="D57" s="717"/>
      <c r="E57" s="284">
        <f>'BUDGET SUMMARY'!D56</f>
        <v>0</v>
      </c>
      <c r="F57" s="282">
        <f>'MOBILITY ACTIVITIES - UNIT COST'!G665</f>
        <v>0</v>
      </c>
      <c r="G57" s="388"/>
      <c r="H57" s="389"/>
      <c r="I57" s="412">
        <f>I56</f>
        <v>0</v>
      </c>
      <c r="J57" s="249"/>
      <c r="K57" s="249"/>
      <c r="L57" s="249"/>
      <c r="M57" s="249"/>
      <c r="N57" s="249"/>
      <c r="O57" s="249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</row>
    <row r="58" spans="2:50" s="270" customFormat="1" ht="15.6" customHeight="1" thickBot="1" x14ac:dyDescent="0.3">
      <c r="B58" s="682"/>
      <c r="C58" s="682"/>
      <c r="D58" s="682"/>
      <c r="E58" s="272"/>
      <c r="F58" s="272"/>
      <c r="G58" s="285"/>
      <c r="H58" s="285"/>
      <c r="J58" s="273"/>
      <c r="K58" s="273"/>
      <c r="L58" s="273"/>
      <c r="M58" s="273"/>
      <c r="N58" s="273"/>
      <c r="O58" s="273"/>
    </row>
    <row r="59" spans="2:50" s="75" customFormat="1" ht="30" customHeight="1" thickBot="1" x14ac:dyDescent="0.3">
      <c r="B59" s="710" t="s">
        <v>336</v>
      </c>
      <c r="C59" s="711"/>
      <c r="D59" s="712"/>
      <c r="E59" s="89">
        <f>E57+E49+E40+E32</f>
        <v>0</v>
      </c>
      <c r="F59" s="256">
        <f>F32+F40+F49+F57</f>
        <v>0</v>
      </c>
      <c r="G59" s="290"/>
      <c r="H59" s="290"/>
      <c r="I59" s="324">
        <f>I32+I40+I49+I57</f>
        <v>0</v>
      </c>
      <c r="J59" s="249"/>
      <c r="K59" s="249"/>
      <c r="L59" s="249"/>
      <c r="M59" s="249"/>
      <c r="N59" s="249"/>
      <c r="O59" s="249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</row>
    <row r="60" spans="2:50" s="253" customFormat="1" ht="19.149999999999999" customHeight="1" x14ac:dyDescent="0.25">
      <c r="B60" s="251"/>
      <c r="C60" s="251"/>
      <c r="D60" s="251"/>
      <c r="E60" s="252" t="s">
        <v>269</v>
      </c>
      <c r="F60" s="252" t="s">
        <v>270</v>
      </c>
      <c r="G60" s="286"/>
      <c r="H60" s="286"/>
      <c r="I60" s="252" t="s">
        <v>271</v>
      </c>
      <c r="J60" s="261"/>
      <c r="K60" s="261"/>
      <c r="L60" s="261"/>
      <c r="M60" s="261"/>
      <c r="N60" s="261"/>
      <c r="O60" s="261"/>
    </row>
    <row r="61" spans="2:50" s="270" customFormat="1" ht="42.6" customHeight="1" thickBot="1" x14ac:dyDescent="0.3">
      <c r="H61" s="272"/>
      <c r="J61" s="273"/>
      <c r="K61" s="273"/>
      <c r="L61" s="273"/>
      <c r="M61" s="273"/>
      <c r="N61" s="273"/>
      <c r="O61" s="273"/>
    </row>
    <row r="62" spans="2:50" s="270" customFormat="1" ht="31.9" customHeight="1" x14ac:dyDescent="0.25">
      <c r="B62" s="697" t="s">
        <v>267</v>
      </c>
      <c r="C62" s="698"/>
      <c r="D62" s="698"/>
      <c r="E62" s="699"/>
      <c r="H62" s="287" t="s">
        <v>272</v>
      </c>
      <c r="J62" s="273"/>
      <c r="K62" s="273"/>
      <c r="L62" s="273"/>
      <c r="M62" s="273"/>
      <c r="N62" s="273"/>
      <c r="O62" s="273"/>
    </row>
    <row r="63" spans="2:50" s="270" customFormat="1" ht="44.45" customHeight="1" x14ac:dyDescent="0.25">
      <c r="B63" s="700" t="s">
        <v>337</v>
      </c>
      <c r="C63" s="701"/>
      <c r="D63" s="702"/>
      <c r="E63" s="257">
        <f>MIN(E59,F59,I59)</f>
        <v>0</v>
      </c>
      <c r="H63" s="88" t="s">
        <v>273</v>
      </c>
      <c r="J63" s="273"/>
      <c r="K63" s="273"/>
      <c r="L63" s="273"/>
      <c r="M63" s="273"/>
      <c r="N63" s="273"/>
      <c r="O63" s="273"/>
    </row>
    <row r="64" spans="2:50" s="270" customFormat="1" ht="34.15" customHeight="1" x14ac:dyDescent="0.25">
      <c r="B64" s="703" t="s">
        <v>268</v>
      </c>
      <c r="C64" s="704"/>
      <c r="D64" s="704"/>
      <c r="E64" s="257">
        <v>0</v>
      </c>
      <c r="H64" s="272"/>
      <c r="J64" s="273"/>
      <c r="K64" s="273"/>
      <c r="L64" s="273"/>
      <c r="M64" s="273"/>
      <c r="N64" s="273"/>
      <c r="O64" s="273"/>
    </row>
    <row r="65" spans="2:15" s="270" customFormat="1" ht="40.9" customHeight="1" thickBot="1" x14ac:dyDescent="0.3">
      <c r="B65" s="705" t="str">
        <f>IF(E65&lt;0,H63,H62)</f>
        <v>TO BE PAID</v>
      </c>
      <c r="C65" s="706"/>
      <c r="D65" s="706"/>
      <c r="E65" s="258">
        <f>E63-E64</f>
        <v>0</v>
      </c>
      <c r="H65" s="272"/>
      <c r="J65" s="273"/>
      <c r="K65" s="273"/>
      <c r="L65" s="273"/>
      <c r="M65" s="273"/>
      <c r="N65" s="273"/>
      <c r="O65" s="273"/>
    </row>
    <row r="66" spans="2:15" s="270" customFormat="1" ht="16.899999999999999" customHeight="1" x14ac:dyDescent="0.25">
      <c r="H66" s="272"/>
      <c r="J66" s="273"/>
      <c r="K66" s="273"/>
      <c r="L66" s="273"/>
      <c r="M66" s="273"/>
      <c r="N66" s="273"/>
      <c r="O66" s="273"/>
    </row>
    <row r="67" spans="2:15" s="270" customFormat="1" ht="16.899999999999999" customHeight="1" thickBot="1" x14ac:dyDescent="0.3">
      <c r="H67" s="272"/>
      <c r="J67" s="273"/>
      <c r="K67" s="273"/>
      <c r="L67" s="273"/>
      <c r="M67" s="273"/>
      <c r="N67" s="273"/>
      <c r="O67" s="273"/>
    </row>
    <row r="68" spans="2:15" s="254" customFormat="1" ht="29.45" customHeight="1" thickBot="1" x14ac:dyDescent="0.3">
      <c r="B68" s="707" t="s">
        <v>274</v>
      </c>
      <c r="C68" s="708"/>
      <c r="D68" s="709"/>
      <c r="H68" s="255"/>
      <c r="J68" s="260"/>
      <c r="K68" s="260"/>
      <c r="L68" s="260"/>
      <c r="M68" s="260"/>
      <c r="N68" s="260"/>
      <c r="O68" s="260"/>
    </row>
    <row r="69" spans="2:15" s="76" customFormat="1" ht="25.9" customHeight="1" x14ac:dyDescent="0.2">
      <c r="B69" s="687"/>
      <c r="C69" s="688"/>
      <c r="D69" s="688"/>
      <c r="E69" s="688"/>
      <c r="F69" s="688"/>
      <c r="G69" s="688"/>
      <c r="H69" s="688"/>
      <c r="I69" s="689"/>
      <c r="J69" s="84"/>
      <c r="K69" s="84"/>
      <c r="L69" s="84"/>
      <c r="M69" s="84"/>
      <c r="N69" s="84"/>
      <c r="O69" s="84"/>
    </row>
    <row r="70" spans="2:15" s="76" customFormat="1" ht="30" customHeight="1" x14ac:dyDescent="0.2">
      <c r="B70" s="690"/>
      <c r="C70" s="691"/>
      <c r="D70" s="691"/>
      <c r="E70" s="691"/>
      <c r="F70" s="691"/>
      <c r="G70" s="691"/>
      <c r="H70" s="691"/>
      <c r="I70" s="692"/>
      <c r="J70" s="84"/>
      <c r="K70" s="84"/>
      <c r="L70" s="84"/>
      <c r="M70" s="84"/>
      <c r="N70" s="84"/>
      <c r="O70" s="84"/>
    </row>
    <row r="71" spans="2:15" s="76" customFormat="1" ht="28.9" customHeight="1" x14ac:dyDescent="0.2">
      <c r="B71" s="690"/>
      <c r="C71" s="691"/>
      <c r="D71" s="691"/>
      <c r="E71" s="691"/>
      <c r="F71" s="691"/>
      <c r="G71" s="691"/>
      <c r="H71" s="691"/>
      <c r="I71" s="692"/>
      <c r="J71" s="84"/>
      <c r="K71" s="84"/>
      <c r="L71" s="84"/>
      <c r="M71" s="84"/>
      <c r="N71" s="84"/>
      <c r="O71" s="84"/>
    </row>
    <row r="72" spans="2:15" s="76" customFormat="1" ht="34.9" customHeight="1" x14ac:dyDescent="0.2">
      <c r="B72" s="690"/>
      <c r="C72" s="691"/>
      <c r="D72" s="691"/>
      <c r="E72" s="691"/>
      <c r="F72" s="691"/>
      <c r="G72" s="691"/>
      <c r="H72" s="691"/>
      <c r="I72" s="692"/>
      <c r="J72" s="84"/>
      <c r="K72" s="84"/>
      <c r="L72" s="84"/>
      <c r="M72" s="84"/>
      <c r="N72" s="84"/>
      <c r="O72" s="84"/>
    </row>
    <row r="73" spans="2:15" s="76" customFormat="1" ht="24.6" customHeight="1" x14ac:dyDescent="0.2">
      <c r="B73" s="690"/>
      <c r="C73" s="691"/>
      <c r="D73" s="691"/>
      <c r="E73" s="691"/>
      <c r="F73" s="691"/>
      <c r="G73" s="691"/>
      <c r="H73" s="691"/>
      <c r="I73" s="692"/>
      <c r="J73" s="84"/>
      <c r="K73" s="84"/>
      <c r="L73" s="84"/>
      <c r="M73" s="84"/>
      <c r="N73" s="84"/>
      <c r="O73" s="84"/>
    </row>
    <row r="74" spans="2:15" s="76" customFormat="1" ht="21" customHeight="1" x14ac:dyDescent="0.2">
      <c r="B74" s="690"/>
      <c r="C74" s="691"/>
      <c r="D74" s="691"/>
      <c r="E74" s="691"/>
      <c r="F74" s="691"/>
      <c r="G74" s="691"/>
      <c r="H74" s="691"/>
      <c r="I74" s="692"/>
      <c r="J74" s="84"/>
      <c r="K74" s="84"/>
      <c r="L74" s="84"/>
      <c r="M74" s="84"/>
      <c r="N74" s="84"/>
      <c r="O74" s="84"/>
    </row>
    <row r="75" spans="2:15" s="76" customFormat="1" ht="21.6" customHeight="1" x14ac:dyDescent="0.2">
      <c r="B75" s="690"/>
      <c r="C75" s="691"/>
      <c r="D75" s="691"/>
      <c r="E75" s="691"/>
      <c r="F75" s="691"/>
      <c r="G75" s="691"/>
      <c r="H75" s="691"/>
      <c r="I75" s="692"/>
      <c r="J75" s="84"/>
      <c r="K75" s="84"/>
      <c r="L75" s="84"/>
      <c r="M75" s="84"/>
      <c r="N75" s="84"/>
      <c r="O75" s="84"/>
    </row>
    <row r="76" spans="2:15" s="76" customFormat="1" ht="58.15" customHeight="1" thickBot="1" x14ac:dyDescent="0.25">
      <c r="B76" s="693"/>
      <c r="C76" s="694"/>
      <c r="D76" s="694"/>
      <c r="E76" s="694"/>
      <c r="F76" s="694"/>
      <c r="G76" s="694"/>
      <c r="H76" s="694"/>
      <c r="I76" s="695"/>
      <c r="J76" s="84"/>
      <c r="K76" s="84"/>
      <c r="L76" s="84"/>
      <c r="M76" s="84"/>
      <c r="N76" s="84"/>
      <c r="O76" s="84"/>
    </row>
    <row r="77" spans="2:15" s="76" customFormat="1" x14ac:dyDescent="0.2">
      <c r="H77" s="83"/>
      <c r="J77" s="84"/>
      <c r="K77" s="84"/>
      <c r="L77" s="84"/>
      <c r="M77" s="84"/>
      <c r="N77" s="84"/>
      <c r="O77" s="84"/>
    </row>
    <row r="78" spans="2:15" s="76" customFormat="1" x14ac:dyDescent="0.2">
      <c r="H78" s="83"/>
      <c r="J78" s="84"/>
      <c r="K78" s="84"/>
      <c r="L78" s="84"/>
      <c r="M78" s="84"/>
      <c r="N78" s="84"/>
      <c r="O78" s="84"/>
    </row>
    <row r="79" spans="2:15" s="76" customFormat="1" x14ac:dyDescent="0.2">
      <c r="H79" s="83"/>
      <c r="J79" s="84"/>
      <c r="K79" s="84"/>
      <c r="L79" s="84"/>
      <c r="M79" s="84"/>
      <c r="N79" s="84"/>
      <c r="O79" s="84"/>
    </row>
    <row r="80" spans="2:15" s="76" customFormat="1" x14ac:dyDescent="0.2">
      <c r="H80" s="83"/>
      <c r="J80" s="84"/>
      <c r="K80" s="84"/>
      <c r="L80" s="84"/>
      <c r="M80" s="84"/>
      <c r="N80" s="84"/>
      <c r="O80" s="84"/>
    </row>
    <row r="81" spans="8:15" s="76" customFormat="1" x14ac:dyDescent="0.2">
      <c r="H81" s="83"/>
      <c r="J81" s="84"/>
      <c r="K81" s="84"/>
      <c r="L81" s="84"/>
      <c r="M81" s="84"/>
      <c r="N81" s="84"/>
      <c r="O81" s="84"/>
    </row>
    <row r="82" spans="8:15" s="76" customFormat="1" x14ac:dyDescent="0.2">
      <c r="H82" s="83"/>
      <c r="J82" s="84"/>
      <c r="K82" s="84"/>
      <c r="L82" s="84"/>
      <c r="M82" s="84"/>
      <c r="N82" s="84"/>
      <c r="O82" s="84"/>
    </row>
    <row r="83" spans="8:15" s="76" customFormat="1" x14ac:dyDescent="0.2">
      <c r="H83" s="83"/>
      <c r="J83" s="84"/>
      <c r="K83" s="84"/>
      <c r="L83" s="84"/>
      <c r="M83" s="84"/>
      <c r="N83" s="84"/>
      <c r="O83" s="84"/>
    </row>
    <row r="84" spans="8:15" s="76" customFormat="1" x14ac:dyDescent="0.2">
      <c r="H84" s="83"/>
      <c r="J84" s="84"/>
      <c r="K84" s="84"/>
      <c r="L84" s="84"/>
      <c r="M84" s="84"/>
      <c r="N84" s="84"/>
      <c r="O84" s="84"/>
    </row>
    <row r="85" spans="8:15" s="76" customFormat="1" x14ac:dyDescent="0.2">
      <c r="H85" s="83"/>
      <c r="J85" s="84"/>
      <c r="K85" s="84"/>
      <c r="L85" s="84"/>
      <c r="M85" s="84"/>
      <c r="N85" s="84"/>
      <c r="O85" s="84"/>
    </row>
    <row r="86" spans="8:15" s="76" customFormat="1" x14ac:dyDescent="0.2">
      <c r="H86" s="83"/>
      <c r="J86" s="84"/>
      <c r="K86" s="84"/>
      <c r="L86" s="84"/>
      <c r="M86" s="84"/>
      <c r="N86" s="84"/>
      <c r="O86" s="84"/>
    </row>
    <row r="87" spans="8:15" s="76" customFormat="1" x14ac:dyDescent="0.2">
      <c r="H87" s="83"/>
      <c r="J87" s="84"/>
      <c r="K87" s="84"/>
      <c r="L87" s="84"/>
      <c r="M87" s="84"/>
      <c r="N87" s="84"/>
      <c r="O87" s="84"/>
    </row>
    <row r="88" spans="8:15" s="76" customFormat="1" x14ac:dyDescent="0.2">
      <c r="H88" s="83"/>
      <c r="J88" s="84"/>
      <c r="K88" s="84"/>
      <c r="L88" s="84"/>
      <c r="M88" s="84"/>
      <c r="N88" s="84"/>
      <c r="O88" s="84"/>
    </row>
    <row r="89" spans="8:15" s="76" customFormat="1" x14ac:dyDescent="0.2">
      <c r="H89" s="83"/>
      <c r="J89" s="84"/>
      <c r="K89" s="84"/>
      <c r="L89" s="84"/>
      <c r="M89" s="84"/>
      <c r="N89" s="84"/>
      <c r="O89" s="84"/>
    </row>
    <row r="90" spans="8:15" s="76" customFormat="1" x14ac:dyDescent="0.2">
      <c r="H90" s="83"/>
      <c r="J90" s="84"/>
      <c r="K90" s="84"/>
      <c r="L90" s="84"/>
      <c r="M90" s="84"/>
      <c r="N90" s="84"/>
      <c r="O90" s="84"/>
    </row>
    <row r="91" spans="8:15" s="76" customFormat="1" x14ac:dyDescent="0.2">
      <c r="H91" s="83"/>
      <c r="J91" s="84"/>
      <c r="K91" s="84"/>
      <c r="L91" s="84"/>
      <c r="M91" s="84"/>
      <c r="N91" s="84"/>
      <c r="O91" s="84"/>
    </row>
    <row r="92" spans="8:15" s="76" customFormat="1" x14ac:dyDescent="0.2">
      <c r="H92" s="83"/>
      <c r="J92" s="84"/>
      <c r="K92" s="84"/>
      <c r="L92" s="84"/>
      <c r="M92" s="84"/>
      <c r="N92" s="84"/>
      <c r="O92" s="84"/>
    </row>
    <row r="93" spans="8:15" s="76" customFormat="1" x14ac:dyDescent="0.2">
      <c r="H93" s="83"/>
      <c r="J93" s="84"/>
      <c r="K93" s="84"/>
      <c r="L93" s="84"/>
      <c r="M93" s="84"/>
      <c r="N93" s="84"/>
      <c r="O93" s="84"/>
    </row>
    <row r="94" spans="8:15" s="76" customFormat="1" x14ac:dyDescent="0.2">
      <c r="H94" s="83"/>
      <c r="J94" s="84"/>
      <c r="K94" s="84"/>
      <c r="L94" s="84"/>
      <c r="M94" s="84"/>
      <c r="N94" s="84"/>
      <c r="O94" s="84"/>
    </row>
    <row r="95" spans="8:15" s="76" customFormat="1" x14ac:dyDescent="0.2">
      <c r="H95" s="83"/>
      <c r="J95" s="84"/>
      <c r="K95" s="84"/>
      <c r="L95" s="84"/>
      <c r="M95" s="84"/>
      <c r="N95" s="84"/>
      <c r="O95" s="84"/>
    </row>
    <row r="96" spans="8:15" s="76" customFormat="1" x14ac:dyDescent="0.2">
      <c r="H96" s="83"/>
      <c r="J96" s="84"/>
      <c r="K96" s="84"/>
      <c r="L96" s="84"/>
      <c r="M96" s="84"/>
      <c r="N96" s="84"/>
      <c r="O96" s="84"/>
    </row>
    <row r="97" spans="8:15" s="76" customFormat="1" x14ac:dyDescent="0.2">
      <c r="H97" s="83"/>
      <c r="J97" s="84"/>
      <c r="K97" s="84"/>
      <c r="L97" s="84"/>
      <c r="M97" s="84"/>
      <c r="N97" s="84"/>
      <c r="O97" s="84"/>
    </row>
    <row r="98" spans="8:15" s="76" customFormat="1" x14ac:dyDescent="0.2">
      <c r="H98" s="83"/>
      <c r="J98" s="84"/>
      <c r="K98" s="84"/>
      <c r="L98" s="84"/>
      <c r="M98" s="84"/>
      <c r="N98" s="84"/>
      <c r="O98" s="84"/>
    </row>
    <row r="99" spans="8:15" s="76" customFormat="1" x14ac:dyDescent="0.2">
      <c r="H99" s="83"/>
      <c r="J99" s="84"/>
      <c r="K99" s="84"/>
      <c r="L99" s="84"/>
      <c r="M99" s="84"/>
      <c r="N99" s="84"/>
      <c r="O99" s="84"/>
    </row>
    <row r="100" spans="8:15" s="76" customFormat="1" x14ac:dyDescent="0.2">
      <c r="H100" s="83"/>
      <c r="J100" s="84"/>
      <c r="K100" s="84"/>
      <c r="L100" s="84"/>
      <c r="M100" s="84"/>
      <c r="N100" s="84"/>
      <c r="O100" s="84"/>
    </row>
  </sheetData>
  <sheetProtection algorithmName="SHA-512" hashValue="K/bD4onR7TmBmvAIzuGy3djW3GicdjCDwV2up/ymPTr8Wn0YNWlt4Lw6F3+V3z90xMD1XoIlLsFRFTtB3kk1TA==" saltValue="E1QVQO58AsWF4SParOeSuA==" spinCount="100000" sheet="1" objects="1" scenarios="1" formatCells="0" sort="0" autoFilter="0" pivotTables="0"/>
  <mergeCells count="49">
    <mergeCell ref="B69:I76"/>
    <mergeCell ref="B1:I1"/>
    <mergeCell ref="B62:E62"/>
    <mergeCell ref="B63:D63"/>
    <mergeCell ref="B64:D64"/>
    <mergeCell ref="B65:D65"/>
    <mergeCell ref="B68:D68"/>
    <mergeCell ref="B59:D59"/>
    <mergeCell ref="B2:C2"/>
    <mergeCell ref="B3:C3"/>
    <mergeCell ref="B53:D53"/>
    <mergeCell ref="B54:D54"/>
    <mergeCell ref="B44:D44"/>
    <mergeCell ref="B55:D55"/>
    <mergeCell ref="B56:D56"/>
    <mergeCell ref="B57:D57"/>
    <mergeCell ref="B58:D58"/>
    <mergeCell ref="B45:D45"/>
    <mergeCell ref="B46:D46"/>
    <mergeCell ref="B47:D47"/>
    <mergeCell ref="B48:D48"/>
    <mergeCell ref="B49:D49"/>
    <mergeCell ref="B52:D52"/>
    <mergeCell ref="B22:D22"/>
    <mergeCell ref="B28:D28"/>
    <mergeCell ref="B39:D39"/>
    <mergeCell ref="B40:D40"/>
    <mergeCell ref="B43:D43"/>
    <mergeCell ref="B32:D32"/>
    <mergeCell ref="B30:D30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G5:J5"/>
    <mergeCell ref="B9:D9"/>
    <mergeCell ref="B4:E4"/>
    <mergeCell ref="B5:D5"/>
    <mergeCell ref="B6:D6"/>
    <mergeCell ref="C7:D7"/>
    <mergeCell ref="B8:D8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65" orientation="landscape" r:id="rId1"/>
  <rowBreaks count="1" manualBreakCount="1">
    <brk id="33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02"/>
  <sheetViews>
    <sheetView topLeftCell="A37" zoomScale="140" zoomScaleNormal="140" zoomScaleSheetLayoutView="120" workbookViewId="0">
      <selection activeCell="G60" sqref="G60"/>
    </sheetView>
  </sheetViews>
  <sheetFormatPr defaultColWidth="9.140625" defaultRowHeight="11.25" x14ac:dyDescent="0.2"/>
  <cols>
    <col min="1" max="1" width="27.42578125" style="10" customWidth="1"/>
    <col min="2" max="2" width="10.85546875" style="10" customWidth="1"/>
    <col min="3" max="3" width="23.28515625" style="10" bestFit="1" customWidth="1"/>
    <col min="4" max="4" width="5.5703125" style="10" customWidth="1"/>
    <col min="5" max="5" width="13.5703125" style="10" customWidth="1"/>
    <col min="6" max="16384" width="9.140625" style="10"/>
  </cols>
  <sheetData>
    <row r="1" spans="1:5" x14ac:dyDescent="0.2">
      <c r="A1" s="11"/>
      <c r="B1" s="158" t="s">
        <v>1</v>
      </c>
      <c r="C1" s="159"/>
      <c r="D1" s="160"/>
      <c r="E1" s="12" t="s">
        <v>41</v>
      </c>
    </row>
    <row r="2" spans="1:5" x14ac:dyDescent="0.2">
      <c r="A2" s="11"/>
      <c r="B2" s="13" t="s">
        <v>35</v>
      </c>
      <c r="C2" s="14" t="s">
        <v>40</v>
      </c>
      <c r="D2" s="718" t="s">
        <v>351</v>
      </c>
      <c r="E2" s="718"/>
    </row>
    <row r="3" spans="1:5" x14ac:dyDescent="0.2">
      <c r="A3" s="170" t="s">
        <v>283</v>
      </c>
      <c r="B3" s="169" t="s">
        <v>36</v>
      </c>
      <c r="C3" s="169" t="s">
        <v>37</v>
      </c>
      <c r="D3" s="169" t="s">
        <v>38</v>
      </c>
      <c r="E3" s="168" t="s">
        <v>39</v>
      </c>
    </row>
    <row r="4" spans="1:5" x14ac:dyDescent="0.2">
      <c r="A4" s="162" t="s">
        <v>66</v>
      </c>
      <c r="B4" s="15">
        <v>29</v>
      </c>
      <c r="C4" s="15">
        <v>48</v>
      </c>
      <c r="D4" s="15">
        <v>15</v>
      </c>
      <c r="E4" s="164">
        <v>3</v>
      </c>
    </row>
    <row r="5" spans="1:5" x14ac:dyDescent="0.2">
      <c r="A5" s="163" t="s">
        <v>277</v>
      </c>
      <c r="B5" s="15">
        <v>29</v>
      </c>
      <c r="C5" s="15">
        <v>48</v>
      </c>
      <c r="D5" s="15">
        <v>15</v>
      </c>
      <c r="E5" s="164">
        <v>3</v>
      </c>
    </row>
    <row r="6" spans="1:5" x14ac:dyDescent="0.2">
      <c r="A6" s="535" t="s">
        <v>352</v>
      </c>
      <c r="B6" s="15">
        <v>29</v>
      </c>
      <c r="C6" s="15">
        <v>48</v>
      </c>
      <c r="D6" s="15">
        <v>15</v>
      </c>
      <c r="E6" s="537">
        <v>3</v>
      </c>
    </row>
    <row r="7" spans="1:5" x14ac:dyDescent="0.2">
      <c r="A7" s="162" t="s">
        <v>200</v>
      </c>
      <c r="B7" s="15">
        <v>29</v>
      </c>
      <c r="C7" s="15">
        <v>48</v>
      </c>
      <c r="D7" s="15">
        <v>15</v>
      </c>
      <c r="E7" s="164">
        <v>3</v>
      </c>
    </row>
    <row r="8" spans="1:5" x14ac:dyDescent="0.2">
      <c r="A8" s="162" t="s">
        <v>109</v>
      </c>
      <c r="B8" s="15">
        <v>29</v>
      </c>
      <c r="C8" s="15">
        <v>48</v>
      </c>
      <c r="D8" s="15">
        <v>15</v>
      </c>
      <c r="E8" s="164">
        <v>3</v>
      </c>
    </row>
    <row r="9" spans="1:5" x14ac:dyDescent="0.2">
      <c r="A9" s="162" t="s">
        <v>110</v>
      </c>
      <c r="B9" s="15">
        <v>29</v>
      </c>
      <c r="C9" s="15">
        <v>48</v>
      </c>
      <c r="D9" s="15">
        <v>15</v>
      </c>
      <c r="E9" s="164">
        <v>3</v>
      </c>
    </row>
    <row r="10" spans="1:5" x14ac:dyDescent="0.2">
      <c r="A10" s="535" t="s">
        <v>345</v>
      </c>
      <c r="B10" s="15">
        <v>29</v>
      </c>
      <c r="C10" s="15">
        <v>48</v>
      </c>
      <c r="D10" s="15">
        <v>15</v>
      </c>
      <c r="E10" s="164">
        <v>3</v>
      </c>
    </row>
    <row r="11" spans="1:5" x14ac:dyDescent="0.2">
      <c r="A11" s="162" t="s">
        <v>88</v>
      </c>
      <c r="B11" s="15">
        <v>29</v>
      </c>
      <c r="C11" s="15">
        <v>48</v>
      </c>
      <c r="D11" s="15">
        <v>15</v>
      </c>
      <c r="E11" s="164">
        <v>3</v>
      </c>
    </row>
    <row r="12" spans="1:5" x14ac:dyDescent="0.2">
      <c r="A12" s="162" t="s">
        <v>185</v>
      </c>
      <c r="B12" s="15">
        <v>29</v>
      </c>
      <c r="C12" s="15">
        <v>48</v>
      </c>
      <c r="D12" s="15">
        <v>15</v>
      </c>
      <c r="E12" s="164">
        <v>3</v>
      </c>
    </row>
    <row r="13" spans="1:5" x14ac:dyDescent="0.2">
      <c r="A13" s="162" t="s">
        <v>20</v>
      </c>
      <c r="B13" s="15">
        <v>45</v>
      </c>
      <c r="C13" s="15">
        <v>61</v>
      </c>
      <c r="D13" s="15">
        <v>23</v>
      </c>
      <c r="E13" s="164">
        <v>5</v>
      </c>
    </row>
    <row r="14" spans="1:5" x14ac:dyDescent="0.2">
      <c r="A14" s="535" t="s">
        <v>346</v>
      </c>
      <c r="B14" s="15">
        <v>29</v>
      </c>
      <c r="C14" s="15">
        <v>48</v>
      </c>
      <c r="D14" s="15">
        <v>15</v>
      </c>
      <c r="E14" s="164">
        <v>3</v>
      </c>
    </row>
    <row r="15" spans="1:5" x14ac:dyDescent="0.2">
      <c r="A15" s="162" t="s">
        <v>114</v>
      </c>
      <c r="B15" s="15">
        <v>29</v>
      </c>
      <c r="C15" s="15">
        <v>48</v>
      </c>
      <c r="D15" s="15">
        <v>15</v>
      </c>
      <c r="E15" s="164">
        <v>3</v>
      </c>
    </row>
    <row r="16" spans="1:5" x14ac:dyDescent="0.2">
      <c r="A16" s="162" t="s">
        <v>186</v>
      </c>
      <c r="B16" s="15">
        <v>29</v>
      </c>
      <c r="C16" s="15">
        <v>48</v>
      </c>
      <c r="D16" s="15">
        <v>15</v>
      </c>
      <c r="E16" s="164">
        <v>3</v>
      </c>
    </row>
    <row r="17" spans="1:5" x14ac:dyDescent="0.2">
      <c r="A17" s="162" t="s">
        <v>68</v>
      </c>
      <c r="B17" s="15">
        <v>29</v>
      </c>
      <c r="C17" s="15">
        <v>48</v>
      </c>
      <c r="D17" s="15">
        <v>15</v>
      </c>
      <c r="E17" s="164">
        <v>3</v>
      </c>
    </row>
    <row r="18" spans="1:5" x14ac:dyDescent="0.2">
      <c r="A18" s="162" t="s">
        <v>115</v>
      </c>
      <c r="B18" s="15">
        <v>29</v>
      </c>
      <c r="C18" s="15">
        <v>48</v>
      </c>
      <c r="D18" s="15">
        <v>15</v>
      </c>
      <c r="E18" s="164">
        <v>3</v>
      </c>
    </row>
    <row r="19" spans="1:5" x14ac:dyDescent="0.2">
      <c r="A19" s="535" t="s">
        <v>347</v>
      </c>
      <c r="B19" s="15">
        <v>29</v>
      </c>
      <c r="C19" s="15">
        <v>48</v>
      </c>
      <c r="D19" s="15">
        <v>15</v>
      </c>
      <c r="E19" s="164">
        <v>3</v>
      </c>
    </row>
    <row r="20" spans="1:5" x14ac:dyDescent="0.2">
      <c r="A20" s="162" t="s">
        <v>2</v>
      </c>
      <c r="B20" s="166">
        <v>42</v>
      </c>
      <c r="C20" s="166">
        <v>65</v>
      </c>
      <c r="D20" s="166">
        <v>26</v>
      </c>
      <c r="E20" s="167">
        <v>4</v>
      </c>
    </row>
    <row r="21" spans="1:5" x14ac:dyDescent="0.2">
      <c r="A21" s="162" t="s">
        <v>111</v>
      </c>
      <c r="B21" s="15">
        <v>29</v>
      </c>
      <c r="C21" s="15">
        <v>48</v>
      </c>
      <c r="D21" s="15">
        <v>15</v>
      </c>
      <c r="E21" s="164">
        <v>3</v>
      </c>
    </row>
    <row r="22" spans="1:5" x14ac:dyDescent="0.2">
      <c r="A22" s="162" t="s">
        <v>116</v>
      </c>
      <c r="B22" s="15">
        <v>29</v>
      </c>
      <c r="C22" s="15">
        <v>48</v>
      </c>
      <c r="D22" s="15">
        <v>15</v>
      </c>
      <c r="E22" s="164">
        <v>3</v>
      </c>
    </row>
    <row r="23" spans="1:5" x14ac:dyDescent="0.2">
      <c r="A23" s="162" t="s">
        <v>67</v>
      </c>
      <c r="B23" s="15">
        <v>29</v>
      </c>
      <c r="C23" s="15">
        <v>48</v>
      </c>
      <c r="D23" s="15">
        <v>15</v>
      </c>
      <c r="E23" s="164">
        <v>3</v>
      </c>
    </row>
    <row r="24" spans="1:5" x14ac:dyDescent="0.2">
      <c r="A24" s="162" t="s">
        <v>89</v>
      </c>
      <c r="B24" s="15">
        <v>29</v>
      </c>
      <c r="C24" s="15">
        <v>48</v>
      </c>
      <c r="D24" s="15">
        <v>15</v>
      </c>
      <c r="E24" s="164">
        <v>3</v>
      </c>
    </row>
    <row r="25" spans="1:5" x14ac:dyDescent="0.2">
      <c r="A25" s="163" t="s">
        <v>278</v>
      </c>
      <c r="B25" s="15">
        <v>29</v>
      </c>
      <c r="C25" s="15">
        <v>48</v>
      </c>
      <c r="D25" s="15">
        <v>15</v>
      </c>
      <c r="E25" s="164">
        <v>3</v>
      </c>
    </row>
    <row r="26" spans="1:5" x14ac:dyDescent="0.2">
      <c r="A26" s="162" t="s">
        <v>117</v>
      </c>
      <c r="B26" s="15">
        <v>29</v>
      </c>
      <c r="C26" s="15">
        <v>48</v>
      </c>
      <c r="D26" s="15">
        <v>15</v>
      </c>
      <c r="E26" s="164">
        <v>3</v>
      </c>
    </row>
    <row r="27" spans="1:5" x14ac:dyDescent="0.2">
      <c r="A27" s="162" t="s">
        <v>90</v>
      </c>
      <c r="B27" s="15">
        <v>29</v>
      </c>
      <c r="C27" s="15">
        <v>48</v>
      </c>
      <c r="D27" s="15">
        <v>15</v>
      </c>
      <c r="E27" s="164">
        <v>3</v>
      </c>
    </row>
    <row r="28" spans="1:5" x14ac:dyDescent="0.2">
      <c r="A28" s="162" t="s">
        <v>187</v>
      </c>
      <c r="B28" s="15">
        <v>29</v>
      </c>
      <c r="C28" s="15">
        <v>48</v>
      </c>
      <c r="D28" s="15">
        <v>15</v>
      </c>
      <c r="E28" s="164">
        <v>3</v>
      </c>
    </row>
    <row r="29" spans="1:5" x14ac:dyDescent="0.2">
      <c r="A29" s="162" t="s">
        <v>3</v>
      </c>
      <c r="B29" s="15">
        <v>32</v>
      </c>
      <c r="C29" s="15">
        <v>53</v>
      </c>
      <c r="D29" s="15">
        <v>17</v>
      </c>
      <c r="E29" s="164">
        <v>4</v>
      </c>
    </row>
    <row r="30" spans="1:5" x14ac:dyDescent="0.2">
      <c r="A30" s="162" t="s">
        <v>118</v>
      </c>
      <c r="B30" s="15">
        <v>29</v>
      </c>
      <c r="C30" s="15">
        <v>48</v>
      </c>
      <c r="D30" s="15">
        <v>15</v>
      </c>
      <c r="E30" s="164">
        <v>3</v>
      </c>
    </row>
    <row r="31" spans="1:5" x14ac:dyDescent="0.2">
      <c r="A31" s="162" t="s">
        <v>119</v>
      </c>
      <c r="B31" s="15">
        <v>29</v>
      </c>
      <c r="C31" s="15">
        <v>48</v>
      </c>
      <c r="D31" s="15">
        <v>15</v>
      </c>
      <c r="E31" s="164">
        <v>3</v>
      </c>
    </row>
    <row r="32" spans="1:5" x14ac:dyDescent="0.2">
      <c r="A32" s="162" t="s">
        <v>69</v>
      </c>
      <c r="B32" s="15">
        <v>29</v>
      </c>
      <c r="C32" s="15">
        <v>48</v>
      </c>
      <c r="D32" s="15">
        <v>15</v>
      </c>
      <c r="E32" s="164">
        <v>3</v>
      </c>
    </row>
    <row r="33" spans="1:5" x14ac:dyDescent="0.2">
      <c r="A33" s="162" t="s">
        <v>120</v>
      </c>
      <c r="B33" s="15">
        <v>29</v>
      </c>
      <c r="C33" s="15">
        <v>48</v>
      </c>
      <c r="D33" s="15">
        <v>15</v>
      </c>
      <c r="E33" s="164">
        <v>3</v>
      </c>
    </row>
    <row r="34" spans="1:5" x14ac:dyDescent="0.2">
      <c r="A34" s="162" t="s">
        <v>188</v>
      </c>
      <c r="B34" s="15">
        <v>29</v>
      </c>
      <c r="C34" s="15">
        <v>48</v>
      </c>
      <c r="D34" s="15">
        <v>15</v>
      </c>
      <c r="E34" s="164">
        <v>3</v>
      </c>
    </row>
    <row r="35" spans="1:5" x14ac:dyDescent="0.2">
      <c r="A35" s="162" t="s">
        <v>112</v>
      </c>
      <c r="B35" s="15">
        <v>29</v>
      </c>
      <c r="C35" s="15">
        <v>48</v>
      </c>
      <c r="D35" s="15">
        <v>15</v>
      </c>
      <c r="E35" s="164">
        <v>3</v>
      </c>
    </row>
    <row r="36" spans="1:5" x14ac:dyDescent="0.2">
      <c r="A36" s="162" t="s">
        <v>121</v>
      </c>
      <c r="B36" s="15">
        <v>29</v>
      </c>
      <c r="C36" s="15">
        <v>48</v>
      </c>
      <c r="D36" s="15">
        <v>15</v>
      </c>
      <c r="E36" s="164">
        <v>3</v>
      </c>
    </row>
    <row r="37" spans="1:5" x14ac:dyDescent="0.2">
      <c r="A37" s="162" t="s">
        <v>122</v>
      </c>
      <c r="B37" s="15">
        <v>29</v>
      </c>
      <c r="C37" s="15">
        <v>48</v>
      </c>
      <c r="D37" s="15">
        <v>15</v>
      </c>
      <c r="E37" s="164">
        <v>3</v>
      </c>
    </row>
    <row r="38" spans="1:5" x14ac:dyDescent="0.2">
      <c r="A38" s="162" t="s">
        <v>91</v>
      </c>
      <c r="B38" s="15">
        <v>29</v>
      </c>
      <c r="C38" s="15">
        <v>48</v>
      </c>
      <c r="D38" s="15">
        <v>15</v>
      </c>
      <c r="E38" s="164">
        <v>3</v>
      </c>
    </row>
    <row r="39" spans="1:5" x14ac:dyDescent="0.2">
      <c r="A39" s="162" t="s">
        <v>201</v>
      </c>
      <c r="B39" s="15">
        <v>29</v>
      </c>
      <c r="C39" s="15">
        <v>48</v>
      </c>
      <c r="D39" s="15">
        <v>15</v>
      </c>
      <c r="E39" s="164">
        <v>3</v>
      </c>
    </row>
    <row r="40" spans="1:5" x14ac:dyDescent="0.2">
      <c r="A40" s="162" t="s">
        <v>92</v>
      </c>
      <c r="B40" s="15">
        <v>29</v>
      </c>
      <c r="C40" s="15">
        <v>48</v>
      </c>
      <c r="D40" s="15">
        <v>15</v>
      </c>
      <c r="E40" s="164">
        <v>3</v>
      </c>
    </row>
    <row r="41" spans="1:5" x14ac:dyDescent="0.2">
      <c r="A41" s="162" t="s">
        <v>113</v>
      </c>
      <c r="B41" s="15">
        <v>29</v>
      </c>
      <c r="C41" s="15">
        <v>48</v>
      </c>
      <c r="D41" s="15">
        <v>15</v>
      </c>
      <c r="E41" s="164">
        <v>3</v>
      </c>
    </row>
    <row r="42" spans="1:5" x14ac:dyDescent="0.2">
      <c r="A42" s="162" t="s">
        <v>123</v>
      </c>
      <c r="B42" s="15">
        <v>29</v>
      </c>
      <c r="C42" s="15">
        <v>48</v>
      </c>
      <c r="D42" s="15">
        <v>15</v>
      </c>
      <c r="E42" s="164">
        <v>3</v>
      </c>
    </row>
    <row r="43" spans="1:5" x14ac:dyDescent="0.2">
      <c r="A43" s="162" t="s">
        <v>124</v>
      </c>
      <c r="B43" s="15">
        <v>29</v>
      </c>
      <c r="C43" s="15">
        <v>48</v>
      </c>
      <c r="D43" s="15">
        <v>15</v>
      </c>
      <c r="E43" s="164">
        <v>3</v>
      </c>
    </row>
    <row r="44" spans="1:5" x14ac:dyDescent="0.2">
      <c r="A44" s="162" t="s">
        <v>125</v>
      </c>
      <c r="B44" s="15">
        <v>29</v>
      </c>
      <c r="C44" s="15">
        <v>48</v>
      </c>
      <c r="D44" s="15">
        <v>15</v>
      </c>
      <c r="E44" s="164">
        <v>3</v>
      </c>
    </row>
    <row r="45" spans="1:5" x14ac:dyDescent="0.2">
      <c r="A45" s="162" t="s">
        <v>93</v>
      </c>
      <c r="B45" s="15">
        <v>29</v>
      </c>
      <c r="C45" s="15">
        <v>48</v>
      </c>
      <c r="D45" s="15">
        <v>15</v>
      </c>
      <c r="E45" s="164">
        <v>3</v>
      </c>
    </row>
    <row r="46" spans="1:5" x14ac:dyDescent="0.2">
      <c r="A46" s="162" t="s">
        <v>11</v>
      </c>
      <c r="B46" s="15">
        <v>35</v>
      </c>
      <c r="C46" s="15">
        <v>62</v>
      </c>
      <c r="D46" s="15">
        <v>19</v>
      </c>
      <c r="E46" s="164">
        <v>5</v>
      </c>
    </row>
    <row r="47" spans="1:5" x14ac:dyDescent="0.2">
      <c r="A47" s="162" t="s">
        <v>126</v>
      </c>
      <c r="B47" s="15">
        <v>29</v>
      </c>
      <c r="C47" s="15">
        <v>48</v>
      </c>
      <c r="D47" s="15">
        <v>15</v>
      </c>
      <c r="E47" s="164">
        <v>3</v>
      </c>
    </row>
    <row r="48" spans="1:5" x14ac:dyDescent="0.2">
      <c r="A48" s="162" t="s">
        <v>13</v>
      </c>
      <c r="B48" s="15">
        <v>32</v>
      </c>
      <c r="C48" s="15">
        <v>58</v>
      </c>
      <c r="D48" s="15">
        <v>21</v>
      </c>
      <c r="E48" s="164">
        <v>5</v>
      </c>
    </row>
    <row r="49" spans="1:5" x14ac:dyDescent="0.2">
      <c r="A49" s="162" t="s">
        <v>4</v>
      </c>
      <c r="B49" s="15">
        <v>32</v>
      </c>
      <c r="C49" s="15">
        <v>54</v>
      </c>
      <c r="D49" s="15">
        <v>17</v>
      </c>
      <c r="E49" s="164">
        <v>5</v>
      </c>
    </row>
    <row r="50" spans="1:5" x14ac:dyDescent="0.2">
      <c r="A50" s="162" t="s">
        <v>5</v>
      </c>
      <c r="B50" s="15">
        <v>45</v>
      </c>
      <c r="C50" s="15">
        <v>72</v>
      </c>
      <c r="D50" s="15">
        <v>26</v>
      </c>
      <c r="E50" s="164">
        <v>6</v>
      </c>
    </row>
    <row r="51" spans="1:5" x14ac:dyDescent="0.2">
      <c r="A51" s="162" t="s">
        <v>127</v>
      </c>
      <c r="B51" s="15">
        <v>29</v>
      </c>
      <c r="C51" s="15">
        <v>48</v>
      </c>
      <c r="D51" s="15">
        <v>15</v>
      </c>
      <c r="E51" s="164">
        <v>3</v>
      </c>
    </row>
    <row r="52" spans="1:5" x14ac:dyDescent="0.2">
      <c r="A52" s="162" t="s">
        <v>128</v>
      </c>
      <c r="B52" s="15">
        <v>29</v>
      </c>
      <c r="C52" s="15">
        <v>48</v>
      </c>
      <c r="D52" s="15">
        <v>15</v>
      </c>
      <c r="E52" s="164">
        <v>3</v>
      </c>
    </row>
    <row r="53" spans="1:5" x14ac:dyDescent="0.2">
      <c r="A53" s="162" t="s">
        <v>129</v>
      </c>
      <c r="B53" s="15">
        <v>29</v>
      </c>
      <c r="C53" s="15">
        <v>48</v>
      </c>
      <c r="D53" s="15">
        <v>15</v>
      </c>
      <c r="E53" s="164">
        <v>3</v>
      </c>
    </row>
    <row r="54" spans="1:5" x14ac:dyDescent="0.2">
      <c r="A54" s="162" t="s">
        <v>176</v>
      </c>
      <c r="B54" s="15">
        <v>29</v>
      </c>
      <c r="C54" s="15">
        <v>48</v>
      </c>
      <c r="D54" s="15">
        <v>15</v>
      </c>
      <c r="E54" s="164">
        <v>3</v>
      </c>
    </row>
    <row r="55" spans="1:5" x14ac:dyDescent="0.2">
      <c r="A55" s="162" t="s">
        <v>94</v>
      </c>
      <c r="B55" s="15">
        <v>29</v>
      </c>
      <c r="C55" s="15">
        <v>48</v>
      </c>
      <c r="D55" s="15">
        <v>15</v>
      </c>
      <c r="E55" s="164">
        <v>3</v>
      </c>
    </row>
    <row r="56" spans="1:5" x14ac:dyDescent="0.2">
      <c r="A56" s="535" t="s">
        <v>353</v>
      </c>
      <c r="B56" s="15">
        <v>29</v>
      </c>
      <c r="C56" s="15">
        <v>48</v>
      </c>
      <c r="D56" s="536">
        <v>15</v>
      </c>
      <c r="E56" s="537">
        <v>3</v>
      </c>
    </row>
    <row r="57" spans="1:5" x14ac:dyDescent="0.2">
      <c r="A57" s="162" t="s">
        <v>95</v>
      </c>
      <c r="B57" s="15">
        <v>29</v>
      </c>
      <c r="C57" s="15">
        <v>48</v>
      </c>
      <c r="D57" s="15">
        <v>15</v>
      </c>
      <c r="E57" s="164">
        <v>3</v>
      </c>
    </row>
    <row r="58" spans="1:5" x14ac:dyDescent="0.2">
      <c r="A58" s="162" t="s">
        <v>138</v>
      </c>
      <c r="B58" s="15">
        <v>29</v>
      </c>
      <c r="C58" s="15">
        <v>48</v>
      </c>
      <c r="D58" s="15">
        <v>15</v>
      </c>
      <c r="E58" s="164">
        <v>3</v>
      </c>
    </row>
    <row r="59" spans="1:5" x14ac:dyDescent="0.2">
      <c r="A59" s="162" t="s">
        <v>130</v>
      </c>
      <c r="B59" s="15">
        <v>29</v>
      </c>
      <c r="C59" s="15">
        <v>48</v>
      </c>
      <c r="D59" s="15">
        <v>15</v>
      </c>
      <c r="E59" s="164">
        <v>3</v>
      </c>
    </row>
    <row r="60" spans="1:5" x14ac:dyDescent="0.2">
      <c r="A60" s="162" t="s">
        <v>55</v>
      </c>
      <c r="B60" s="15">
        <v>33</v>
      </c>
      <c r="C60" s="15">
        <v>56</v>
      </c>
      <c r="D60" s="15">
        <v>18</v>
      </c>
      <c r="E60" s="164">
        <v>4</v>
      </c>
    </row>
    <row r="61" spans="1:5" x14ac:dyDescent="0.2">
      <c r="A61" s="162" t="s">
        <v>131</v>
      </c>
      <c r="B61" s="15">
        <v>29</v>
      </c>
      <c r="C61" s="15">
        <v>48</v>
      </c>
      <c r="D61" s="15">
        <v>15</v>
      </c>
      <c r="E61" s="164">
        <v>3</v>
      </c>
    </row>
    <row r="62" spans="1:5" x14ac:dyDescent="0.2">
      <c r="A62" s="162" t="s">
        <v>132</v>
      </c>
      <c r="B62" s="15">
        <v>29</v>
      </c>
      <c r="C62" s="15">
        <v>48</v>
      </c>
      <c r="D62" s="15">
        <v>15</v>
      </c>
      <c r="E62" s="164">
        <v>3</v>
      </c>
    </row>
    <row r="63" spans="1:5" x14ac:dyDescent="0.2">
      <c r="A63" s="162" t="s">
        <v>26</v>
      </c>
      <c r="B63" s="15">
        <v>45</v>
      </c>
      <c r="C63" s="15">
        <v>71</v>
      </c>
      <c r="D63" s="15">
        <v>26</v>
      </c>
      <c r="E63" s="164">
        <v>5</v>
      </c>
    </row>
    <row r="64" spans="1:5" x14ac:dyDescent="0.2">
      <c r="A64" s="162" t="s">
        <v>29</v>
      </c>
      <c r="B64" s="15">
        <v>28</v>
      </c>
      <c r="C64" s="15">
        <v>45</v>
      </c>
      <c r="D64" s="15">
        <v>15</v>
      </c>
      <c r="E64" s="164">
        <v>3</v>
      </c>
    </row>
    <row r="65" spans="1:5" x14ac:dyDescent="0.2">
      <c r="A65" s="162" t="s">
        <v>10</v>
      </c>
      <c r="B65" s="15">
        <v>38</v>
      </c>
      <c r="C65" s="15">
        <v>66</v>
      </c>
      <c r="D65" s="15">
        <v>20</v>
      </c>
      <c r="E65" s="164">
        <v>6</v>
      </c>
    </row>
    <row r="66" spans="1:5" x14ac:dyDescent="0.2">
      <c r="A66" s="162" t="s">
        <v>133</v>
      </c>
      <c r="B66" s="15">
        <v>29</v>
      </c>
      <c r="C66" s="15">
        <v>48</v>
      </c>
      <c r="D66" s="15">
        <v>15</v>
      </c>
      <c r="E66" s="164">
        <v>3</v>
      </c>
    </row>
    <row r="67" spans="1:5" x14ac:dyDescent="0.2">
      <c r="A67" s="162" t="s">
        <v>134</v>
      </c>
      <c r="B67" s="15">
        <v>29</v>
      </c>
      <c r="C67" s="15">
        <v>48</v>
      </c>
      <c r="D67" s="15">
        <v>15</v>
      </c>
      <c r="E67" s="164">
        <v>3</v>
      </c>
    </row>
    <row r="68" spans="1:5" x14ac:dyDescent="0.2">
      <c r="A68" s="162" t="s">
        <v>6</v>
      </c>
      <c r="B68" s="15">
        <v>41</v>
      </c>
      <c r="C68" s="15">
        <v>58</v>
      </c>
      <c r="D68" s="15">
        <v>23</v>
      </c>
      <c r="E68" s="164">
        <v>5</v>
      </c>
    </row>
    <row r="69" spans="1:5" x14ac:dyDescent="0.2">
      <c r="A69" s="535" t="s">
        <v>348</v>
      </c>
      <c r="B69" s="15">
        <v>29</v>
      </c>
      <c r="C69" s="15">
        <v>48</v>
      </c>
      <c r="D69" s="15">
        <v>15</v>
      </c>
      <c r="E69" s="164">
        <v>3</v>
      </c>
    </row>
    <row r="70" spans="1:5" x14ac:dyDescent="0.2">
      <c r="A70" s="162" t="s">
        <v>135</v>
      </c>
      <c r="B70" s="15">
        <v>29</v>
      </c>
      <c r="C70" s="15">
        <v>48</v>
      </c>
      <c r="D70" s="15">
        <v>15</v>
      </c>
      <c r="E70" s="537">
        <v>3</v>
      </c>
    </row>
    <row r="71" spans="1:5" x14ac:dyDescent="0.2">
      <c r="A71" s="162" t="s">
        <v>8</v>
      </c>
      <c r="B71" s="15">
        <v>38</v>
      </c>
      <c r="C71" s="15">
        <v>71</v>
      </c>
      <c r="D71" s="15">
        <v>21</v>
      </c>
      <c r="E71" s="164">
        <v>5</v>
      </c>
    </row>
    <row r="72" spans="1:5" x14ac:dyDescent="0.2">
      <c r="A72" s="162" t="s">
        <v>136</v>
      </c>
      <c r="B72" s="15">
        <v>29</v>
      </c>
      <c r="C72" s="15">
        <v>48</v>
      </c>
      <c r="D72" s="15">
        <v>15</v>
      </c>
      <c r="E72" s="164">
        <v>3</v>
      </c>
    </row>
    <row r="73" spans="1:5" x14ac:dyDescent="0.2">
      <c r="A73" s="162" t="s">
        <v>96</v>
      </c>
      <c r="B73" s="15">
        <v>29</v>
      </c>
      <c r="C73" s="15">
        <v>48</v>
      </c>
      <c r="D73" s="15">
        <v>15</v>
      </c>
      <c r="E73" s="164">
        <v>3</v>
      </c>
    </row>
    <row r="74" spans="1:5" x14ac:dyDescent="0.2">
      <c r="A74" s="162" t="s">
        <v>202</v>
      </c>
      <c r="B74" s="15">
        <v>29</v>
      </c>
      <c r="C74" s="15">
        <v>48</v>
      </c>
      <c r="D74" s="15">
        <v>15</v>
      </c>
      <c r="E74" s="164">
        <v>3</v>
      </c>
    </row>
    <row r="75" spans="1:5" x14ac:dyDescent="0.2">
      <c r="A75" s="162" t="s">
        <v>137</v>
      </c>
      <c r="B75" s="15">
        <v>29</v>
      </c>
      <c r="C75" s="15">
        <v>48</v>
      </c>
      <c r="D75" s="15">
        <v>15</v>
      </c>
      <c r="E75" s="164">
        <v>3</v>
      </c>
    </row>
    <row r="76" spans="1:5" x14ac:dyDescent="0.2">
      <c r="A76" s="162" t="s">
        <v>139</v>
      </c>
      <c r="B76" s="15">
        <v>29</v>
      </c>
      <c r="C76" s="15">
        <v>48</v>
      </c>
      <c r="D76" s="15">
        <v>15</v>
      </c>
      <c r="E76" s="164">
        <v>3</v>
      </c>
    </row>
    <row r="77" spans="1:5" x14ac:dyDescent="0.2">
      <c r="A77" s="162" t="s">
        <v>140</v>
      </c>
      <c r="B77" s="15">
        <v>29</v>
      </c>
      <c r="C77" s="15">
        <v>48</v>
      </c>
      <c r="D77" s="15">
        <v>15</v>
      </c>
      <c r="E77" s="164">
        <v>3</v>
      </c>
    </row>
    <row r="78" spans="1:5" x14ac:dyDescent="0.2">
      <c r="A78" s="162" t="s">
        <v>97</v>
      </c>
      <c r="B78" s="15">
        <v>29</v>
      </c>
      <c r="C78" s="15">
        <v>48</v>
      </c>
      <c r="D78" s="15">
        <v>15</v>
      </c>
      <c r="E78" s="164">
        <v>3</v>
      </c>
    </row>
    <row r="79" spans="1:5" x14ac:dyDescent="0.2">
      <c r="A79" s="162" t="s">
        <v>189</v>
      </c>
      <c r="B79" s="15">
        <v>29</v>
      </c>
      <c r="C79" s="15">
        <v>48</v>
      </c>
      <c r="D79" s="15">
        <v>15</v>
      </c>
      <c r="E79" s="164">
        <v>3</v>
      </c>
    </row>
    <row r="80" spans="1:5" x14ac:dyDescent="0.2">
      <c r="A80" s="162" t="s">
        <v>17</v>
      </c>
      <c r="B80" s="15">
        <v>33</v>
      </c>
      <c r="C80" s="15">
        <v>55</v>
      </c>
      <c r="D80" s="15">
        <v>17</v>
      </c>
      <c r="E80" s="164">
        <v>5</v>
      </c>
    </row>
    <row r="81" spans="1:5" x14ac:dyDescent="0.2">
      <c r="A81" s="162" t="s">
        <v>30</v>
      </c>
      <c r="B81" s="15">
        <v>45</v>
      </c>
      <c r="C81" s="15">
        <v>71</v>
      </c>
      <c r="D81" s="15">
        <v>26</v>
      </c>
      <c r="E81" s="164">
        <v>6</v>
      </c>
    </row>
    <row r="82" spans="1:5" x14ac:dyDescent="0.2">
      <c r="A82" s="162" t="s">
        <v>70</v>
      </c>
      <c r="B82" s="15">
        <v>29</v>
      </c>
      <c r="C82" s="15">
        <v>48</v>
      </c>
      <c r="D82" s="15">
        <v>15</v>
      </c>
      <c r="E82" s="164">
        <v>3</v>
      </c>
    </row>
    <row r="83" spans="1:5" x14ac:dyDescent="0.2">
      <c r="A83" s="162" t="s">
        <v>71</v>
      </c>
      <c r="B83" s="15">
        <v>29</v>
      </c>
      <c r="C83" s="15">
        <v>48</v>
      </c>
      <c r="D83" s="15">
        <v>15</v>
      </c>
      <c r="E83" s="164">
        <v>3</v>
      </c>
    </row>
    <row r="84" spans="1:5" x14ac:dyDescent="0.2">
      <c r="A84" s="162" t="s">
        <v>105</v>
      </c>
      <c r="B84" s="15">
        <v>29</v>
      </c>
      <c r="C84" s="15">
        <v>48</v>
      </c>
      <c r="D84" s="15">
        <v>15</v>
      </c>
      <c r="E84" s="164">
        <v>3</v>
      </c>
    </row>
    <row r="85" spans="1:5" x14ac:dyDescent="0.2">
      <c r="A85" s="162" t="s">
        <v>106</v>
      </c>
      <c r="B85" s="15">
        <v>29</v>
      </c>
      <c r="C85" s="15">
        <v>48</v>
      </c>
      <c r="D85" s="15">
        <v>15</v>
      </c>
      <c r="E85" s="164">
        <v>3</v>
      </c>
    </row>
    <row r="86" spans="1:5" x14ac:dyDescent="0.2">
      <c r="A86" s="162" t="s">
        <v>7</v>
      </c>
      <c r="B86" s="15">
        <v>49</v>
      </c>
      <c r="C86" s="15">
        <v>74</v>
      </c>
      <c r="D86" s="15">
        <v>26</v>
      </c>
      <c r="E86" s="164">
        <v>6</v>
      </c>
    </row>
    <row r="87" spans="1:5" x14ac:dyDescent="0.2">
      <c r="A87" s="535" t="s">
        <v>354</v>
      </c>
      <c r="B87" s="536">
        <v>29</v>
      </c>
      <c r="C87" s="536">
        <v>48</v>
      </c>
      <c r="D87" s="536">
        <v>15</v>
      </c>
      <c r="E87" s="537">
        <v>3</v>
      </c>
    </row>
    <row r="88" spans="1:5" x14ac:dyDescent="0.2">
      <c r="A88" s="162" t="s">
        <v>12</v>
      </c>
      <c r="B88" s="15">
        <v>39</v>
      </c>
      <c r="C88" s="15">
        <v>66</v>
      </c>
      <c r="D88" s="15">
        <v>21</v>
      </c>
      <c r="E88" s="164">
        <v>5</v>
      </c>
    </row>
    <row r="89" spans="1:5" x14ac:dyDescent="0.2">
      <c r="A89" s="162" t="s">
        <v>203</v>
      </c>
      <c r="B89" s="15">
        <v>29</v>
      </c>
      <c r="C89" s="15">
        <v>48</v>
      </c>
      <c r="D89" s="15">
        <v>15</v>
      </c>
      <c r="E89" s="164">
        <v>3</v>
      </c>
    </row>
    <row r="90" spans="1:5" x14ac:dyDescent="0.2">
      <c r="A90" s="162" t="s">
        <v>141</v>
      </c>
      <c r="B90" s="15">
        <v>29</v>
      </c>
      <c r="C90" s="15">
        <v>48</v>
      </c>
      <c r="D90" s="15">
        <v>15</v>
      </c>
      <c r="E90" s="164">
        <v>3</v>
      </c>
    </row>
    <row r="91" spans="1:5" x14ac:dyDescent="0.2">
      <c r="A91" s="162" t="s">
        <v>282</v>
      </c>
      <c r="B91" s="15">
        <v>29</v>
      </c>
      <c r="C91" s="15">
        <v>48</v>
      </c>
      <c r="D91" s="15">
        <v>15</v>
      </c>
      <c r="E91" s="164">
        <v>3</v>
      </c>
    </row>
    <row r="92" spans="1:5" x14ac:dyDescent="0.2">
      <c r="A92" s="535" t="s">
        <v>355</v>
      </c>
      <c r="B92" s="15">
        <v>29</v>
      </c>
      <c r="C92" s="15">
        <v>48</v>
      </c>
      <c r="D92" s="536">
        <v>15</v>
      </c>
      <c r="E92" s="537">
        <v>3</v>
      </c>
    </row>
    <row r="93" spans="1:5" x14ac:dyDescent="0.2">
      <c r="A93" s="162" t="s">
        <v>83</v>
      </c>
      <c r="B93" s="15">
        <v>29</v>
      </c>
      <c r="C93" s="15">
        <v>48</v>
      </c>
      <c r="D93" s="15">
        <v>15</v>
      </c>
      <c r="E93" s="164">
        <v>3</v>
      </c>
    </row>
    <row r="94" spans="1:5" x14ac:dyDescent="0.2">
      <c r="A94" s="162" t="s">
        <v>142</v>
      </c>
      <c r="B94" s="15">
        <v>29</v>
      </c>
      <c r="C94" s="15">
        <v>48</v>
      </c>
      <c r="D94" s="15">
        <v>15</v>
      </c>
      <c r="E94" s="164">
        <v>3</v>
      </c>
    </row>
    <row r="95" spans="1:5" x14ac:dyDescent="0.2">
      <c r="A95" s="162" t="s">
        <v>143</v>
      </c>
      <c r="B95" s="15">
        <v>29</v>
      </c>
      <c r="C95" s="15">
        <v>48</v>
      </c>
      <c r="D95" s="15">
        <v>15</v>
      </c>
      <c r="E95" s="164">
        <v>3</v>
      </c>
    </row>
    <row r="96" spans="1:5" x14ac:dyDescent="0.2">
      <c r="A96" s="162" t="s">
        <v>204</v>
      </c>
      <c r="B96" s="15">
        <v>29</v>
      </c>
      <c r="C96" s="15">
        <v>48</v>
      </c>
      <c r="D96" s="15">
        <v>15</v>
      </c>
      <c r="E96" s="164">
        <v>3</v>
      </c>
    </row>
    <row r="97" spans="1:5" x14ac:dyDescent="0.2">
      <c r="A97" s="162" t="s">
        <v>205</v>
      </c>
      <c r="B97" s="15">
        <v>29</v>
      </c>
      <c r="C97" s="15">
        <v>48</v>
      </c>
      <c r="D97" s="15">
        <v>15</v>
      </c>
      <c r="E97" s="164">
        <v>3</v>
      </c>
    </row>
    <row r="98" spans="1:5" x14ac:dyDescent="0.2">
      <c r="A98" s="163" t="s">
        <v>279</v>
      </c>
      <c r="B98" s="15">
        <v>29</v>
      </c>
      <c r="C98" s="15">
        <v>48</v>
      </c>
      <c r="D98" s="15">
        <v>15</v>
      </c>
      <c r="E98" s="164">
        <v>3</v>
      </c>
    </row>
    <row r="99" spans="1:5" x14ac:dyDescent="0.2">
      <c r="A99" s="162" t="s">
        <v>190</v>
      </c>
      <c r="B99" s="15">
        <v>29</v>
      </c>
      <c r="C99" s="15">
        <v>48</v>
      </c>
      <c r="D99" s="15">
        <v>15</v>
      </c>
      <c r="E99" s="164">
        <v>3</v>
      </c>
    </row>
    <row r="100" spans="1:5" x14ac:dyDescent="0.2">
      <c r="A100" s="162" t="s">
        <v>84</v>
      </c>
      <c r="B100" s="15">
        <v>29</v>
      </c>
      <c r="C100" s="15">
        <v>48</v>
      </c>
      <c r="D100" s="15">
        <v>15</v>
      </c>
      <c r="E100" s="164">
        <v>3</v>
      </c>
    </row>
    <row r="101" spans="1:5" x14ac:dyDescent="0.2">
      <c r="A101" s="162" t="s">
        <v>72</v>
      </c>
      <c r="B101" s="15">
        <v>29</v>
      </c>
      <c r="C101" s="15">
        <v>48</v>
      </c>
      <c r="D101" s="15">
        <v>15</v>
      </c>
      <c r="E101" s="164">
        <v>3</v>
      </c>
    </row>
    <row r="102" spans="1:5" x14ac:dyDescent="0.2">
      <c r="A102" s="162" t="s">
        <v>14</v>
      </c>
      <c r="B102" s="15">
        <v>34</v>
      </c>
      <c r="C102" s="15">
        <v>59</v>
      </c>
      <c r="D102" s="15">
        <v>19</v>
      </c>
      <c r="E102" s="164">
        <v>4</v>
      </c>
    </row>
    <row r="103" spans="1:5" x14ac:dyDescent="0.2">
      <c r="A103" s="535" t="s">
        <v>356</v>
      </c>
      <c r="B103" s="536">
        <v>29</v>
      </c>
      <c r="C103" s="536">
        <v>48</v>
      </c>
      <c r="D103" s="536">
        <v>15</v>
      </c>
      <c r="E103" s="537">
        <v>3</v>
      </c>
    </row>
    <row r="104" spans="1:5" x14ac:dyDescent="0.2">
      <c r="A104" s="162" t="s">
        <v>144</v>
      </c>
      <c r="B104" s="15">
        <v>29</v>
      </c>
      <c r="C104" s="15">
        <v>48</v>
      </c>
      <c r="D104" s="15">
        <v>15</v>
      </c>
      <c r="E104" s="164">
        <v>3</v>
      </c>
    </row>
    <row r="105" spans="1:5" x14ac:dyDescent="0.2">
      <c r="A105" s="162" t="s">
        <v>145</v>
      </c>
      <c r="B105" s="15">
        <v>29</v>
      </c>
      <c r="C105" s="15">
        <v>48</v>
      </c>
      <c r="D105" s="15">
        <v>15</v>
      </c>
      <c r="E105" s="164">
        <v>3</v>
      </c>
    </row>
    <row r="106" spans="1:5" x14ac:dyDescent="0.2">
      <c r="A106" s="535" t="s">
        <v>357</v>
      </c>
      <c r="B106" s="15">
        <v>29</v>
      </c>
      <c r="C106" s="15">
        <v>48</v>
      </c>
      <c r="D106" s="536">
        <v>15</v>
      </c>
      <c r="E106" s="537">
        <v>3</v>
      </c>
    </row>
    <row r="107" spans="1:5" x14ac:dyDescent="0.2">
      <c r="A107" s="162" t="s">
        <v>31</v>
      </c>
      <c r="B107" s="15">
        <v>45</v>
      </c>
      <c r="C107" s="15">
        <v>74</v>
      </c>
      <c r="D107" s="15">
        <v>24</v>
      </c>
      <c r="E107" s="164">
        <v>6</v>
      </c>
    </row>
    <row r="108" spans="1:5" x14ac:dyDescent="0.2">
      <c r="A108" s="162" t="s">
        <v>15</v>
      </c>
      <c r="B108" s="15">
        <v>34</v>
      </c>
      <c r="C108" s="15">
        <v>58</v>
      </c>
      <c r="D108" s="15">
        <v>18</v>
      </c>
      <c r="E108" s="164">
        <v>4</v>
      </c>
    </row>
    <row r="109" spans="1:5" x14ac:dyDescent="0.2">
      <c r="A109" s="162" t="s">
        <v>16</v>
      </c>
      <c r="B109" s="15">
        <v>45</v>
      </c>
      <c r="C109" s="15">
        <v>66</v>
      </c>
      <c r="D109" s="15">
        <v>26</v>
      </c>
      <c r="E109" s="164">
        <v>5</v>
      </c>
    </row>
    <row r="110" spans="1:5" x14ac:dyDescent="0.2">
      <c r="A110" s="162" t="s">
        <v>191</v>
      </c>
      <c r="B110" s="15">
        <v>29</v>
      </c>
      <c r="C110" s="15">
        <v>48</v>
      </c>
      <c r="D110" s="15">
        <v>15</v>
      </c>
      <c r="E110" s="164">
        <v>3</v>
      </c>
    </row>
    <row r="111" spans="1:5" x14ac:dyDescent="0.2">
      <c r="A111" s="162" t="s">
        <v>146</v>
      </c>
      <c r="B111" s="15">
        <v>29</v>
      </c>
      <c r="C111" s="15">
        <v>48</v>
      </c>
      <c r="D111" s="15">
        <v>15</v>
      </c>
      <c r="E111" s="164">
        <v>3</v>
      </c>
    </row>
    <row r="112" spans="1:5" x14ac:dyDescent="0.2">
      <c r="A112" s="162" t="s">
        <v>147</v>
      </c>
      <c r="B112" s="15">
        <v>29</v>
      </c>
      <c r="C112" s="15">
        <v>48</v>
      </c>
      <c r="D112" s="15">
        <v>15</v>
      </c>
      <c r="E112" s="164">
        <v>3</v>
      </c>
    </row>
    <row r="113" spans="1:5" x14ac:dyDescent="0.2">
      <c r="A113" s="162" t="s">
        <v>73</v>
      </c>
      <c r="B113" s="15">
        <v>29</v>
      </c>
      <c r="C113" s="15">
        <v>48</v>
      </c>
      <c r="D113" s="15">
        <v>15</v>
      </c>
      <c r="E113" s="164">
        <v>3</v>
      </c>
    </row>
    <row r="114" spans="1:5" x14ac:dyDescent="0.2">
      <c r="A114" s="162" t="s">
        <v>74</v>
      </c>
      <c r="B114" s="15">
        <v>29</v>
      </c>
      <c r="C114" s="15">
        <v>48</v>
      </c>
      <c r="D114" s="15">
        <v>15</v>
      </c>
      <c r="E114" s="164">
        <v>3</v>
      </c>
    </row>
    <row r="115" spans="1:5" x14ac:dyDescent="0.2">
      <c r="A115" s="162" t="s">
        <v>148</v>
      </c>
      <c r="B115" s="15">
        <v>29</v>
      </c>
      <c r="C115" s="15">
        <v>48</v>
      </c>
      <c r="D115" s="15">
        <v>15</v>
      </c>
      <c r="E115" s="164">
        <v>3</v>
      </c>
    </row>
    <row r="116" spans="1:5" x14ac:dyDescent="0.2">
      <c r="A116" s="162" t="s">
        <v>18</v>
      </c>
      <c r="B116" s="15">
        <v>39</v>
      </c>
      <c r="C116" s="15">
        <v>65</v>
      </c>
      <c r="D116" s="15">
        <v>22</v>
      </c>
      <c r="E116" s="164">
        <v>5</v>
      </c>
    </row>
    <row r="117" spans="1:5" x14ac:dyDescent="0.2">
      <c r="A117" s="535" t="s">
        <v>358</v>
      </c>
      <c r="B117" s="536">
        <v>29</v>
      </c>
      <c r="C117" s="536">
        <v>48</v>
      </c>
      <c r="D117" s="536">
        <v>15</v>
      </c>
      <c r="E117" s="537">
        <v>3</v>
      </c>
    </row>
    <row r="118" spans="1:5" x14ac:dyDescent="0.2">
      <c r="A118" s="162" t="s">
        <v>149</v>
      </c>
      <c r="B118" s="15">
        <v>29</v>
      </c>
      <c r="C118" s="15">
        <v>48</v>
      </c>
      <c r="D118" s="15">
        <v>15</v>
      </c>
      <c r="E118" s="164">
        <v>3</v>
      </c>
    </row>
    <row r="119" spans="1:5" x14ac:dyDescent="0.2">
      <c r="A119" s="162" t="s">
        <v>150</v>
      </c>
      <c r="B119" s="15">
        <v>29</v>
      </c>
      <c r="C119" s="15">
        <v>48</v>
      </c>
      <c r="D119" s="15">
        <v>15</v>
      </c>
      <c r="E119" s="164">
        <v>3</v>
      </c>
    </row>
    <row r="120" spans="1:5" x14ac:dyDescent="0.2">
      <c r="A120" s="162" t="s">
        <v>151</v>
      </c>
      <c r="B120" s="15">
        <v>29</v>
      </c>
      <c r="C120" s="15">
        <v>48</v>
      </c>
      <c r="D120" s="15">
        <v>15</v>
      </c>
      <c r="E120" s="164">
        <v>3</v>
      </c>
    </row>
    <row r="121" spans="1:5" x14ac:dyDescent="0.2">
      <c r="A121" s="162" t="s">
        <v>98</v>
      </c>
      <c r="B121" s="15">
        <v>29</v>
      </c>
      <c r="C121" s="15">
        <v>48</v>
      </c>
      <c r="D121" s="15">
        <v>15</v>
      </c>
      <c r="E121" s="164">
        <v>3</v>
      </c>
    </row>
    <row r="122" spans="1:5" x14ac:dyDescent="0.2">
      <c r="A122" s="162" t="s">
        <v>152</v>
      </c>
      <c r="B122" s="15">
        <v>29</v>
      </c>
      <c r="C122" s="15">
        <v>48</v>
      </c>
      <c r="D122" s="15">
        <v>15</v>
      </c>
      <c r="E122" s="164">
        <v>3</v>
      </c>
    </row>
    <row r="123" spans="1:5" x14ac:dyDescent="0.2">
      <c r="A123" s="535" t="s">
        <v>349</v>
      </c>
      <c r="B123" s="15">
        <v>29</v>
      </c>
      <c r="C123" s="15">
        <v>48</v>
      </c>
      <c r="D123" s="15">
        <v>15</v>
      </c>
      <c r="E123" s="164">
        <v>3</v>
      </c>
    </row>
    <row r="124" spans="1:5" x14ac:dyDescent="0.2">
      <c r="A124" s="162" t="s">
        <v>206</v>
      </c>
      <c r="B124" s="15">
        <v>29</v>
      </c>
      <c r="C124" s="15">
        <v>48</v>
      </c>
      <c r="D124" s="15">
        <v>15</v>
      </c>
      <c r="E124" s="164">
        <v>3</v>
      </c>
    </row>
    <row r="125" spans="1:5" x14ac:dyDescent="0.2">
      <c r="A125" s="162" t="s">
        <v>75</v>
      </c>
      <c r="B125" s="15">
        <v>29</v>
      </c>
      <c r="C125" s="15">
        <v>48</v>
      </c>
      <c r="D125" s="15">
        <v>15</v>
      </c>
      <c r="E125" s="164">
        <v>3</v>
      </c>
    </row>
    <row r="126" spans="1:5" x14ac:dyDescent="0.2">
      <c r="A126" s="163" t="s">
        <v>280</v>
      </c>
      <c r="B126" s="15">
        <v>29</v>
      </c>
      <c r="C126" s="15">
        <v>48</v>
      </c>
      <c r="D126" s="15">
        <v>15</v>
      </c>
      <c r="E126" s="164">
        <v>3</v>
      </c>
    </row>
    <row r="127" spans="1:5" x14ac:dyDescent="0.2">
      <c r="A127" s="162" t="s">
        <v>153</v>
      </c>
      <c r="B127" s="15">
        <v>29</v>
      </c>
      <c r="C127" s="15">
        <v>48</v>
      </c>
      <c r="D127" s="15">
        <v>15</v>
      </c>
      <c r="E127" s="164">
        <v>3</v>
      </c>
    </row>
    <row r="128" spans="1:5" x14ac:dyDescent="0.2">
      <c r="A128" s="162" t="s">
        <v>76</v>
      </c>
      <c r="B128" s="15">
        <v>29</v>
      </c>
      <c r="C128" s="15">
        <v>48</v>
      </c>
      <c r="D128" s="15">
        <v>15</v>
      </c>
      <c r="E128" s="164">
        <v>3</v>
      </c>
    </row>
    <row r="129" spans="1:5" x14ac:dyDescent="0.2">
      <c r="A129" s="162" t="s">
        <v>154</v>
      </c>
      <c r="B129" s="15">
        <v>29</v>
      </c>
      <c r="C129" s="15">
        <v>48</v>
      </c>
      <c r="D129" s="15">
        <v>15</v>
      </c>
      <c r="E129" s="164">
        <v>3</v>
      </c>
    </row>
    <row r="130" spans="1:5" x14ac:dyDescent="0.2">
      <c r="A130" s="162" t="s">
        <v>155</v>
      </c>
      <c r="B130" s="15">
        <v>29</v>
      </c>
      <c r="C130" s="15">
        <v>48</v>
      </c>
      <c r="D130" s="15">
        <v>15</v>
      </c>
      <c r="E130" s="164">
        <v>3</v>
      </c>
    </row>
    <row r="131" spans="1:5" x14ac:dyDescent="0.2">
      <c r="A131" s="162" t="s">
        <v>77</v>
      </c>
      <c r="B131" s="15">
        <v>29</v>
      </c>
      <c r="C131" s="15">
        <v>48</v>
      </c>
      <c r="D131" s="15">
        <v>15</v>
      </c>
      <c r="E131" s="164">
        <v>3</v>
      </c>
    </row>
    <row r="132" spans="1:5" x14ac:dyDescent="0.2">
      <c r="A132" s="162" t="s">
        <v>19</v>
      </c>
      <c r="B132" s="15">
        <v>45</v>
      </c>
      <c r="C132" s="15">
        <v>69</v>
      </c>
      <c r="D132" s="15">
        <v>26</v>
      </c>
      <c r="E132" s="164">
        <v>5</v>
      </c>
    </row>
    <row r="133" spans="1:5" x14ac:dyDescent="0.2">
      <c r="A133" s="162" t="s">
        <v>192</v>
      </c>
      <c r="B133" s="15">
        <v>29</v>
      </c>
      <c r="C133" s="15">
        <v>48</v>
      </c>
      <c r="D133" s="15">
        <v>15</v>
      </c>
      <c r="E133" s="164">
        <v>3</v>
      </c>
    </row>
    <row r="134" spans="1:5" x14ac:dyDescent="0.2">
      <c r="A134" s="162" t="s">
        <v>99</v>
      </c>
      <c r="B134" s="15">
        <v>29</v>
      </c>
      <c r="C134" s="15">
        <v>48</v>
      </c>
      <c r="D134" s="15">
        <v>15</v>
      </c>
      <c r="E134" s="164">
        <v>3</v>
      </c>
    </row>
    <row r="135" spans="1:5" x14ac:dyDescent="0.2">
      <c r="A135" s="162" t="s">
        <v>156</v>
      </c>
      <c r="B135" s="15">
        <v>29</v>
      </c>
      <c r="C135" s="15">
        <v>48</v>
      </c>
      <c r="D135" s="15">
        <v>15</v>
      </c>
      <c r="E135" s="164">
        <v>3</v>
      </c>
    </row>
    <row r="136" spans="1:5" x14ac:dyDescent="0.2">
      <c r="A136" s="162" t="s">
        <v>157</v>
      </c>
      <c r="B136" s="15">
        <v>29</v>
      </c>
      <c r="C136" s="15">
        <v>48</v>
      </c>
      <c r="D136" s="15">
        <v>15</v>
      </c>
      <c r="E136" s="164">
        <v>3</v>
      </c>
    </row>
    <row r="137" spans="1:5" x14ac:dyDescent="0.2">
      <c r="A137" s="162" t="s">
        <v>158</v>
      </c>
      <c r="B137" s="15">
        <v>29</v>
      </c>
      <c r="C137" s="15">
        <v>48</v>
      </c>
      <c r="D137" s="15">
        <v>15</v>
      </c>
      <c r="E137" s="164">
        <v>3</v>
      </c>
    </row>
    <row r="138" spans="1:5" x14ac:dyDescent="0.2">
      <c r="A138" s="162" t="s">
        <v>32</v>
      </c>
      <c r="B138" s="15">
        <v>50</v>
      </c>
      <c r="C138" s="15">
        <v>74</v>
      </c>
      <c r="D138" s="15">
        <v>26</v>
      </c>
      <c r="E138" s="164">
        <v>6</v>
      </c>
    </row>
    <row r="139" spans="1:5" x14ac:dyDescent="0.2">
      <c r="A139" s="162" t="s">
        <v>193</v>
      </c>
      <c r="B139" s="15">
        <v>29</v>
      </c>
      <c r="C139" s="15">
        <v>48</v>
      </c>
      <c r="D139" s="15">
        <v>15</v>
      </c>
      <c r="E139" s="164">
        <v>3</v>
      </c>
    </row>
    <row r="140" spans="1:5" x14ac:dyDescent="0.2">
      <c r="A140" s="162" t="s">
        <v>78</v>
      </c>
      <c r="B140" s="15">
        <v>29</v>
      </c>
      <c r="C140" s="15">
        <v>48</v>
      </c>
      <c r="D140" s="15">
        <v>15</v>
      </c>
      <c r="E140" s="164">
        <v>3</v>
      </c>
    </row>
    <row r="141" spans="1:5" x14ac:dyDescent="0.2">
      <c r="A141" s="162" t="s">
        <v>159</v>
      </c>
      <c r="B141" s="15">
        <v>29</v>
      </c>
      <c r="C141" s="15">
        <v>48</v>
      </c>
      <c r="D141" s="15">
        <v>15</v>
      </c>
      <c r="E141" s="164">
        <v>3</v>
      </c>
    </row>
    <row r="142" spans="1:5" x14ac:dyDescent="0.2">
      <c r="A142" s="535" t="s">
        <v>359</v>
      </c>
      <c r="B142" s="536">
        <v>29</v>
      </c>
      <c r="C142" s="536">
        <v>48</v>
      </c>
      <c r="D142" s="536">
        <v>15</v>
      </c>
      <c r="E142" s="537">
        <v>3</v>
      </c>
    </row>
    <row r="143" spans="1:5" x14ac:dyDescent="0.2">
      <c r="A143" s="162" t="s">
        <v>100</v>
      </c>
      <c r="B143" s="15">
        <v>29</v>
      </c>
      <c r="C143" s="15">
        <v>48</v>
      </c>
      <c r="D143" s="15">
        <v>15</v>
      </c>
      <c r="E143" s="537">
        <v>3</v>
      </c>
    </row>
    <row r="144" spans="1:5" x14ac:dyDescent="0.2">
      <c r="A144" s="162" t="s">
        <v>160</v>
      </c>
      <c r="B144" s="15">
        <v>29</v>
      </c>
      <c r="C144" s="15">
        <v>48</v>
      </c>
      <c r="D144" s="15">
        <v>15</v>
      </c>
      <c r="E144" s="537">
        <v>3</v>
      </c>
    </row>
    <row r="145" spans="1:5" x14ac:dyDescent="0.2">
      <c r="A145" s="162" t="s">
        <v>101</v>
      </c>
      <c r="B145" s="15">
        <v>29</v>
      </c>
      <c r="C145" s="15">
        <v>48</v>
      </c>
      <c r="D145" s="15">
        <v>15</v>
      </c>
      <c r="E145" s="537">
        <v>3</v>
      </c>
    </row>
    <row r="146" spans="1:5" x14ac:dyDescent="0.2">
      <c r="A146" s="162" t="s">
        <v>102</v>
      </c>
      <c r="B146" s="15">
        <v>29</v>
      </c>
      <c r="C146" s="15">
        <v>48</v>
      </c>
      <c r="D146" s="15">
        <v>15</v>
      </c>
      <c r="E146" s="537">
        <v>3</v>
      </c>
    </row>
    <row r="147" spans="1:5" x14ac:dyDescent="0.2">
      <c r="A147" s="162" t="s">
        <v>79</v>
      </c>
      <c r="B147" s="15">
        <v>29</v>
      </c>
      <c r="C147" s="15">
        <v>48</v>
      </c>
      <c r="D147" s="15">
        <v>15</v>
      </c>
      <c r="E147" s="537">
        <v>3</v>
      </c>
    </row>
    <row r="148" spans="1:5" x14ac:dyDescent="0.2">
      <c r="A148" s="162" t="s">
        <v>21</v>
      </c>
      <c r="B148" s="15">
        <v>34</v>
      </c>
      <c r="C148" s="15">
        <v>59</v>
      </c>
      <c r="D148" s="15">
        <v>18</v>
      </c>
      <c r="E148" s="164">
        <v>4</v>
      </c>
    </row>
    <row r="149" spans="1:5" x14ac:dyDescent="0.2">
      <c r="A149" s="162" t="s">
        <v>22</v>
      </c>
      <c r="B149" s="15">
        <v>37</v>
      </c>
      <c r="C149" s="15">
        <v>65</v>
      </c>
      <c r="D149" s="15">
        <v>20</v>
      </c>
      <c r="E149" s="164">
        <v>5</v>
      </c>
    </row>
    <row r="150" spans="1:5" x14ac:dyDescent="0.2">
      <c r="A150" s="162" t="s">
        <v>194</v>
      </c>
      <c r="B150" s="15">
        <v>29</v>
      </c>
      <c r="C150" s="15">
        <v>48</v>
      </c>
      <c r="D150" s="15">
        <v>15</v>
      </c>
      <c r="E150" s="164">
        <v>3</v>
      </c>
    </row>
    <row r="151" spans="1:5" x14ac:dyDescent="0.2">
      <c r="A151" s="162" t="s">
        <v>23</v>
      </c>
      <c r="B151" s="15">
        <v>32</v>
      </c>
      <c r="C151" s="15">
        <v>54</v>
      </c>
      <c r="D151" s="15">
        <v>17</v>
      </c>
      <c r="E151" s="164">
        <v>3</v>
      </c>
    </row>
    <row r="152" spans="1:5" x14ac:dyDescent="0.2">
      <c r="A152" s="162" t="s">
        <v>161</v>
      </c>
      <c r="B152" s="15">
        <v>29</v>
      </c>
      <c r="C152" s="15">
        <v>48</v>
      </c>
      <c r="D152" s="15">
        <v>15</v>
      </c>
      <c r="E152" s="164">
        <v>3</v>
      </c>
    </row>
    <row r="153" spans="1:5" x14ac:dyDescent="0.2">
      <c r="A153" s="162" t="s">
        <v>166</v>
      </c>
      <c r="B153" s="15">
        <v>29</v>
      </c>
      <c r="C153" s="15">
        <v>48</v>
      </c>
      <c r="D153" s="15">
        <v>15</v>
      </c>
      <c r="E153" s="164">
        <v>3</v>
      </c>
    </row>
    <row r="154" spans="1:5" x14ac:dyDescent="0.2">
      <c r="A154" s="162" t="s">
        <v>207</v>
      </c>
      <c r="B154" s="15">
        <v>29</v>
      </c>
      <c r="C154" s="15">
        <v>48</v>
      </c>
      <c r="D154" s="15">
        <v>15</v>
      </c>
      <c r="E154" s="164">
        <v>3</v>
      </c>
    </row>
    <row r="155" spans="1:5" x14ac:dyDescent="0.2">
      <c r="A155" s="162" t="s">
        <v>167</v>
      </c>
      <c r="B155" s="15">
        <v>29</v>
      </c>
      <c r="C155" s="15">
        <v>48</v>
      </c>
      <c r="D155" s="15">
        <v>15</v>
      </c>
      <c r="E155" s="164">
        <v>3</v>
      </c>
    </row>
    <row r="156" spans="1:5" x14ac:dyDescent="0.2">
      <c r="A156" s="162" t="s">
        <v>195</v>
      </c>
      <c r="B156" s="15">
        <v>29</v>
      </c>
      <c r="C156" s="15">
        <v>48</v>
      </c>
      <c r="D156" s="15">
        <v>15</v>
      </c>
      <c r="E156" s="164">
        <v>3</v>
      </c>
    </row>
    <row r="157" spans="1:5" x14ac:dyDescent="0.2">
      <c r="A157" s="162" t="s">
        <v>168</v>
      </c>
      <c r="B157" s="15">
        <v>29</v>
      </c>
      <c r="C157" s="15">
        <v>48</v>
      </c>
      <c r="D157" s="15">
        <v>15</v>
      </c>
      <c r="E157" s="164">
        <v>3</v>
      </c>
    </row>
    <row r="158" spans="1:5" x14ac:dyDescent="0.2">
      <c r="A158" s="163" t="s">
        <v>281</v>
      </c>
      <c r="B158" s="15">
        <v>29</v>
      </c>
      <c r="C158" s="15">
        <v>48</v>
      </c>
      <c r="D158" s="15">
        <v>15</v>
      </c>
      <c r="E158" s="164">
        <v>3</v>
      </c>
    </row>
    <row r="159" spans="1:5" x14ac:dyDescent="0.2">
      <c r="A159" s="162" t="s">
        <v>169</v>
      </c>
      <c r="B159" s="15">
        <v>29</v>
      </c>
      <c r="C159" s="15">
        <v>48</v>
      </c>
      <c r="D159" s="15">
        <v>15</v>
      </c>
      <c r="E159" s="164">
        <v>3</v>
      </c>
    </row>
    <row r="160" spans="1:5" x14ac:dyDescent="0.2">
      <c r="A160" s="162" t="s">
        <v>170</v>
      </c>
      <c r="B160" s="15">
        <v>29</v>
      </c>
      <c r="C160" s="15">
        <v>48</v>
      </c>
      <c r="D160" s="15">
        <v>15</v>
      </c>
      <c r="E160" s="164">
        <v>3</v>
      </c>
    </row>
    <row r="161" spans="1:5" x14ac:dyDescent="0.2">
      <c r="A161" s="162" t="s">
        <v>196</v>
      </c>
      <c r="B161" s="15">
        <v>29</v>
      </c>
      <c r="C161" s="15">
        <v>48</v>
      </c>
      <c r="D161" s="15">
        <v>15</v>
      </c>
      <c r="E161" s="164">
        <v>3</v>
      </c>
    </row>
    <row r="162" spans="1:5" x14ac:dyDescent="0.2">
      <c r="A162" s="162" t="s">
        <v>25</v>
      </c>
      <c r="B162" s="15">
        <v>35</v>
      </c>
      <c r="C162" s="15">
        <v>60</v>
      </c>
      <c r="D162" s="15">
        <v>19</v>
      </c>
      <c r="E162" s="164">
        <v>5</v>
      </c>
    </row>
    <row r="163" spans="1:5" x14ac:dyDescent="0.2">
      <c r="A163" s="162" t="s">
        <v>24</v>
      </c>
      <c r="B163" s="15">
        <v>34</v>
      </c>
      <c r="C163" s="15">
        <v>60</v>
      </c>
      <c r="D163" s="15">
        <v>20</v>
      </c>
      <c r="E163" s="164">
        <v>4</v>
      </c>
    </row>
    <row r="164" spans="1:5" x14ac:dyDescent="0.2">
      <c r="A164" s="162" t="s">
        <v>165</v>
      </c>
      <c r="B164" s="15">
        <v>29</v>
      </c>
      <c r="C164" s="15">
        <v>48</v>
      </c>
      <c r="D164" s="15">
        <v>15</v>
      </c>
      <c r="E164" s="164">
        <v>3</v>
      </c>
    </row>
    <row r="165" spans="1:5" x14ac:dyDescent="0.2">
      <c r="A165" s="162" t="s">
        <v>171</v>
      </c>
      <c r="B165" s="15">
        <v>29</v>
      </c>
      <c r="C165" s="15">
        <v>48</v>
      </c>
      <c r="D165" s="15">
        <v>15</v>
      </c>
      <c r="E165" s="164">
        <v>3</v>
      </c>
    </row>
    <row r="166" spans="1:5" x14ac:dyDescent="0.2">
      <c r="A166" s="162" t="s">
        <v>108</v>
      </c>
      <c r="B166" s="15">
        <v>29</v>
      </c>
      <c r="C166" s="15">
        <v>48</v>
      </c>
      <c r="D166" s="15">
        <v>15</v>
      </c>
      <c r="E166" s="164">
        <v>3</v>
      </c>
    </row>
    <row r="167" spans="1:5" x14ac:dyDescent="0.2">
      <c r="A167" s="162" t="s">
        <v>9</v>
      </c>
      <c r="B167" s="15">
        <v>34</v>
      </c>
      <c r="C167" s="15">
        <v>61</v>
      </c>
      <c r="D167" s="15">
        <v>18</v>
      </c>
      <c r="E167" s="164">
        <v>5</v>
      </c>
    </row>
    <row r="168" spans="1:5" x14ac:dyDescent="0.2">
      <c r="A168" s="162" t="s">
        <v>80</v>
      </c>
      <c r="B168" s="15">
        <v>29</v>
      </c>
      <c r="C168" s="15">
        <v>48</v>
      </c>
      <c r="D168" s="15">
        <v>15</v>
      </c>
      <c r="E168" s="164">
        <v>3</v>
      </c>
    </row>
    <row r="169" spans="1:5" x14ac:dyDescent="0.2">
      <c r="A169" s="162" t="s">
        <v>163</v>
      </c>
      <c r="B169" s="15">
        <v>29</v>
      </c>
      <c r="C169" s="15">
        <v>48</v>
      </c>
      <c r="D169" s="15">
        <v>15</v>
      </c>
      <c r="E169" s="164">
        <v>3</v>
      </c>
    </row>
    <row r="170" spans="1:5" x14ac:dyDescent="0.2">
      <c r="A170" s="162" t="s">
        <v>164</v>
      </c>
      <c r="B170" s="15">
        <v>29</v>
      </c>
      <c r="C170" s="15">
        <v>48</v>
      </c>
      <c r="D170" s="15">
        <v>15</v>
      </c>
      <c r="E170" s="164">
        <v>3</v>
      </c>
    </row>
    <row r="171" spans="1:5" x14ac:dyDescent="0.2">
      <c r="A171" s="162" t="s">
        <v>162</v>
      </c>
      <c r="B171" s="15">
        <v>29</v>
      </c>
      <c r="C171" s="15">
        <v>48</v>
      </c>
      <c r="D171" s="15">
        <v>15</v>
      </c>
      <c r="E171" s="164">
        <v>3</v>
      </c>
    </row>
    <row r="172" spans="1:5" x14ac:dyDescent="0.2">
      <c r="A172" s="162" t="s">
        <v>172</v>
      </c>
      <c r="B172" s="15">
        <v>29</v>
      </c>
      <c r="C172" s="15">
        <v>48</v>
      </c>
      <c r="D172" s="15">
        <v>15</v>
      </c>
      <c r="E172" s="164">
        <v>3</v>
      </c>
    </row>
    <row r="173" spans="1:5" x14ac:dyDescent="0.2">
      <c r="A173" s="162" t="s">
        <v>173</v>
      </c>
      <c r="B173" s="15">
        <v>29</v>
      </c>
      <c r="C173" s="15">
        <v>48</v>
      </c>
      <c r="D173" s="15">
        <v>15</v>
      </c>
      <c r="E173" s="164">
        <v>3</v>
      </c>
    </row>
    <row r="174" spans="1:5" x14ac:dyDescent="0.2">
      <c r="A174" s="162" t="s">
        <v>174</v>
      </c>
      <c r="B174" s="15">
        <v>29</v>
      </c>
      <c r="C174" s="15">
        <v>48</v>
      </c>
      <c r="D174" s="15">
        <v>15</v>
      </c>
      <c r="E174" s="164">
        <v>3</v>
      </c>
    </row>
    <row r="175" spans="1:5" x14ac:dyDescent="0.2">
      <c r="A175" s="162" t="s">
        <v>27</v>
      </c>
      <c r="B175" s="15">
        <v>45</v>
      </c>
      <c r="C175" s="15">
        <v>70</v>
      </c>
      <c r="D175" s="15">
        <v>26</v>
      </c>
      <c r="E175" s="164">
        <v>5</v>
      </c>
    </row>
    <row r="176" spans="1:5" x14ac:dyDescent="0.2">
      <c r="A176" s="162" t="s">
        <v>33</v>
      </c>
      <c r="B176" s="15">
        <v>29</v>
      </c>
      <c r="C176" s="15">
        <v>48</v>
      </c>
      <c r="D176" s="15">
        <v>15</v>
      </c>
      <c r="E176" s="164">
        <v>3</v>
      </c>
    </row>
    <row r="177" spans="1:5" x14ac:dyDescent="0.2">
      <c r="A177" s="535" t="s">
        <v>360</v>
      </c>
      <c r="B177" s="536">
        <v>29</v>
      </c>
      <c r="C177" s="536">
        <v>48</v>
      </c>
      <c r="D177" s="536">
        <v>15</v>
      </c>
      <c r="E177" s="537">
        <v>3</v>
      </c>
    </row>
    <row r="178" spans="1:5" x14ac:dyDescent="0.2">
      <c r="A178" s="162" t="s">
        <v>197</v>
      </c>
      <c r="B178" s="15">
        <v>29</v>
      </c>
      <c r="C178" s="15">
        <v>48</v>
      </c>
      <c r="D178" s="15">
        <v>15</v>
      </c>
      <c r="E178" s="537">
        <v>3</v>
      </c>
    </row>
    <row r="179" spans="1:5" x14ac:dyDescent="0.2">
      <c r="A179" s="162" t="s">
        <v>85</v>
      </c>
      <c r="B179" s="15">
        <v>29</v>
      </c>
      <c r="C179" s="15">
        <v>48</v>
      </c>
      <c r="D179" s="15">
        <v>15</v>
      </c>
      <c r="E179" s="537">
        <v>3</v>
      </c>
    </row>
    <row r="180" spans="1:5" x14ac:dyDescent="0.2">
      <c r="A180" s="162" t="s">
        <v>175</v>
      </c>
      <c r="B180" s="15">
        <v>29</v>
      </c>
      <c r="C180" s="15">
        <v>48</v>
      </c>
      <c r="D180" s="15">
        <v>15</v>
      </c>
      <c r="E180" s="537">
        <v>3</v>
      </c>
    </row>
    <row r="181" spans="1:5" x14ac:dyDescent="0.2">
      <c r="A181" s="162" t="s">
        <v>81</v>
      </c>
      <c r="B181" s="15">
        <v>29</v>
      </c>
      <c r="C181" s="15">
        <v>48</v>
      </c>
      <c r="D181" s="15">
        <v>15</v>
      </c>
      <c r="E181" s="537">
        <v>3</v>
      </c>
    </row>
    <row r="182" spans="1:5" x14ac:dyDescent="0.2">
      <c r="A182" s="162" t="s">
        <v>177</v>
      </c>
      <c r="B182" s="15">
        <v>29</v>
      </c>
      <c r="C182" s="15">
        <v>48</v>
      </c>
      <c r="D182" s="15">
        <v>15</v>
      </c>
      <c r="E182" s="537">
        <v>3</v>
      </c>
    </row>
    <row r="183" spans="1:5" x14ac:dyDescent="0.2">
      <c r="A183" s="162" t="s">
        <v>178</v>
      </c>
      <c r="B183" s="15">
        <v>29</v>
      </c>
      <c r="C183" s="15">
        <v>48</v>
      </c>
      <c r="D183" s="15">
        <v>15</v>
      </c>
      <c r="E183" s="537">
        <v>3</v>
      </c>
    </row>
    <row r="184" spans="1:5" x14ac:dyDescent="0.2">
      <c r="A184" s="162" t="s">
        <v>179</v>
      </c>
      <c r="B184" s="15">
        <v>29</v>
      </c>
      <c r="C184" s="15">
        <v>48</v>
      </c>
      <c r="D184" s="15">
        <v>15</v>
      </c>
      <c r="E184" s="537">
        <v>3</v>
      </c>
    </row>
    <row r="185" spans="1:5" x14ac:dyDescent="0.2">
      <c r="A185" s="535" t="s">
        <v>344</v>
      </c>
      <c r="B185" s="536">
        <v>29</v>
      </c>
      <c r="C185" s="15">
        <v>48</v>
      </c>
      <c r="D185" s="15">
        <v>15</v>
      </c>
      <c r="E185" s="537">
        <v>3</v>
      </c>
    </row>
    <row r="186" spans="1:5" x14ac:dyDescent="0.2">
      <c r="A186" s="162" t="s">
        <v>34</v>
      </c>
      <c r="B186" s="15">
        <v>32</v>
      </c>
      <c r="C186" s="15">
        <v>54</v>
      </c>
      <c r="D186" s="15">
        <v>17</v>
      </c>
      <c r="E186" s="164">
        <v>4</v>
      </c>
    </row>
    <row r="187" spans="1:5" x14ac:dyDescent="0.2">
      <c r="A187" s="162" t="s">
        <v>86</v>
      </c>
      <c r="B187" s="15">
        <v>29</v>
      </c>
      <c r="C187" s="15">
        <v>48</v>
      </c>
      <c r="D187" s="15">
        <v>15</v>
      </c>
      <c r="E187" s="164">
        <v>3</v>
      </c>
    </row>
    <row r="188" spans="1:5" x14ac:dyDescent="0.2">
      <c r="A188" s="162" t="s">
        <v>180</v>
      </c>
      <c r="B188" s="15">
        <v>29</v>
      </c>
      <c r="C188" s="15">
        <v>48</v>
      </c>
      <c r="D188" s="15">
        <v>15</v>
      </c>
      <c r="E188" s="164">
        <v>3</v>
      </c>
    </row>
    <row r="189" spans="1:5" x14ac:dyDescent="0.2">
      <c r="A189" s="162" t="s">
        <v>181</v>
      </c>
      <c r="B189" s="15">
        <v>29</v>
      </c>
      <c r="C189" s="15">
        <v>48</v>
      </c>
      <c r="D189" s="15">
        <v>15</v>
      </c>
      <c r="E189" s="164">
        <v>3</v>
      </c>
    </row>
    <row r="190" spans="1:5" x14ac:dyDescent="0.2">
      <c r="A190" s="535" t="s">
        <v>350</v>
      </c>
      <c r="B190" s="15">
        <v>29</v>
      </c>
      <c r="C190" s="15">
        <v>48</v>
      </c>
      <c r="D190" s="15">
        <v>15</v>
      </c>
      <c r="E190" s="164">
        <v>3</v>
      </c>
    </row>
    <row r="191" spans="1:5" x14ac:dyDescent="0.2">
      <c r="A191" s="162" t="s">
        <v>198</v>
      </c>
      <c r="B191" s="15">
        <v>29</v>
      </c>
      <c r="C191" s="15">
        <v>48</v>
      </c>
      <c r="D191" s="15">
        <v>15</v>
      </c>
      <c r="E191" s="164">
        <v>3</v>
      </c>
    </row>
    <row r="192" spans="1:5" x14ac:dyDescent="0.2">
      <c r="A192" s="162" t="s">
        <v>28</v>
      </c>
      <c r="B192" s="15">
        <v>45</v>
      </c>
      <c r="C192" s="15">
        <v>76</v>
      </c>
      <c r="D192" s="15">
        <v>26</v>
      </c>
      <c r="E192" s="164">
        <v>6</v>
      </c>
    </row>
    <row r="193" spans="1:5" x14ac:dyDescent="0.2">
      <c r="A193" s="162" t="s">
        <v>199</v>
      </c>
      <c r="B193" s="15">
        <v>29</v>
      </c>
      <c r="C193" s="15">
        <v>48</v>
      </c>
      <c r="D193" s="15">
        <v>15</v>
      </c>
      <c r="E193" s="164">
        <v>3</v>
      </c>
    </row>
    <row r="194" spans="1:5" x14ac:dyDescent="0.2">
      <c r="A194" s="162" t="s">
        <v>103</v>
      </c>
      <c r="B194" s="15">
        <v>29</v>
      </c>
      <c r="C194" s="15">
        <v>48</v>
      </c>
      <c r="D194" s="15">
        <v>15</v>
      </c>
      <c r="E194" s="164">
        <v>3</v>
      </c>
    </row>
    <row r="195" spans="1:5" x14ac:dyDescent="0.2">
      <c r="A195" s="162" t="s">
        <v>87</v>
      </c>
      <c r="B195" s="15">
        <v>29</v>
      </c>
      <c r="C195" s="15">
        <v>48</v>
      </c>
      <c r="D195" s="15">
        <v>15</v>
      </c>
      <c r="E195" s="164">
        <v>3</v>
      </c>
    </row>
    <row r="196" spans="1:5" x14ac:dyDescent="0.2">
      <c r="A196" s="162" t="s">
        <v>182</v>
      </c>
      <c r="B196" s="15">
        <v>29</v>
      </c>
      <c r="C196" s="15">
        <v>48</v>
      </c>
      <c r="D196" s="15">
        <v>15</v>
      </c>
      <c r="E196" s="164">
        <v>3</v>
      </c>
    </row>
    <row r="197" spans="1:5" x14ac:dyDescent="0.2">
      <c r="A197" s="162" t="s">
        <v>208</v>
      </c>
      <c r="B197" s="15">
        <v>29</v>
      </c>
      <c r="C197" s="15">
        <v>48</v>
      </c>
      <c r="D197" s="15">
        <v>15</v>
      </c>
      <c r="E197" s="164">
        <v>3</v>
      </c>
    </row>
    <row r="198" spans="1:5" x14ac:dyDescent="0.2">
      <c r="A198" s="162" t="s">
        <v>104</v>
      </c>
      <c r="B198" s="15">
        <v>29</v>
      </c>
      <c r="C198" s="15">
        <v>48</v>
      </c>
      <c r="D198" s="15">
        <v>15</v>
      </c>
      <c r="E198" s="164">
        <v>3</v>
      </c>
    </row>
    <row r="199" spans="1:5" x14ac:dyDescent="0.2">
      <c r="A199" s="162" t="s">
        <v>82</v>
      </c>
      <c r="B199" s="15">
        <v>29</v>
      </c>
      <c r="C199" s="15">
        <v>48</v>
      </c>
      <c r="D199" s="15">
        <v>15</v>
      </c>
      <c r="E199" s="164">
        <v>3</v>
      </c>
    </row>
    <row r="200" spans="1:5" x14ac:dyDescent="0.2">
      <c r="A200" s="162" t="s">
        <v>107</v>
      </c>
      <c r="B200" s="15">
        <v>29</v>
      </c>
      <c r="C200" s="15">
        <v>48</v>
      </c>
      <c r="D200" s="15">
        <v>15</v>
      </c>
      <c r="E200" s="164">
        <v>3</v>
      </c>
    </row>
    <row r="201" spans="1:5" x14ac:dyDescent="0.2">
      <c r="A201" s="162" t="s">
        <v>183</v>
      </c>
      <c r="B201" s="15">
        <v>29</v>
      </c>
      <c r="C201" s="15">
        <v>48</v>
      </c>
      <c r="D201" s="15">
        <v>15</v>
      </c>
      <c r="E201" s="164">
        <v>3</v>
      </c>
    </row>
    <row r="202" spans="1:5" x14ac:dyDescent="0.2">
      <c r="A202" s="165" t="s">
        <v>184</v>
      </c>
      <c r="B202" s="161">
        <v>29</v>
      </c>
      <c r="C202" s="161">
        <v>48</v>
      </c>
      <c r="D202" s="161">
        <v>15</v>
      </c>
      <c r="E202" s="164">
        <v>3</v>
      </c>
    </row>
  </sheetData>
  <sheetProtection password="CF05" sheet="1" objects="1" scenarios="1"/>
  <sortState ref="A4:A186">
    <sortCondition ref="A38:A178"/>
  </sortState>
  <mergeCells count="1">
    <mergeCell ref="D2:E2"/>
  </mergeCells>
  <hyperlinks>
    <hyperlink ref="A11" r:id="rId1" display="http://ec.europa.eu/europeaid/where/latin-america/country-cooperation/argentina/argentina_en.htm"/>
    <hyperlink ref="A24" r:id="rId2" display="http://ec.europa.eu/europeaid/where/latin-america/country-cooperation/bolivia/bolivia_en.htm"/>
    <hyperlink ref="A27" r:id="rId3" display="http://ec.europa.eu/europeaid/where/latin-america/country-cooperation/brazil/brazil_en.htm"/>
    <hyperlink ref="A39" r:id="rId4" display="http://ec.europa.eu/europeaid/where/latin-america/country-cooperation/chile/chile_en.htm"/>
    <hyperlink ref="A40" r:id="rId5" display="http://ec.europa.eu/europeaid/where/latin-america/country-cooperation/colombia/colombia_en.htm"/>
    <hyperlink ref="A45" r:id="rId6" display="http://ec.europa.eu/europeaid/where/latin-america/country-cooperation/costa-rica/costa-rica_en.htm"/>
    <hyperlink ref="A55" r:id="rId7" display="http://ec.europa.eu/europeaid/where/latin-america/country-cooperation/ecuador/ecuador_en.htm"/>
    <hyperlink ref="A57" r:id="rId8" display="http://ec.europa.eu/europeaid/where/latin-america/country-cooperation/el-salvador/el-salvador_en.htm"/>
    <hyperlink ref="A73" r:id="rId9" display="http://ec.europa.eu/europeaid/where/latin-america/country-cooperation/guatemala/guatemala_en.htm"/>
    <hyperlink ref="A78" r:id="rId10" display="http://ec.europa.eu/europeaid/where/latin-america/country-cooperation/honduras/honduras_en.htm"/>
    <hyperlink ref="A121" r:id="rId11" display="http://ec.europa.eu/europeaid/where/latin-america/country-cooperation/mexico/mexico_en.htm"/>
    <hyperlink ref="A134" r:id="rId12" display="http://ec.europa.eu/europeaid/where/latin-america/country-cooperation/nicaragua/nicaragua_en.htm"/>
    <hyperlink ref="A143" r:id="rId13" display="http://ec.europa.eu/europeaid/where/latin-america/country-cooperation/panama/panama_en.htm"/>
    <hyperlink ref="A145" r:id="rId14" display="http://ec.europa.eu/europeaid/where/latin-america/country-cooperation/paraguay/paraguay_en.htm"/>
    <hyperlink ref="A146" r:id="rId15" display="http://ec.europa.eu/europeaid/where/latin-america/country-cooperation/peru/peru_en.htm"/>
    <hyperlink ref="A194" r:id="rId16" display="http://ec.europa.eu/europeaid/where/latin-america/country-cooperation/uruguay/uruguay_en.htm"/>
    <hyperlink ref="A198" r:id="rId17" display="http://ec.europa.eu/europeaid/where/latin-america/country-cooperation/venezuela/venezuela_en.htm"/>
    <hyperlink ref="A38" r:id="rId18" display="http://ec.europa.eu/europeaid/where/latin-america/country-cooperation/chile/chile_en.htm"/>
  </hyperlinks>
  <pageMargins left="0.7" right="0.7" top="0.75" bottom="0.75" header="0.3" footer="0.3"/>
  <pageSetup scale="35" orientation="portrait" r:id="rId19"/>
  <colBreaks count="1" manualBreakCount="1">
    <brk id="5" max="1048575" man="1"/>
  </colBreaks>
  <customProperties>
    <customPr name="layoutContexts" r:id="rId20"/>
    <customPr name="SaveUndoMode" r:id="rId21"/>
  </customProperties>
  <tableParts count="1">
    <tablePart r:id="rId2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"/>
  <sheetViews>
    <sheetView topLeftCell="A10" workbookViewId="0">
      <selection activeCell="Q31" sqref="Q31"/>
    </sheetView>
  </sheetViews>
  <sheetFormatPr defaultRowHeight="15" x14ac:dyDescent="0.25"/>
  <sheetData/>
  <sheetProtection password="CF05" sheet="1" objects="1" scenario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57"/>
  <sheetViews>
    <sheetView zoomScale="70" zoomScaleNormal="70" workbookViewId="0">
      <selection activeCell="F4" sqref="F4"/>
    </sheetView>
  </sheetViews>
  <sheetFormatPr defaultColWidth="8.85546875" defaultRowHeight="14.25" x14ac:dyDescent="0.2"/>
  <cols>
    <col min="1" max="1" width="13.7109375" style="173" customWidth="1"/>
    <col min="2" max="2" width="17.28515625" style="173" customWidth="1"/>
    <col min="3" max="3" width="19.85546875" style="173" bestFit="1" customWidth="1"/>
    <col min="4" max="4" width="26.140625" style="173" customWidth="1"/>
    <col min="5" max="5" width="58" style="173" customWidth="1"/>
    <col min="6" max="6" width="20.42578125" style="186" bestFit="1" customWidth="1"/>
    <col min="7" max="7" width="15.28515625" style="187" customWidth="1"/>
    <col min="8" max="8" width="19" style="188" customWidth="1"/>
    <col min="9" max="9" width="20.7109375" style="37" customWidth="1"/>
    <col min="10" max="10" width="19.140625" style="192" customWidth="1"/>
    <col min="11" max="11" width="19.7109375" style="130" hidden="1" customWidth="1"/>
    <col min="12" max="12" width="18" style="137" hidden="1" customWidth="1"/>
    <col min="13" max="14" width="17.7109375" style="37" hidden="1" customWidth="1"/>
    <col min="15" max="16384" width="8.85546875" style="34"/>
  </cols>
  <sheetData>
    <row r="1" spans="1:14" s="41" customFormat="1" ht="28.9" customHeight="1" x14ac:dyDescent="0.25">
      <c r="A1" s="595" t="s">
        <v>227</v>
      </c>
      <c r="B1" s="595"/>
      <c r="C1" s="193"/>
      <c r="D1" s="193"/>
      <c r="E1" s="193"/>
      <c r="F1" s="175"/>
      <c r="G1" s="176"/>
      <c r="H1" s="177"/>
      <c r="I1" s="42"/>
      <c r="J1" s="189"/>
      <c r="K1" s="131"/>
      <c r="L1" s="135"/>
      <c r="M1" s="42"/>
      <c r="N1" s="42"/>
    </row>
    <row r="3" spans="1:14" s="31" customFormat="1" ht="57" x14ac:dyDescent="0.2">
      <c r="A3" s="171" t="s">
        <v>226</v>
      </c>
      <c r="B3" s="171" t="s">
        <v>225</v>
      </c>
      <c r="C3" s="171" t="s">
        <v>231</v>
      </c>
      <c r="D3" s="171" t="s">
        <v>229</v>
      </c>
      <c r="E3" s="171" t="s">
        <v>230</v>
      </c>
      <c r="F3" s="179" t="s">
        <v>222</v>
      </c>
      <c r="G3" s="171" t="s">
        <v>221</v>
      </c>
      <c r="H3" s="180" t="s">
        <v>258</v>
      </c>
      <c r="I3" s="35" t="s">
        <v>257</v>
      </c>
      <c r="J3" s="178" t="s">
        <v>276</v>
      </c>
      <c r="K3" s="132" t="s">
        <v>249</v>
      </c>
      <c r="L3" s="46" t="s">
        <v>259</v>
      </c>
      <c r="M3" s="30" t="s">
        <v>250</v>
      </c>
      <c r="N3" s="30" t="s">
        <v>251</v>
      </c>
    </row>
    <row r="4" spans="1:14" s="53" customFormat="1" ht="15" x14ac:dyDescent="0.2">
      <c r="A4" s="91"/>
      <c r="B4" s="91"/>
      <c r="C4" s="92"/>
      <c r="D4" s="91"/>
      <c r="E4" s="91"/>
      <c r="F4" s="93"/>
      <c r="G4" s="94"/>
      <c r="H4" s="129"/>
      <c r="I4" s="51">
        <f>IF(H4="",F4,F4/H4)</f>
        <v>0</v>
      </c>
      <c r="J4" s="190"/>
      <c r="K4" s="133"/>
      <c r="L4" s="52">
        <f>IF(K4&gt;0,(F4/K4),I4)</f>
        <v>0</v>
      </c>
      <c r="M4" s="240"/>
      <c r="N4" s="51">
        <f>L4-M4</f>
        <v>0</v>
      </c>
    </row>
    <row r="5" spans="1:14" s="53" customFormat="1" ht="15" x14ac:dyDescent="0.2">
      <c r="A5" s="91"/>
      <c r="B5" s="91"/>
      <c r="C5" s="91"/>
      <c r="D5" s="91"/>
      <c r="E5" s="91"/>
      <c r="F5" s="93"/>
      <c r="G5" s="94"/>
      <c r="H5" s="129"/>
      <c r="I5" s="51">
        <f t="shared" ref="I5:I56" si="0">IF(H5="",F5,F5/H5)</f>
        <v>0</v>
      </c>
      <c r="J5" s="190"/>
      <c r="K5" s="133"/>
      <c r="L5" s="52">
        <f t="shared" ref="L5:L56" si="1">IF(K5&gt;0,(F5/K5),I5)</f>
        <v>0</v>
      </c>
      <c r="M5" s="240"/>
      <c r="N5" s="51">
        <f t="shared" ref="N5:N56" si="2">L5-M5</f>
        <v>0</v>
      </c>
    </row>
    <row r="6" spans="1:14" s="53" customFormat="1" ht="15" x14ac:dyDescent="0.2">
      <c r="A6" s="91"/>
      <c r="B6" s="91"/>
      <c r="C6" s="91"/>
      <c r="D6" s="91"/>
      <c r="E6" s="91"/>
      <c r="F6" s="93"/>
      <c r="G6" s="94"/>
      <c r="H6" s="129"/>
      <c r="I6" s="51">
        <f t="shared" si="0"/>
        <v>0</v>
      </c>
      <c r="J6" s="190"/>
      <c r="K6" s="133"/>
      <c r="L6" s="52">
        <f t="shared" si="1"/>
        <v>0</v>
      </c>
      <c r="M6" s="240"/>
      <c r="N6" s="51">
        <f t="shared" si="2"/>
        <v>0</v>
      </c>
    </row>
    <row r="7" spans="1:14" s="53" customFormat="1" ht="15" x14ac:dyDescent="0.2">
      <c r="A7" s="91"/>
      <c r="B7" s="91"/>
      <c r="C7" s="91"/>
      <c r="D7" s="91"/>
      <c r="E7" s="91"/>
      <c r="F7" s="93"/>
      <c r="G7" s="94"/>
      <c r="H7" s="129"/>
      <c r="I7" s="51">
        <f t="shared" si="0"/>
        <v>0</v>
      </c>
      <c r="J7" s="190"/>
      <c r="K7" s="133"/>
      <c r="L7" s="52">
        <f t="shared" si="1"/>
        <v>0</v>
      </c>
      <c r="M7" s="240"/>
      <c r="N7" s="51">
        <f t="shared" si="2"/>
        <v>0</v>
      </c>
    </row>
    <row r="8" spans="1:14" s="53" customFormat="1" ht="15" x14ac:dyDescent="0.2">
      <c r="A8" s="91"/>
      <c r="B8" s="91"/>
      <c r="C8" s="91"/>
      <c r="D8" s="91"/>
      <c r="E8" s="91"/>
      <c r="F8" s="93"/>
      <c r="G8" s="94"/>
      <c r="H8" s="129"/>
      <c r="I8" s="51">
        <f t="shared" si="0"/>
        <v>0</v>
      </c>
      <c r="J8" s="190"/>
      <c r="K8" s="133"/>
      <c r="L8" s="52">
        <f t="shared" si="1"/>
        <v>0</v>
      </c>
      <c r="M8" s="240"/>
      <c r="N8" s="51">
        <f t="shared" si="2"/>
        <v>0</v>
      </c>
    </row>
    <row r="9" spans="1:14" s="53" customFormat="1" ht="15" x14ac:dyDescent="0.2">
      <c r="A9" s="91"/>
      <c r="B9" s="91"/>
      <c r="C9" s="91"/>
      <c r="D9" s="91"/>
      <c r="E9" s="91"/>
      <c r="F9" s="93"/>
      <c r="G9" s="94"/>
      <c r="H9" s="129"/>
      <c r="I9" s="51">
        <f t="shared" si="0"/>
        <v>0</v>
      </c>
      <c r="J9" s="190"/>
      <c r="K9" s="133"/>
      <c r="L9" s="52">
        <f t="shared" si="1"/>
        <v>0</v>
      </c>
      <c r="M9" s="240"/>
      <c r="N9" s="51">
        <f t="shared" si="2"/>
        <v>0</v>
      </c>
    </row>
    <row r="10" spans="1:14" s="53" customFormat="1" ht="15" x14ac:dyDescent="0.2">
      <c r="A10" s="91"/>
      <c r="B10" s="91"/>
      <c r="C10" s="91"/>
      <c r="D10" s="91"/>
      <c r="E10" s="91"/>
      <c r="F10" s="93"/>
      <c r="G10" s="94"/>
      <c r="H10" s="129"/>
      <c r="I10" s="51">
        <f t="shared" si="0"/>
        <v>0</v>
      </c>
      <c r="J10" s="190"/>
      <c r="K10" s="133"/>
      <c r="L10" s="52">
        <f t="shared" si="1"/>
        <v>0</v>
      </c>
      <c r="M10" s="240"/>
      <c r="N10" s="51">
        <f t="shared" si="2"/>
        <v>0</v>
      </c>
    </row>
    <row r="11" spans="1:14" s="53" customFormat="1" ht="15" x14ac:dyDescent="0.2">
      <c r="A11" s="91"/>
      <c r="B11" s="91"/>
      <c r="C11" s="91"/>
      <c r="D11" s="91"/>
      <c r="E11" s="91"/>
      <c r="F11" s="93"/>
      <c r="G11" s="94"/>
      <c r="H11" s="129"/>
      <c r="I11" s="51">
        <f t="shared" si="0"/>
        <v>0</v>
      </c>
      <c r="J11" s="190"/>
      <c r="K11" s="133"/>
      <c r="L11" s="52">
        <f t="shared" si="1"/>
        <v>0</v>
      </c>
      <c r="M11" s="240"/>
      <c r="N11" s="51">
        <f t="shared" si="2"/>
        <v>0</v>
      </c>
    </row>
    <row r="12" spans="1:14" s="53" customFormat="1" ht="15" x14ac:dyDescent="0.2">
      <c r="A12" s="91"/>
      <c r="B12" s="91"/>
      <c r="C12" s="91"/>
      <c r="D12" s="91"/>
      <c r="E12" s="91"/>
      <c r="F12" s="93"/>
      <c r="G12" s="94"/>
      <c r="H12" s="129"/>
      <c r="I12" s="51">
        <f t="shared" ref="I12:I15" si="3">IF(H12="",F12,F12/H12)</f>
        <v>0</v>
      </c>
      <c r="J12" s="190"/>
      <c r="K12" s="133"/>
      <c r="L12" s="52">
        <f t="shared" ref="L12:L15" si="4">IF(K12&gt;0,(F12/K12),I12)</f>
        <v>0</v>
      </c>
      <c r="M12" s="240"/>
      <c r="N12" s="51">
        <f t="shared" ref="N12:N15" si="5">L12-M12</f>
        <v>0</v>
      </c>
    </row>
    <row r="13" spans="1:14" s="53" customFormat="1" ht="15" x14ac:dyDescent="0.2">
      <c r="A13" s="91"/>
      <c r="B13" s="91"/>
      <c r="C13" s="91"/>
      <c r="D13" s="91"/>
      <c r="E13" s="91"/>
      <c r="F13" s="93"/>
      <c r="G13" s="94"/>
      <c r="H13" s="129"/>
      <c r="I13" s="51">
        <f t="shared" si="3"/>
        <v>0</v>
      </c>
      <c r="J13" s="190"/>
      <c r="K13" s="133"/>
      <c r="L13" s="52">
        <f t="shared" si="4"/>
        <v>0</v>
      </c>
      <c r="M13" s="240"/>
      <c r="N13" s="51">
        <f t="shared" si="5"/>
        <v>0</v>
      </c>
    </row>
    <row r="14" spans="1:14" s="53" customFormat="1" ht="15" x14ac:dyDescent="0.2">
      <c r="A14" s="91"/>
      <c r="B14" s="91"/>
      <c r="C14" s="91"/>
      <c r="D14" s="91"/>
      <c r="E14" s="91"/>
      <c r="F14" s="93"/>
      <c r="G14" s="94"/>
      <c r="H14" s="129"/>
      <c r="I14" s="51">
        <f t="shared" si="3"/>
        <v>0</v>
      </c>
      <c r="J14" s="190"/>
      <c r="K14" s="133"/>
      <c r="L14" s="52">
        <f t="shared" si="4"/>
        <v>0</v>
      </c>
      <c r="M14" s="240"/>
      <c r="N14" s="51">
        <f t="shared" si="5"/>
        <v>0</v>
      </c>
    </row>
    <row r="15" spans="1:14" s="53" customFormat="1" ht="15" x14ac:dyDescent="0.2">
      <c r="A15" s="91"/>
      <c r="B15" s="91"/>
      <c r="C15" s="91"/>
      <c r="D15" s="91"/>
      <c r="E15" s="91"/>
      <c r="F15" s="93"/>
      <c r="G15" s="94"/>
      <c r="H15" s="129"/>
      <c r="I15" s="51">
        <f t="shared" si="3"/>
        <v>0</v>
      </c>
      <c r="J15" s="190"/>
      <c r="K15" s="133"/>
      <c r="L15" s="52">
        <f t="shared" si="4"/>
        <v>0</v>
      </c>
      <c r="M15" s="240"/>
      <c r="N15" s="51">
        <f t="shared" si="5"/>
        <v>0</v>
      </c>
    </row>
    <row r="16" spans="1:14" s="53" customFormat="1" ht="15" x14ac:dyDescent="0.2">
      <c r="A16" s="91"/>
      <c r="B16" s="91"/>
      <c r="C16" s="91"/>
      <c r="D16" s="91"/>
      <c r="E16" s="91"/>
      <c r="F16" s="93"/>
      <c r="G16" s="94"/>
      <c r="H16" s="129"/>
      <c r="I16" s="51">
        <f t="shared" si="0"/>
        <v>0</v>
      </c>
      <c r="J16" s="190"/>
      <c r="K16" s="133"/>
      <c r="L16" s="52">
        <f t="shared" si="1"/>
        <v>0</v>
      </c>
      <c r="M16" s="240"/>
      <c r="N16" s="51">
        <f t="shared" si="2"/>
        <v>0</v>
      </c>
    </row>
    <row r="17" spans="1:14" s="53" customFormat="1" ht="15" x14ac:dyDescent="0.2">
      <c r="A17" s="91"/>
      <c r="B17" s="91"/>
      <c r="C17" s="91"/>
      <c r="D17" s="91"/>
      <c r="E17" s="91"/>
      <c r="F17" s="93"/>
      <c r="G17" s="94"/>
      <c r="H17" s="129"/>
      <c r="I17" s="51">
        <f t="shared" si="0"/>
        <v>0</v>
      </c>
      <c r="J17" s="190"/>
      <c r="K17" s="133"/>
      <c r="L17" s="52">
        <f t="shared" si="1"/>
        <v>0</v>
      </c>
      <c r="M17" s="240"/>
      <c r="N17" s="51">
        <f t="shared" si="2"/>
        <v>0</v>
      </c>
    </row>
    <row r="18" spans="1:14" s="53" customFormat="1" ht="15" x14ac:dyDescent="0.2">
      <c r="A18" s="91"/>
      <c r="B18" s="91"/>
      <c r="C18" s="91"/>
      <c r="D18" s="91"/>
      <c r="E18" s="91"/>
      <c r="F18" s="93"/>
      <c r="G18" s="94"/>
      <c r="H18" s="129"/>
      <c r="I18" s="51">
        <f t="shared" si="0"/>
        <v>0</v>
      </c>
      <c r="J18" s="190"/>
      <c r="K18" s="133"/>
      <c r="L18" s="52">
        <f t="shared" si="1"/>
        <v>0</v>
      </c>
      <c r="M18" s="240"/>
      <c r="N18" s="51">
        <f t="shared" si="2"/>
        <v>0</v>
      </c>
    </row>
    <row r="19" spans="1:14" s="53" customFormat="1" ht="15" x14ac:dyDescent="0.2">
      <c r="A19" s="91"/>
      <c r="B19" s="91"/>
      <c r="C19" s="91"/>
      <c r="D19" s="91"/>
      <c r="E19" s="91"/>
      <c r="F19" s="93"/>
      <c r="G19" s="94"/>
      <c r="H19" s="129"/>
      <c r="I19" s="51">
        <f t="shared" si="0"/>
        <v>0</v>
      </c>
      <c r="J19" s="190"/>
      <c r="K19" s="133"/>
      <c r="L19" s="52">
        <f t="shared" si="1"/>
        <v>0</v>
      </c>
      <c r="M19" s="240"/>
      <c r="N19" s="51">
        <f t="shared" si="2"/>
        <v>0</v>
      </c>
    </row>
    <row r="20" spans="1:14" s="53" customFormat="1" ht="15" x14ac:dyDescent="0.2">
      <c r="A20" s="91"/>
      <c r="B20" s="91"/>
      <c r="C20" s="91"/>
      <c r="D20" s="91"/>
      <c r="E20" s="91"/>
      <c r="F20" s="93"/>
      <c r="G20" s="94"/>
      <c r="H20" s="129"/>
      <c r="I20" s="51">
        <f t="shared" si="0"/>
        <v>0</v>
      </c>
      <c r="J20" s="190"/>
      <c r="K20" s="133"/>
      <c r="L20" s="52">
        <f t="shared" si="1"/>
        <v>0</v>
      </c>
      <c r="M20" s="240"/>
      <c r="N20" s="51">
        <f t="shared" si="2"/>
        <v>0</v>
      </c>
    </row>
    <row r="21" spans="1:14" s="53" customFormat="1" ht="15" x14ac:dyDescent="0.2">
      <c r="A21" s="91"/>
      <c r="B21" s="91"/>
      <c r="C21" s="91"/>
      <c r="D21" s="91"/>
      <c r="E21" s="91"/>
      <c r="F21" s="93"/>
      <c r="G21" s="94"/>
      <c r="H21" s="129"/>
      <c r="I21" s="51">
        <f t="shared" si="0"/>
        <v>0</v>
      </c>
      <c r="J21" s="190"/>
      <c r="K21" s="133"/>
      <c r="L21" s="52">
        <f t="shared" si="1"/>
        <v>0</v>
      </c>
      <c r="M21" s="240"/>
      <c r="N21" s="51">
        <f t="shared" si="2"/>
        <v>0</v>
      </c>
    </row>
    <row r="22" spans="1:14" s="53" customFormat="1" ht="15" x14ac:dyDescent="0.2">
      <c r="A22" s="91"/>
      <c r="B22" s="91"/>
      <c r="C22" s="91"/>
      <c r="D22" s="91"/>
      <c r="E22" s="91"/>
      <c r="F22" s="93"/>
      <c r="G22" s="94"/>
      <c r="H22" s="129"/>
      <c r="I22" s="51">
        <f t="shared" si="0"/>
        <v>0</v>
      </c>
      <c r="J22" s="190"/>
      <c r="K22" s="133"/>
      <c r="L22" s="52">
        <f t="shared" si="1"/>
        <v>0</v>
      </c>
      <c r="M22" s="240"/>
      <c r="N22" s="51">
        <f t="shared" si="2"/>
        <v>0</v>
      </c>
    </row>
    <row r="23" spans="1:14" s="53" customFormat="1" ht="15" x14ac:dyDescent="0.2">
      <c r="A23" s="91"/>
      <c r="B23" s="91"/>
      <c r="C23" s="91"/>
      <c r="D23" s="91"/>
      <c r="E23" s="91"/>
      <c r="F23" s="93"/>
      <c r="G23" s="94"/>
      <c r="H23" s="129"/>
      <c r="I23" s="51">
        <f t="shared" si="0"/>
        <v>0</v>
      </c>
      <c r="J23" s="190"/>
      <c r="K23" s="133"/>
      <c r="L23" s="52">
        <f t="shared" si="1"/>
        <v>0</v>
      </c>
      <c r="M23" s="240"/>
      <c r="N23" s="51">
        <f t="shared" si="2"/>
        <v>0</v>
      </c>
    </row>
    <row r="24" spans="1:14" s="53" customFormat="1" ht="15" x14ac:dyDescent="0.2">
      <c r="A24" s="91"/>
      <c r="B24" s="91"/>
      <c r="C24" s="91"/>
      <c r="D24" s="91"/>
      <c r="E24" s="91"/>
      <c r="F24" s="93"/>
      <c r="G24" s="94"/>
      <c r="H24" s="129"/>
      <c r="I24" s="51">
        <f t="shared" si="0"/>
        <v>0</v>
      </c>
      <c r="J24" s="190"/>
      <c r="K24" s="133"/>
      <c r="L24" s="52">
        <f t="shared" si="1"/>
        <v>0</v>
      </c>
      <c r="M24" s="240"/>
      <c r="N24" s="51">
        <f t="shared" si="2"/>
        <v>0</v>
      </c>
    </row>
    <row r="25" spans="1:14" s="53" customFormat="1" ht="15" x14ac:dyDescent="0.2">
      <c r="A25" s="91"/>
      <c r="B25" s="91"/>
      <c r="C25" s="91"/>
      <c r="D25" s="91"/>
      <c r="E25" s="91"/>
      <c r="F25" s="93"/>
      <c r="G25" s="94"/>
      <c r="H25" s="129"/>
      <c r="I25" s="51">
        <f t="shared" si="0"/>
        <v>0</v>
      </c>
      <c r="J25" s="190"/>
      <c r="K25" s="133"/>
      <c r="L25" s="52">
        <f t="shared" si="1"/>
        <v>0</v>
      </c>
      <c r="M25" s="240"/>
      <c r="N25" s="51">
        <f t="shared" si="2"/>
        <v>0</v>
      </c>
    </row>
    <row r="26" spans="1:14" s="53" customFormat="1" ht="15" x14ac:dyDescent="0.2">
      <c r="A26" s="91"/>
      <c r="B26" s="91"/>
      <c r="C26" s="91"/>
      <c r="D26" s="91"/>
      <c r="E26" s="91"/>
      <c r="F26" s="93"/>
      <c r="G26" s="94"/>
      <c r="H26" s="129"/>
      <c r="I26" s="51">
        <f t="shared" si="0"/>
        <v>0</v>
      </c>
      <c r="J26" s="190"/>
      <c r="K26" s="133"/>
      <c r="L26" s="52">
        <f t="shared" si="1"/>
        <v>0</v>
      </c>
      <c r="M26" s="240"/>
      <c r="N26" s="51">
        <f t="shared" si="2"/>
        <v>0</v>
      </c>
    </row>
    <row r="27" spans="1:14" s="53" customFormat="1" ht="15" x14ac:dyDescent="0.2">
      <c r="A27" s="91"/>
      <c r="B27" s="91"/>
      <c r="C27" s="91"/>
      <c r="D27" s="91"/>
      <c r="E27" s="91"/>
      <c r="F27" s="93"/>
      <c r="G27" s="94"/>
      <c r="H27" s="129"/>
      <c r="I27" s="51">
        <f t="shared" si="0"/>
        <v>0</v>
      </c>
      <c r="J27" s="190"/>
      <c r="K27" s="133"/>
      <c r="L27" s="52">
        <f t="shared" si="1"/>
        <v>0</v>
      </c>
      <c r="M27" s="240"/>
      <c r="N27" s="51">
        <f t="shared" si="2"/>
        <v>0</v>
      </c>
    </row>
    <row r="28" spans="1:14" s="53" customFormat="1" ht="15" x14ac:dyDescent="0.2">
      <c r="A28" s="91"/>
      <c r="B28" s="91"/>
      <c r="C28" s="91"/>
      <c r="D28" s="91"/>
      <c r="E28" s="91"/>
      <c r="F28" s="93"/>
      <c r="G28" s="94"/>
      <c r="H28" s="129"/>
      <c r="I28" s="51">
        <f t="shared" si="0"/>
        <v>0</v>
      </c>
      <c r="J28" s="190"/>
      <c r="K28" s="133"/>
      <c r="L28" s="52">
        <f t="shared" si="1"/>
        <v>0</v>
      </c>
      <c r="M28" s="240"/>
      <c r="N28" s="51">
        <f t="shared" si="2"/>
        <v>0</v>
      </c>
    </row>
    <row r="29" spans="1:14" s="53" customFormat="1" ht="15" x14ac:dyDescent="0.2">
      <c r="A29" s="91"/>
      <c r="B29" s="91"/>
      <c r="C29" s="91"/>
      <c r="D29" s="91"/>
      <c r="E29" s="91"/>
      <c r="F29" s="93"/>
      <c r="G29" s="94"/>
      <c r="H29" s="129"/>
      <c r="I29" s="51">
        <f t="shared" si="0"/>
        <v>0</v>
      </c>
      <c r="J29" s="190"/>
      <c r="K29" s="133"/>
      <c r="L29" s="52">
        <f t="shared" si="1"/>
        <v>0</v>
      </c>
      <c r="M29" s="240"/>
      <c r="N29" s="51">
        <f t="shared" si="2"/>
        <v>0</v>
      </c>
    </row>
    <row r="30" spans="1:14" s="53" customFormat="1" ht="15" x14ac:dyDescent="0.2">
      <c r="A30" s="91"/>
      <c r="B30" s="91"/>
      <c r="C30" s="91"/>
      <c r="D30" s="91"/>
      <c r="E30" s="91"/>
      <c r="F30" s="93"/>
      <c r="G30" s="94"/>
      <c r="H30" s="129"/>
      <c r="I30" s="51">
        <f t="shared" si="0"/>
        <v>0</v>
      </c>
      <c r="J30" s="190"/>
      <c r="K30" s="133"/>
      <c r="L30" s="52">
        <f t="shared" si="1"/>
        <v>0</v>
      </c>
      <c r="M30" s="240"/>
      <c r="N30" s="51">
        <f t="shared" si="2"/>
        <v>0</v>
      </c>
    </row>
    <row r="31" spans="1:14" s="53" customFormat="1" ht="15" x14ac:dyDescent="0.2">
      <c r="A31" s="91"/>
      <c r="B31" s="91"/>
      <c r="C31" s="91"/>
      <c r="D31" s="91"/>
      <c r="E31" s="91"/>
      <c r="F31" s="93"/>
      <c r="G31" s="94"/>
      <c r="H31" s="129"/>
      <c r="I31" s="51">
        <f t="shared" si="0"/>
        <v>0</v>
      </c>
      <c r="J31" s="190"/>
      <c r="K31" s="133"/>
      <c r="L31" s="52">
        <f t="shared" si="1"/>
        <v>0</v>
      </c>
      <c r="M31" s="240"/>
      <c r="N31" s="51">
        <f t="shared" si="2"/>
        <v>0</v>
      </c>
    </row>
    <row r="32" spans="1:14" s="53" customFormat="1" ht="15" x14ac:dyDescent="0.2">
      <c r="A32" s="91"/>
      <c r="B32" s="91"/>
      <c r="C32" s="91"/>
      <c r="D32" s="91"/>
      <c r="E32" s="91"/>
      <c r="F32" s="93"/>
      <c r="G32" s="94"/>
      <c r="H32" s="129"/>
      <c r="I32" s="51">
        <f t="shared" si="0"/>
        <v>0</v>
      </c>
      <c r="J32" s="190"/>
      <c r="K32" s="133"/>
      <c r="L32" s="52">
        <f t="shared" si="1"/>
        <v>0</v>
      </c>
      <c r="M32" s="240"/>
      <c r="N32" s="51">
        <f t="shared" si="2"/>
        <v>0</v>
      </c>
    </row>
    <row r="33" spans="1:14" s="53" customFormat="1" ht="15" x14ac:dyDescent="0.2">
      <c r="A33" s="91"/>
      <c r="B33" s="91"/>
      <c r="C33" s="91"/>
      <c r="D33" s="91"/>
      <c r="E33" s="91"/>
      <c r="F33" s="93"/>
      <c r="G33" s="94"/>
      <c r="H33" s="129"/>
      <c r="I33" s="51">
        <f t="shared" si="0"/>
        <v>0</v>
      </c>
      <c r="J33" s="190"/>
      <c r="K33" s="133"/>
      <c r="L33" s="52">
        <f t="shared" si="1"/>
        <v>0</v>
      </c>
      <c r="M33" s="240"/>
      <c r="N33" s="51">
        <f t="shared" si="2"/>
        <v>0</v>
      </c>
    </row>
    <row r="34" spans="1:14" s="53" customFormat="1" ht="15" x14ac:dyDescent="0.2">
      <c r="A34" s="91"/>
      <c r="B34" s="91"/>
      <c r="C34" s="91"/>
      <c r="D34" s="91"/>
      <c r="E34" s="91"/>
      <c r="F34" s="93"/>
      <c r="G34" s="94"/>
      <c r="H34" s="129"/>
      <c r="I34" s="51">
        <f t="shared" si="0"/>
        <v>0</v>
      </c>
      <c r="J34" s="190"/>
      <c r="K34" s="133"/>
      <c r="L34" s="52">
        <f t="shared" si="1"/>
        <v>0</v>
      </c>
      <c r="M34" s="240"/>
      <c r="N34" s="51">
        <f t="shared" si="2"/>
        <v>0</v>
      </c>
    </row>
    <row r="35" spans="1:14" s="53" customFormat="1" ht="15" x14ac:dyDescent="0.2">
      <c r="A35" s="91"/>
      <c r="B35" s="91"/>
      <c r="C35" s="91"/>
      <c r="D35" s="91"/>
      <c r="E35" s="91"/>
      <c r="F35" s="93"/>
      <c r="G35" s="94"/>
      <c r="H35" s="129"/>
      <c r="I35" s="51">
        <f t="shared" si="0"/>
        <v>0</v>
      </c>
      <c r="J35" s="190"/>
      <c r="K35" s="133"/>
      <c r="L35" s="52">
        <f t="shared" si="1"/>
        <v>0</v>
      </c>
      <c r="M35" s="240"/>
      <c r="N35" s="51">
        <f t="shared" si="2"/>
        <v>0</v>
      </c>
    </row>
    <row r="36" spans="1:14" s="53" customFormat="1" ht="15" x14ac:dyDescent="0.2">
      <c r="A36" s="91"/>
      <c r="B36" s="91"/>
      <c r="C36" s="91"/>
      <c r="D36" s="91"/>
      <c r="E36" s="91"/>
      <c r="F36" s="93"/>
      <c r="G36" s="94"/>
      <c r="H36" s="129"/>
      <c r="I36" s="51">
        <f t="shared" si="0"/>
        <v>0</v>
      </c>
      <c r="J36" s="190"/>
      <c r="K36" s="133"/>
      <c r="L36" s="52">
        <f t="shared" si="1"/>
        <v>0</v>
      </c>
      <c r="M36" s="240"/>
      <c r="N36" s="51">
        <f t="shared" si="2"/>
        <v>0</v>
      </c>
    </row>
    <row r="37" spans="1:14" s="53" customFormat="1" ht="15" x14ac:dyDescent="0.2">
      <c r="A37" s="91"/>
      <c r="B37" s="91"/>
      <c r="C37" s="91"/>
      <c r="D37" s="91"/>
      <c r="E37" s="91"/>
      <c r="F37" s="93"/>
      <c r="G37" s="94"/>
      <c r="H37" s="129"/>
      <c r="I37" s="51">
        <f t="shared" si="0"/>
        <v>0</v>
      </c>
      <c r="J37" s="190"/>
      <c r="K37" s="133"/>
      <c r="L37" s="52">
        <f t="shared" si="1"/>
        <v>0</v>
      </c>
      <c r="M37" s="240"/>
      <c r="N37" s="51">
        <f t="shared" si="2"/>
        <v>0</v>
      </c>
    </row>
    <row r="38" spans="1:14" s="53" customFormat="1" ht="15" x14ac:dyDescent="0.2">
      <c r="A38" s="91"/>
      <c r="B38" s="91"/>
      <c r="C38" s="91"/>
      <c r="D38" s="91"/>
      <c r="E38" s="91"/>
      <c r="F38" s="93"/>
      <c r="G38" s="94"/>
      <c r="H38" s="129"/>
      <c r="I38" s="51">
        <f t="shared" si="0"/>
        <v>0</v>
      </c>
      <c r="J38" s="190"/>
      <c r="K38" s="133"/>
      <c r="L38" s="52">
        <f t="shared" si="1"/>
        <v>0</v>
      </c>
      <c r="M38" s="240"/>
      <c r="N38" s="51">
        <f t="shared" si="2"/>
        <v>0</v>
      </c>
    </row>
    <row r="39" spans="1:14" s="53" customFormat="1" ht="15" x14ac:dyDescent="0.2">
      <c r="A39" s="91"/>
      <c r="B39" s="91"/>
      <c r="C39" s="91"/>
      <c r="D39" s="91"/>
      <c r="E39" s="91"/>
      <c r="F39" s="93"/>
      <c r="G39" s="94"/>
      <c r="H39" s="129"/>
      <c r="I39" s="51">
        <f t="shared" si="0"/>
        <v>0</v>
      </c>
      <c r="J39" s="190"/>
      <c r="K39" s="133"/>
      <c r="L39" s="52">
        <f t="shared" si="1"/>
        <v>0</v>
      </c>
      <c r="M39" s="240"/>
      <c r="N39" s="51">
        <f t="shared" si="2"/>
        <v>0</v>
      </c>
    </row>
    <row r="40" spans="1:14" s="53" customFormat="1" ht="15" x14ac:dyDescent="0.2">
      <c r="A40" s="91"/>
      <c r="B40" s="91"/>
      <c r="C40" s="91"/>
      <c r="D40" s="91"/>
      <c r="E40" s="91"/>
      <c r="F40" s="93"/>
      <c r="G40" s="94"/>
      <c r="H40" s="129"/>
      <c r="I40" s="51">
        <f t="shared" si="0"/>
        <v>0</v>
      </c>
      <c r="J40" s="190"/>
      <c r="K40" s="133"/>
      <c r="L40" s="52">
        <f t="shared" si="1"/>
        <v>0</v>
      </c>
      <c r="M40" s="240"/>
      <c r="N40" s="51">
        <f t="shared" si="2"/>
        <v>0</v>
      </c>
    </row>
    <row r="41" spans="1:14" s="53" customFormat="1" ht="15" x14ac:dyDescent="0.2">
      <c r="A41" s="91"/>
      <c r="B41" s="91"/>
      <c r="C41" s="91"/>
      <c r="D41" s="91"/>
      <c r="E41" s="91"/>
      <c r="F41" s="93"/>
      <c r="G41" s="94"/>
      <c r="H41" s="129"/>
      <c r="I41" s="51">
        <f t="shared" si="0"/>
        <v>0</v>
      </c>
      <c r="J41" s="190"/>
      <c r="K41" s="133"/>
      <c r="L41" s="52">
        <f t="shared" si="1"/>
        <v>0</v>
      </c>
      <c r="M41" s="240"/>
      <c r="N41" s="51">
        <f t="shared" si="2"/>
        <v>0</v>
      </c>
    </row>
    <row r="42" spans="1:14" s="53" customFormat="1" ht="15" x14ac:dyDescent="0.2">
      <c r="A42" s="91"/>
      <c r="B42" s="91"/>
      <c r="C42" s="91"/>
      <c r="D42" s="91"/>
      <c r="E42" s="91"/>
      <c r="F42" s="93"/>
      <c r="G42" s="94"/>
      <c r="H42" s="129"/>
      <c r="I42" s="51">
        <f t="shared" si="0"/>
        <v>0</v>
      </c>
      <c r="J42" s="190"/>
      <c r="K42" s="133"/>
      <c r="L42" s="52">
        <f t="shared" si="1"/>
        <v>0</v>
      </c>
      <c r="M42" s="240"/>
      <c r="N42" s="51">
        <f t="shared" si="2"/>
        <v>0</v>
      </c>
    </row>
    <row r="43" spans="1:14" s="53" customFormat="1" ht="15" x14ac:dyDescent="0.2">
      <c r="A43" s="91"/>
      <c r="B43" s="91"/>
      <c r="C43" s="91"/>
      <c r="D43" s="91"/>
      <c r="E43" s="91"/>
      <c r="F43" s="93"/>
      <c r="G43" s="94"/>
      <c r="H43" s="129"/>
      <c r="I43" s="51">
        <f t="shared" si="0"/>
        <v>0</v>
      </c>
      <c r="J43" s="190"/>
      <c r="K43" s="133"/>
      <c r="L43" s="52">
        <f t="shared" si="1"/>
        <v>0</v>
      </c>
      <c r="M43" s="240"/>
      <c r="N43" s="51">
        <f t="shared" si="2"/>
        <v>0</v>
      </c>
    </row>
    <row r="44" spans="1:14" s="53" customFormat="1" ht="15" x14ac:dyDescent="0.2">
      <c r="A44" s="91"/>
      <c r="B44" s="91"/>
      <c r="C44" s="91"/>
      <c r="D44" s="91"/>
      <c r="E44" s="91"/>
      <c r="F44" s="93"/>
      <c r="G44" s="94"/>
      <c r="H44" s="129"/>
      <c r="I44" s="51">
        <f t="shared" si="0"/>
        <v>0</v>
      </c>
      <c r="J44" s="190"/>
      <c r="K44" s="133"/>
      <c r="L44" s="52">
        <f t="shared" si="1"/>
        <v>0</v>
      </c>
      <c r="M44" s="240"/>
      <c r="N44" s="51">
        <f t="shared" si="2"/>
        <v>0</v>
      </c>
    </row>
    <row r="45" spans="1:14" s="53" customFormat="1" ht="15" x14ac:dyDescent="0.2">
      <c r="A45" s="91"/>
      <c r="B45" s="91"/>
      <c r="C45" s="91"/>
      <c r="D45" s="91"/>
      <c r="E45" s="91"/>
      <c r="F45" s="93"/>
      <c r="G45" s="94"/>
      <c r="H45" s="129"/>
      <c r="I45" s="51">
        <f t="shared" si="0"/>
        <v>0</v>
      </c>
      <c r="J45" s="190"/>
      <c r="K45" s="133"/>
      <c r="L45" s="52">
        <f t="shared" si="1"/>
        <v>0</v>
      </c>
      <c r="M45" s="240"/>
      <c r="N45" s="51">
        <f t="shared" si="2"/>
        <v>0</v>
      </c>
    </row>
    <row r="46" spans="1:14" s="53" customFormat="1" ht="15" x14ac:dyDescent="0.2">
      <c r="A46" s="91"/>
      <c r="B46" s="91"/>
      <c r="C46" s="91"/>
      <c r="D46" s="91"/>
      <c r="E46" s="91"/>
      <c r="F46" s="93"/>
      <c r="G46" s="94"/>
      <c r="H46" s="129"/>
      <c r="I46" s="51">
        <f t="shared" si="0"/>
        <v>0</v>
      </c>
      <c r="J46" s="190"/>
      <c r="K46" s="133"/>
      <c r="L46" s="52">
        <f t="shared" si="1"/>
        <v>0</v>
      </c>
      <c r="M46" s="240"/>
      <c r="N46" s="51">
        <f t="shared" si="2"/>
        <v>0</v>
      </c>
    </row>
    <row r="47" spans="1:14" s="53" customFormat="1" ht="15" x14ac:dyDescent="0.2">
      <c r="A47" s="91"/>
      <c r="B47" s="91"/>
      <c r="C47" s="91"/>
      <c r="D47" s="91"/>
      <c r="E47" s="91"/>
      <c r="F47" s="93"/>
      <c r="G47" s="94"/>
      <c r="H47" s="129"/>
      <c r="I47" s="51">
        <f t="shared" si="0"/>
        <v>0</v>
      </c>
      <c r="J47" s="190"/>
      <c r="K47" s="133"/>
      <c r="L47" s="52">
        <f t="shared" si="1"/>
        <v>0</v>
      </c>
      <c r="M47" s="240"/>
      <c r="N47" s="51">
        <f t="shared" si="2"/>
        <v>0</v>
      </c>
    </row>
    <row r="48" spans="1:14" s="53" customFormat="1" ht="15" x14ac:dyDescent="0.2">
      <c r="A48" s="91"/>
      <c r="B48" s="91"/>
      <c r="C48" s="91"/>
      <c r="D48" s="91"/>
      <c r="E48" s="91"/>
      <c r="F48" s="93"/>
      <c r="G48" s="94"/>
      <c r="H48" s="129"/>
      <c r="I48" s="51">
        <f t="shared" si="0"/>
        <v>0</v>
      </c>
      <c r="J48" s="190"/>
      <c r="K48" s="133"/>
      <c r="L48" s="52">
        <f t="shared" si="1"/>
        <v>0</v>
      </c>
      <c r="M48" s="240"/>
      <c r="N48" s="51">
        <f t="shared" si="2"/>
        <v>0</v>
      </c>
    </row>
    <row r="49" spans="1:14" s="53" customFormat="1" ht="15" x14ac:dyDescent="0.2">
      <c r="A49" s="91"/>
      <c r="B49" s="91"/>
      <c r="C49" s="91"/>
      <c r="D49" s="91"/>
      <c r="E49" s="91"/>
      <c r="F49" s="93"/>
      <c r="G49" s="94"/>
      <c r="H49" s="129"/>
      <c r="I49" s="51">
        <f t="shared" si="0"/>
        <v>0</v>
      </c>
      <c r="J49" s="190"/>
      <c r="K49" s="133"/>
      <c r="L49" s="52">
        <f t="shared" si="1"/>
        <v>0</v>
      </c>
      <c r="M49" s="240"/>
      <c r="N49" s="51">
        <f t="shared" si="2"/>
        <v>0</v>
      </c>
    </row>
    <row r="50" spans="1:14" s="53" customFormat="1" ht="15" x14ac:dyDescent="0.2">
      <c r="A50" s="91"/>
      <c r="B50" s="91"/>
      <c r="C50" s="91"/>
      <c r="D50" s="91"/>
      <c r="E50" s="91"/>
      <c r="F50" s="93"/>
      <c r="G50" s="94"/>
      <c r="H50" s="129"/>
      <c r="I50" s="51">
        <f t="shared" si="0"/>
        <v>0</v>
      </c>
      <c r="J50" s="190"/>
      <c r="K50" s="133"/>
      <c r="L50" s="52">
        <f t="shared" si="1"/>
        <v>0</v>
      </c>
      <c r="M50" s="240"/>
      <c r="N50" s="51">
        <f t="shared" si="2"/>
        <v>0</v>
      </c>
    </row>
    <row r="51" spans="1:14" s="53" customFormat="1" ht="15" x14ac:dyDescent="0.2">
      <c r="A51" s="91"/>
      <c r="B51" s="91"/>
      <c r="C51" s="91"/>
      <c r="D51" s="91"/>
      <c r="E51" s="91"/>
      <c r="F51" s="93"/>
      <c r="G51" s="94"/>
      <c r="H51" s="129"/>
      <c r="I51" s="51">
        <f t="shared" si="0"/>
        <v>0</v>
      </c>
      <c r="J51" s="190"/>
      <c r="K51" s="133"/>
      <c r="L51" s="52">
        <f t="shared" si="1"/>
        <v>0</v>
      </c>
      <c r="M51" s="240"/>
      <c r="N51" s="51">
        <f t="shared" si="2"/>
        <v>0</v>
      </c>
    </row>
    <row r="52" spans="1:14" s="53" customFormat="1" ht="15" x14ac:dyDescent="0.2">
      <c r="A52" s="91"/>
      <c r="B52" s="91"/>
      <c r="C52" s="91"/>
      <c r="D52" s="91"/>
      <c r="E52" s="91"/>
      <c r="F52" s="93"/>
      <c r="G52" s="94"/>
      <c r="H52" s="129"/>
      <c r="I52" s="51">
        <f t="shared" si="0"/>
        <v>0</v>
      </c>
      <c r="J52" s="190"/>
      <c r="K52" s="133"/>
      <c r="L52" s="52">
        <f t="shared" si="1"/>
        <v>0</v>
      </c>
      <c r="M52" s="240"/>
      <c r="N52" s="51">
        <f t="shared" si="2"/>
        <v>0</v>
      </c>
    </row>
    <row r="53" spans="1:14" s="53" customFormat="1" ht="15" x14ac:dyDescent="0.2">
      <c r="A53" s="91"/>
      <c r="B53" s="91"/>
      <c r="C53" s="91"/>
      <c r="D53" s="91"/>
      <c r="E53" s="91"/>
      <c r="F53" s="93"/>
      <c r="G53" s="94"/>
      <c r="H53" s="129"/>
      <c r="I53" s="51">
        <f t="shared" si="0"/>
        <v>0</v>
      </c>
      <c r="J53" s="190"/>
      <c r="K53" s="133"/>
      <c r="L53" s="52">
        <f t="shared" si="1"/>
        <v>0</v>
      </c>
      <c r="M53" s="240"/>
      <c r="N53" s="51">
        <f t="shared" si="2"/>
        <v>0</v>
      </c>
    </row>
    <row r="54" spans="1:14" s="53" customFormat="1" ht="15" x14ac:dyDescent="0.2">
      <c r="A54" s="91"/>
      <c r="B54" s="91"/>
      <c r="C54" s="91"/>
      <c r="D54" s="91"/>
      <c r="E54" s="91"/>
      <c r="F54" s="93"/>
      <c r="G54" s="94"/>
      <c r="H54" s="129"/>
      <c r="I54" s="51">
        <f t="shared" si="0"/>
        <v>0</v>
      </c>
      <c r="J54" s="190"/>
      <c r="K54" s="133"/>
      <c r="L54" s="52">
        <f t="shared" si="1"/>
        <v>0</v>
      </c>
      <c r="M54" s="240"/>
      <c r="N54" s="51">
        <f t="shared" si="2"/>
        <v>0</v>
      </c>
    </row>
    <row r="55" spans="1:14" s="53" customFormat="1" ht="15" x14ac:dyDescent="0.2">
      <c r="A55" s="91"/>
      <c r="B55" s="91"/>
      <c r="C55" s="91"/>
      <c r="D55" s="91"/>
      <c r="E55" s="91"/>
      <c r="F55" s="93"/>
      <c r="G55" s="94"/>
      <c r="H55" s="129"/>
      <c r="I55" s="51">
        <f t="shared" si="0"/>
        <v>0</v>
      </c>
      <c r="J55" s="190"/>
      <c r="K55" s="133"/>
      <c r="L55" s="52">
        <f t="shared" si="1"/>
        <v>0</v>
      </c>
      <c r="M55" s="240"/>
      <c r="N55" s="51">
        <f t="shared" si="2"/>
        <v>0</v>
      </c>
    </row>
    <row r="56" spans="1:14" s="53" customFormat="1" ht="15" x14ac:dyDescent="0.2">
      <c r="A56" s="91"/>
      <c r="B56" s="91"/>
      <c r="C56" s="91"/>
      <c r="D56" s="91"/>
      <c r="E56" s="91"/>
      <c r="F56" s="93"/>
      <c r="G56" s="94"/>
      <c r="H56" s="129"/>
      <c r="I56" s="51">
        <f t="shared" si="0"/>
        <v>0</v>
      </c>
      <c r="J56" s="190"/>
      <c r="K56" s="133"/>
      <c r="L56" s="52">
        <f t="shared" si="1"/>
        <v>0</v>
      </c>
      <c r="M56" s="240"/>
      <c r="N56" s="51">
        <f t="shared" si="2"/>
        <v>0</v>
      </c>
    </row>
    <row r="57" spans="1:14" s="53" customFormat="1" ht="25.9" customHeight="1" x14ac:dyDescent="0.25">
      <c r="A57" s="194"/>
      <c r="B57" s="194"/>
      <c r="C57" s="194"/>
      <c r="D57" s="194"/>
      <c r="E57" s="194"/>
      <c r="F57" s="195"/>
      <c r="G57" s="196"/>
      <c r="H57" s="197" t="s">
        <v>0</v>
      </c>
      <c r="I57" s="54">
        <f>ROUNDUP(SUM(I4:I56),2)</f>
        <v>0</v>
      </c>
      <c r="J57" s="191"/>
      <c r="K57" s="134"/>
      <c r="L57" s="136"/>
      <c r="M57" s="55"/>
      <c r="N57" s="56">
        <f>ROUNDUP(SUM(N4:N56),2)</f>
        <v>0</v>
      </c>
    </row>
  </sheetData>
  <sheetProtection password="CF05" sheet="1" objects="1" scenarios="1"/>
  <mergeCells count="1">
    <mergeCell ref="A1:B1"/>
  </mergeCells>
  <printOptions horizontalCentered="1"/>
  <pageMargins left="0.39370078740157483" right="0.39370078740157483" top="0.55118110236220474" bottom="0.55118110236220474" header="0.31496062992125984" footer="0.31496062992125984"/>
  <pageSetup scale="45" orientation="landscape" r:id="rId1"/>
  <headerFooter>
    <oddFooter>&amp;C&amp;F&amp;R&amp;P/&amp;N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135"/>
  <sheetViews>
    <sheetView zoomScale="70" zoomScaleNormal="70" workbookViewId="0">
      <selection activeCell="I4" sqref="I4"/>
    </sheetView>
  </sheetViews>
  <sheetFormatPr defaultColWidth="8.85546875" defaultRowHeight="14.25" x14ac:dyDescent="0.2"/>
  <cols>
    <col min="1" max="1" width="11.85546875" style="173" customWidth="1"/>
    <col min="2" max="2" width="20" style="173" customWidth="1"/>
    <col min="3" max="5" width="21.28515625" style="173" customWidth="1"/>
    <col min="6" max="6" width="21.28515625" style="185" customWidth="1"/>
    <col min="7" max="7" width="21.28515625" style="173" customWidth="1"/>
    <col min="8" max="8" width="60.5703125" style="173" customWidth="1"/>
    <col min="9" max="9" width="20.42578125" style="186" bestFit="1" customWidth="1"/>
    <col min="10" max="10" width="12.85546875" style="187" customWidth="1"/>
    <col min="11" max="11" width="21.28515625" style="188" customWidth="1"/>
    <col min="12" max="12" width="21.28515625" style="37" customWidth="1"/>
    <col min="13" max="13" width="15.42578125" style="192" customWidth="1"/>
    <col min="14" max="14" width="21.28515625" style="130" hidden="1" customWidth="1"/>
    <col min="15" max="15" width="14.85546875" style="37" hidden="1" customWidth="1"/>
    <col min="16" max="16" width="16.28515625" style="37" hidden="1" customWidth="1"/>
    <col min="17" max="17" width="14.7109375" style="37" hidden="1" customWidth="1"/>
    <col min="18" max="16384" width="8.85546875" style="34"/>
  </cols>
  <sheetData>
    <row r="1" spans="1:17" s="28" customFormat="1" ht="38.450000000000003" customHeight="1" x14ac:dyDescent="0.25">
      <c r="A1" s="595" t="s">
        <v>289</v>
      </c>
      <c r="B1" s="595"/>
      <c r="C1" s="595"/>
      <c r="D1" s="595"/>
      <c r="E1" s="174"/>
      <c r="F1" s="198"/>
      <c r="G1" s="199"/>
      <c r="H1" s="199"/>
      <c r="I1" s="200"/>
      <c r="J1" s="201"/>
      <c r="K1" s="202"/>
      <c r="L1" s="36"/>
      <c r="M1" s="189"/>
      <c r="N1" s="139"/>
      <c r="O1" s="36"/>
      <c r="P1" s="36"/>
      <c r="Q1" s="36"/>
    </row>
    <row r="3" spans="1:17" s="207" customFormat="1" ht="60" x14ac:dyDescent="0.2">
      <c r="A3" s="203" t="s">
        <v>226</v>
      </c>
      <c r="B3" s="213" t="s">
        <v>225</v>
      </c>
      <c r="C3" s="203" t="s">
        <v>229</v>
      </c>
      <c r="D3" s="203" t="s">
        <v>233</v>
      </c>
      <c r="E3" s="203" t="s">
        <v>232</v>
      </c>
      <c r="F3" s="204" t="s">
        <v>237</v>
      </c>
      <c r="G3" s="203" t="s">
        <v>234</v>
      </c>
      <c r="H3" s="203" t="s">
        <v>230</v>
      </c>
      <c r="I3" s="43" t="s">
        <v>222</v>
      </c>
      <c r="J3" s="203" t="s">
        <v>221</v>
      </c>
      <c r="K3" s="205" t="s">
        <v>258</v>
      </c>
      <c r="L3" s="43" t="s">
        <v>257</v>
      </c>
      <c r="M3" s="204" t="s">
        <v>276</v>
      </c>
      <c r="N3" s="132" t="s">
        <v>249</v>
      </c>
      <c r="O3" s="29" t="s">
        <v>260</v>
      </c>
      <c r="P3" s="38" t="s">
        <v>250</v>
      </c>
      <c r="Q3" s="206" t="s">
        <v>252</v>
      </c>
    </row>
    <row r="4" spans="1:17" s="53" customFormat="1" ht="15" x14ac:dyDescent="0.2">
      <c r="A4" s="91"/>
      <c r="B4" s="91"/>
      <c r="C4" s="91"/>
      <c r="D4" s="91"/>
      <c r="E4" s="91"/>
      <c r="F4" s="146"/>
      <c r="G4" s="91"/>
      <c r="H4" s="91"/>
      <c r="I4" s="93"/>
      <c r="J4" s="94"/>
      <c r="K4" s="129"/>
      <c r="L4" s="51">
        <f>IF(K4="",I4,I4/K4)</f>
        <v>0</v>
      </c>
      <c r="M4" s="190"/>
      <c r="N4" s="133"/>
      <c r="O4" s="241">
        <f>IF(N4&gt;0,(I4/N4),L4)</f>
        <v>0</v>
      </c>
      <c r="P4" s="33"/>
      <c r="Q4" s="33">
        <f>O4-P4</f>
        <v>0</v>
      </c>
    </row>
    <row r="5" spans="1:17" s="53" customFormat="1" ht="15" x14ac:dyDescent="0.2">
      <c r="A5" s="91"/>
      <c r="B5" s="91"/>
      <c r="C5" s="91"/>
      <c r="D5" s="91"/>
      <c r="E5" s="91"/>
      <c r="F5" s="146"/>
      <c r="G5" s="91"/>
      <c r="H5" s="91"/>
      <c r="I5" s="93"/>
      <c r="J5" s="94"/>
      <c r="K5" s="129"/>
      <c r="L5" s="51">
        <f t="shared" ref="L5:L134" si="0">IF(K5="",I5,I5/K5)</f>
        <v>0</v>
      </c>
      <c r="M5" s="190"/>
      <c r="N5" s="133"/>
      <c r="O5" s="241">
        <f t="shared" ref="O5:O134" si="1">IF(N5&gt;0,(I5/N5),L5)</f>
        <v>0</v>
      </c>
      <c r="P5" s="33"/>
      <c r="Q5" s="33">
        <f t="shared" ref="Q5:Q134" si="2">O5-P5</f>
        <v>0</v>
      </c>
    </row>
    <row r="6" spans="1:17" s="53" customFormat="1" ht="15" x14ac:dyDescent="0.2">
      <c r="A6" s="91"/>
      <c r="B6" s="91"/>
      <c r="C6" s="91"/>
      <c r="D6" s="91"/>
      <c r="E6" s="91"/>
      <c r="F6" s="146"/>
      <c r="G6" s="91"/>
      <c r="H6" s="91"/>
      <c r="I6" s="93"/>
      <c r="J6" s="94"/>
      <c r="K6" s="129"/>
      <c r="L6" s="51">
        <f t="shared" si="0"/>
        <v>0</v>
      </c>
      <c r="M6" s="190"/>
      <c r="N6" s="133"/>
      <c r="O6" s="241">
        <f t="shared" si="1"/>
        <v>0</v>
      </c>
      <c r="P6" s="33"/>
      <c r="Q6" s="33">
        <f t="shared" si="2"/>
        <v>0</v>
      </c>
    </row>
    <row r="7" spans="1:17" s="53" customFormat="1" ht="15" x14ac:dyDescent="0.2">
      <c r="A7" s="91"/>
      <c r="B7" s="91"/>
      <c r="C7" s="91"/>
      <c r="D7" s="91"/>
      <c r="E7" s="91"/>
      <c r="F7" s="146"/>
      <c r="G7" s="91"/>
      <c r="H7" s="91"/>
      <c r="I7" s="93"/>
      <c r="J7" s="94"/>
      <c r="K7" s="129"/>
      <c r="L7" s="51">
        <f t="shared" si="0"/>
        <v>0</v>
      </c>
      <c r="M7" s="190"/>
      <c r="N7" s="133"/>
      <c r="O7" s="241">
        <f t="shared" si="1"/>
        <v>0</v>
      </c>
      <c r="P7" s="33"/>
      <c r="Q7" s="33">
        <f t="shared" si="2"/>
        <v>0</v>
      </c>
    </row>
    <row r="8" spans="1:17" s="53" customFormat="1" ht="15" x14ac:dyDescent="0.2">
      <c r="A8" s="91"/>
      <c r="B8" s="91"/>
      <c r="C8" s="91"/>
      <c r="D8" s="91"/>
      <c r="E8" s="91"/>
      <c r="F8" s="146"/>
      <c r="G8" s="91"/>
      <c r="H8" s="91"/>
      <c r="I8" s="93"/>
      <c r="J8" s="94"/>
      <c r="K8" s="129"/>
      <c r="L8" s="51">
        <f t="shared" si="0"/>
        <v>0</v>
      </c>
      <c r="M8" s="190"/>
      <c r="N8" s="133"/>
      <c r="O8" s="241">
        <f t="shared" si="1"/>
        <v>0</v>
      </c>
      <c r="P8" s="33"/>
      <c r="Q8" s="33">
        <f t="shared" si="2"/>
        <v>0</v>
      </c>
    </row>
    <row r="9" spans="1:17" s="53" customFormat="1" ht="15" x14ac:dyDescent="0.2">
      <c r="A9" s="91"/>
      <c r="B9" s="91"/>
      <c r="C9" s="91"/>
      <c r="D9" s="91"/>
      <c r="E9" s="91"/>
      <c r="F9" s="146"/>
      <c r="G9" s="91"/>
      <c r="H9" s="91"/>
      <c r="I9" s="93"/>
      <c r="J9" s="94"/>
      <c r="K9" s="129"/>
      <c r="L9" s="51">
        <f t="shared" si="0"/>
        <v>0</v>
      </c>
      <c r="M9" s="190"/>
      <c r="N9" s="133"/>
      <c r="O9" s="241">
        <f t="shared" si="1"/>
        <v>0</v>
      </c>
      <c r="P9" s="33"/>
      <c r="Q9" s="33">
        <f t="shared" si="2"/>
        <v>0</v>
      </c>
    </row>
    <row r="10" spans="1:17" s="53" customFormat="1" ht="15" x14ac:dyDescent="0.2">
      <c r="A10" s="91"/>
      <c r="B10" s="91"/>
      <c r="C10" s="91"/>
      <c r="D10" s="91"/>
      <c r="E10" s="91"/>
      <c r="F10" s="146"/>
      <c r="G10" s="91"/>
      <c r="H10" s="91"/>
      <c r="I10" s="93"/>
      <c r="J10" s="94"/>
      <c r="K10" s="129"/>
      <c r="L10" s="51">
        <f t="shared" si="0"/>
        <v>0</v>
      </c>
      <c r="M10" s="190"/>
      <c r="N10" s="133"/>
      <c r="O10" s="241">
        <f t="shared" si="1"/>
        <v>0</v>
      </c>
      <c r="P10" s="33"/>
      <c r="Q10" s="33">
        <f t="shared" si="2"/>
        <v>0</v>
      </c>
    </row>
    <row r="11" spans="1:17" s="53" customFormat="1" ht="15" x14ac:dyDescent="0.2">
      <c r="A11" s="91"/>
      <c r="B11" s="91"/>
      <c r="C11" s="91"/>
      <c r="D11" s="91"/>
      <c r="E11" s="91"/>
      <c r="F11" s="146"/>
      <c r="G11" s="91"/>
      <c r="H11" s="91"/>
      <c r="I11" s="93"/>
      <c r="J11" s="94"/>
      <c r="K11" s="129"/>
      <c r="L11" s="51">
        <f t="shared" si="0"/>
        <v>0</v>
      </c>
      <c r="M11" s="190"/>
      <c r="N11" s="133"/>
      <c r="O11" s="241">
        <f t="shared" si="1"/>
        <v>0</v>
      </c>
      <c r="P11" s="33"/>
      <c r="Q11" s="33">
        <f t="shared" si="2"/>
        <v>0</v>
      </c>
    </row>
    <row r="12" spans="1:17" s="53" customFormat="1" ht="15" x14ac:dyDescent="0.2">
      <c r="A12" s="91"/>
      <c r="B12" s="91"/>
      <c r="C12" s="91"/>
      <c r="D12" s="91"/>
      <c r="E12" s="91"/>
      <c r="F12" s="146"/>
      <c r="G12" s="91"/>
      <c r="H12" s="91"/>
      <c r="I12" s="93"/>
      <c r="J12" s="94"/>
      <c r="K12" s="129"/>
      <c r="L12" s="51">
        <f t="shared" si="0"/>
        <v>0</v>
      </c>
      <c r="M12" s="190"/>
      <c r="N12" s="133"/>
      <c r="O12" s="241">
        <f t="shared" si="1"/>
        <v>0</v>
      </c>
      <c r="P12" s="33"/>
      <c r="Q12" s="33">
        <f t="shared" si="2"/>
        <v>0</v>
      </c>
    </row>
    <row r="13" spans="1:17" s="53" customFormat="1" ht="15" x14ac:dyDescent="0.2">
      <c r="A13" s="91"/>
      <c r="B13" s="91"/>
      <c r="C13" s="91"/>
      <c r="D13" s="91"/>
      <c r="E13" s="91"/>
      <c r="F13" s="146"/>
      <c r="G13" s="91"/>
      <c r="H13" s="91"/>
      <c r="I13" s="93"/>
      <c r="J13" s="94"/>
      <c r="K13" s="129"/>
      <c r="L13" s="51">
        <f t="shared" si="0"/>
        <v>0</v>
      </c>
      <c r="M13" s="190"/>
      <c r="N13" s="133"/>
      <c r="O13" s="241">
        <f t="shared" si="1"/>
        <v>0</v>
      </c>
      <c r="P13" s="33"/>
      <c r="Q13" s="33">
        <f t="shared" si="2"/>
        <v>0</v>
      </c>
    </row>
    <row r="14" spans="1:17" s="53" customFormat="1" ht="15" x14ac:dyDescent="0.2">
      <c r="A14" s="91"/>
      <c r="B14" s="91"/>
      <c r="C14" s="91"/>
      <c r="D14" s="91"/>
      <c r="E14" s="91"/>
      <c r="F14" s="146"/>
      <c r="G14" s="91"/>
      <c r="H14" s="91"/>
      <c r="I14" s="93"/>
      <c r="J14" s="94"/>
      <c r="K14" s="129"/>
      <c r="L14" s="51">
        <f t="shared" si="0"/>
        <v>0</v>
      </c>
      <c r="M14" s="190"/>
      <c r="N14" s="133"/>
      <c r="O14" s="241">
        <f t="shared" si="1"/>
        <v>0</v>
      </c>
      <c r="P14" s="33"/>
      <c r="Q14" s="33">
        <f t="shared" si="2"/>
        <v>0</v>
      </c>
    </row>
    <row r="15" spans="1:17" s="53" customFormat="1" ht="15" x14ac:dyDescent="0.2">
      <c r="A15" s="91"/>
      <c r="B15" s="91"/>
      <c r="C15" s="91"/>
      <c r="D15" s="91"/>
      <c r="E15" s="91"/>
      <c r="F15" s="146"/>
      <c r="G15" s="91"/>
      <c r="H15" s="91"/>
      <c r="I15" s="93"/>
      <c r="J15" s="94"/>
      <c r="K15" s="129"/>
      <c r="L15" s="51">
        <f t="shared" si="0"/>
        <v>0</v>
      </c>
      <c r="M15" s="190"/>
      <c r="N15" s="133"/>
      <c r="O15" s="241">
        <f t="shared" si="1"/>
        <v>0</v>
      </c>
      <c r="P15" s="33"/>
      <c r="Q15" s="33">
        <f t="shared" si="2"/>
        <v>0</v>
      </c>
    </row>
    <row r="16" spans="1:17" s="53" customFormat="1" ht="15" x14ac:dyDescent="0.2">
      <c r="A16" s="91"/>
      <c r="B16" s="91"/>
      <c r="C16" s="91"/>
      <c r="D16" s="91"/>
      <c r="E16" s="91"/>
      <c r="F16" s="146"/>
      <c r="G16" s="91"/>
      <c r="H16" s="91"/>
      <c r="I16" s="93"/>
      <c r="J16" s="94"/>
      <c r="K16" s="129"/>
      <c r="L16" s="51">
        <f t="shared" si="0"/>
        <v>0</v>
      </c>
      <c r="M16" s="190"/>
      <c r="N16" s="133"/>
      <c r="O16" s="241">
        <f t="shared" si="1"/>
        <v>0</v>
      </c>
      <c r="P16" s="33"/>
      <c r="Q16" s="33">
        <f t="shared" si="2"/>
        <v>0</v>
      </c>
    </row>
    <row r="17" spans="1:17" s="53" customFormat="1" ht="15" x14ac:dyDescent="0.2">
      <c r="A17" s="91"/>
      <c r="B17" s="91"/>
      <c r="C17" s="91"/>
      <c r="D17" s="91"/>
      <c r="E17" s="91"/>
      <c r="F17" s="146"/>
      <c r="G17" s="91"/>
      <c r="H17" s="91"/>
      <c r="I17" s="93"/>
      <c r="J17" s="94"/>
      <c r="K17" s="129"/>
      <c r="L17" s="51">
        <f t="shared" si="0"/>
        <v>0</v>
      </c>
      <c r="M17" s="190"/>
      <c r="N17" s="133"/>
      <c r="O17" s="241">
        <f t="shared" si="1"/>
        <v>0</v>
      </c>
      <c r="P17" s="33"/>
      <c r="Q17" s="33">
        <f t="shared" si="2"/>
        <v>0</v>
      </c>
    </row>
    <row r="18" spans="1:17" s="53" customFormat="1" ht="15" x14ac:dyDescent="0.2">
      <c r="A18" s="91"/>
      <c r="B18" s="91"/>
      <c r="C18" s="91"/>
      <c r="D18" s="91"/>
      <c r="E18" s="91"/>
      <c r="F18" s="146"/>
      <c r="G18" s="91"/>
      <c r="H18" s="91"/>
      <c r="I18" s="93"/>
      <c r="J18" s="94"/>
      <c r="K18" s="129"/>
      <c r="L18" s="51">
        <f t="shared" si="0"/>
        <v>0</v>
      </c>
      <c r="M18" s="190"/>
      <c r="N18" s="133"/>
      <c r="O18" s="241">
        <f t="shared" si="1"/>
        <v>0</v>
      </c>
      <c r="P18" s="33"/>
      <c r="Q18" s="33">
        <f t="shared" si="2"/>
        <v>0</v>
      </c>
    </row>
    <row r="19" spans="1:17" s="53" customFormat="1" ht="15" x14ac:dyDescent="0.2">
      <c r="A19" s="91"/>
      <c r="B19" s="91"/>
      <c r="C19" s="91"/>
      <c r="D19" s="91"/>
      <c r="E19" s="91"/>
      <c r="F19" s="146"/>
      <c r="G19" s="91"/>
      <c r="H19" s="91"/>
      <c r="I19" s="93"/>
      <c r="J19" s="94"/>
      <c r="K19" s="129"/>
      <c r="L19" s="51">
        <f t="shared" si="0"/>
        <v>0</v>
      </c>
      <c r="M19" s="190"/>
      <c r="N19" s="133"/>
      <c r="O19" s="241">
        <f t="shared" si="1"/>
        <v>0</v>
      </c>
      <c r="P19" s="33"/>
      <c r="Q19" s="33">
        <f t="shared" si="2"/>
        <v>0</v>
      </c>
    </row>
    <row r="20" spans="1:17" s="53" customFormat="1" ht="15" x14ac:dyDescent="0.2">
      <c r="A20" s="91"/>
      <c r="B20" s="91"/>
      <c r="C20" s="91"/>
      <c r="D20" s="91"/>
      <c r="E20" s="91"/>
      <c r="F20" s="146"/>
      <c r="G20" s="91"/>
      <c r="H20" s="91"/>
      <c r="I20" s="93"/>
      <c r="J20" s="94"/>
      <c r="K20" s="129"/>
      <c r="L20" s="51">
        <f t="shared" si="0"/>
        <v>0</v>
      </c>
      <c r="M20" s="190"/>
      <c r="N20" s="133"/>
      <c r="O20" s="241">
        <f t="shared" si="1"/>
        <v>0</v>
      </c>
      <c r="P20" s="33"/>
      <c r="Q20" s="33">
        <f t="shared" si="2"/>
        <v>0</v>
      </c>
    </row>
    <row r="21" spans="1:17" s="53" customFormat="1" ht="15" x14ac:dyDescent="0.2">
      <c r="A21" s="91"/>
      <c r="B21" s="91"/>
      <c r="C21" s="91"/>
      <c r="D21" s="91"/>
      <c r="E21" s="91"/>
      <c r="F21" s="146"/>
      <c r="G21" s="91"/>
      <c r="H21" s="91"/>
      <c r="I21" s="93"/>
      <c r="J21" s="94"/>
      <c r="K21" s="129"/>
      <c r="L21" s="51">
        <f t="shared" si="0"/>
        <v>0</v>
      </c>
      <c r="M21" s="190"/>
      <c r="N21" s="133"/>
      <c r="O21" s="241">
        <f t="shared" si="1"/>
        <v>0</v>
      </c>
      <c r="P21" s="33"/>
      <c r="Q21" s="33">
        <f t="shared" si="2"/>
        <v>0</v>
      </c>
    </row>
    <row r="22" spans="1:17" s="53" customFormat="1" ht="15" x14ac:dyDescent="0.2">
      <c r="A22" s="91"/>
      <c r="B22" s="91"/>
      <c r="C22" s="91"/>
      <c r="D22" s="91"/>
      <c r="E22" s="91"/>
      <c r="F22" s="146"/>
      <c r="G22" s="91"/>
      <c r="H22" s="91"/>
      <c r="I22" s="93"/>
      <c r="J22" s="94"/>
      <c r="K22" s="129"/>
      <c r="L22" s="51">
        <f t="shared" si="0"/>
        <v>0</v>
      </c>
      <c r="M22" s="190"/>
      <c r="N22" s="133"/>
      <c r="O22" s="241">
        <f t="shared" si="1"/>
        <v>0</v>
      </c>
      <c r="P22" s="33"/>
      <c r="Q22" s="33">
        <f t="shared" si="2"/>
        <v>0</v>
      </c>
    </row>
    <row r="23" spans="1:17" s="53" customFormat="1" ht="15" x14ac:dyDescent="0.2">
      <c r="A23" s="91"/>
      <c r="B23" s="91"/>
      <c r="C23" s="91"/>
      <c r="D23" s="91"/>
      <c r="E23" s="91"/>
      <c r="F23" s="146"/>
      <c r="G23" s="91"/>
      <c r="H23" s="91"/>
      <c r="I23" s="93"/>
      <c r="J23" s="94"/>
      <c r="K23" s="129"/>
      <c r="L23" s="51">
        <f t="shared" si="0"/>
        <v>0</v>
      </c>
      <c r="M23" s="190"/>
      <c r="N23" s="133"/>
      <c r="O23" s="241">
        <f t="shared" si="1"/>
        <v>0</v>
      </c>
      <c r="P23" s="33"/>
      <c r="Q23" s="33">
        <f t="shared" si="2"/>
        <v>0</v>
      </c>
    </row>
    <row r="24" spans="1:17" s="53" customFormat="1" ht="15" x14ac:dyDescent="0.2">
      <c r="A24" s="91"/>
      <c r="B24" s="91"/>
      <c r="C24" s="91"/>
      <c r="D24" s="91"/>
      <c r="E24" s="91"/>
      <c r="F24" s="146"/>
      <c r="G24" s="91"/>
      <c r="H24" s="91"/>
      <c r="I24" s="93"/>
      <c r="J24" s="94"/>
      <c r="K24" s="129"/>
      <c r="L24" s="51">
        <f t="shared" si="0"/>
        <v>0</v>
      </c>
      <c r="M24" s="190"/>
      <c r="N24" s="133"/>
      <c r="O24" s="241">
        <f t="shared" si="1"/>
        <v>0</v>
      </c>
      <c r="P24" s="33"/>
      <c r="Q24" s="33">
        <f t="shared" si="2"/>
        <v>0</v>
      </c>
    </row>
    <row r="25" spans="1:17" s="53" customFormat="1" ht="15" x14ac:dyDescent="0.2">
      <c r="A25" s="91"/>
      <c r="B25" s="91"/>
      <c r="C25" s="91"/>
      <c r="D25" s="91"/>
      <c r="E25" s="91"/>
      <c r="F25" s="146"/>
      <c r="G25" s="91"/>
      <c r="H25" s="91"/>
      <c r="I25" s="93"/>
      <c r="J25" s="94"/>
      <c r="K25" s="129"/>
      <c r="L25" s="51">
        <f t="shared" si="0"/>
        <v>0</v>
      </c>
      <c r="M25" s="190"/>
      <c r="N25" s="133"/>
      <c r="O25" s="241">
        <f t="shared" si="1"/>
        <v>0</v>
      </c>
      <c r="P25" s="33"/>
      <c r="Q25" s="33">
        <f t="shared" si="2"/>
        <v>0</v>
      </c>
    </row>
    <row r="26" spans="1:17" s="53" customFormat="1" ht="15" x14ac:dyDescent="0.2">
      <c r="A26" s="91"/>
      <c r="B26" s="91"/>
      <c r="C26" s="91"/>
      <c r="D26" s="91"/>
      <c r="E26" s="91"/>
      <c r="F26" s="146"/>
      <c r="G26" s="91"/>
      <c r="H26" s="91"/>
      <c r="I26" s="93"/>
      <c r="J26" s="94"/>
      <c r="K26" s="129"/>
      <c r="L26" s="51">
        <f t="shared" si="0"/>
        <v>0</v>
      </c>
      <c r="M26" s="190"/>
      <c r="N26" s="133"/>
      <c r="O26" s="241">
        <f t="shared" si="1"/>
        <v>0</v>
      </c>
      <c r="P26" s="33"/>
      <c r="Q26" s="33">
        <f t="shared" si="2"/>
        <v>0</v>
      </c>
    </row>
    <row r="27" spans="1:17" s="53" customFormat="1" ht="15" x14ac:dyDescent="0.2">
      <c r="A27" s="91"/>
      <c r="B27" s="91"/>
      <c r="C27" s="91"/>
      <c r="D27" s="91"/>
      <c r="E27" s="91"/>
      <c r="F27" s="146"/>
      <c r="G27" s="91"/>
      <c r="H27" s="91"/>
      <c r="I27" s="93"/>
      <c r="J27" s="94"/>
      <c r="K27" s="129"/>
      <c r="L27" s="51">
        <f t="shared" si="0"/>
        <v>0</v>
      </c>
      <c r="M27" s="190"/>
      <c r="N27" s="133"/>
      <c r="O27" s="241">
        <f t="shared" si="1"/>
        <v>0</v>
      </c>
      <c r="P27" s="33"/>
      <c r="Q27" s="33">
        <f t="shared" si="2"/>
        <v>0</v>
      </c>
    </row>
    <row r="28" spans="1:17" s="53" customFormat="1" ht="15" x14ac:dyDescent="0.2">
      <c r="A28" s="91"/>
      <c r="B28" s="91"/>
      <c r="C28" s="91"/>
      <c r="D28" s="91"/>
      <c r="E28" s="91"/>
      <c r="F28" s="146"/>
      <c r="G28" s="91"/>
      <c r="H28" s="91"/>
      <c r="I28" s="93"/>
      <c r="J28" s="94"/>
      <c r="K28" s="129"/>
      <c r="L28" s="51">
        <f t="shared" si="0"/>
        <v>0</v>
      </c>
      <c r="M28" s="190"/>
      <c r="N28" s="133"/>
      <c r="O28" s="241">
        <f t="shared" si="1"/>
        <v>0</v>
      </c>
      <c r="P28" s="33"/>
      <c r="Q28" s="33">
        <f t="shared" si="2"/>
        <v>0</v>
      </c>
    </row>
    <row r="29" spans="1:17" s="53" customFormat="1" ht="15" x14ac:dyDescent="0.2">
      <c r="A29" s="91"/>
      <c r="B29" s="91"/>
      <c r="C29" s="91"/>
      <c r="D29" s="91"/>
      <c r="E29" s="91"/>
      <c r="F29" s="146"/>
      <c r="G29" s="91"/>
      <c r="H29" s="91"/>
      <c r="I29" s="93"/>
      <c r="J29" s="94"/>
      <c r="K29" s="129"/>
      <c r="L29" s="51">
        <f t="shared" si="0"/>
        <v>0</v>
      </c>
      <c r="M29" s="190"/>
      <c r="N29" s="133"/>
      <c r="O29" s="241">
        <f t="shared" si="1"/>
        <v>0</v>
      </c>
      <c r="P29" s="33"/>
      <c r="Q29" s="33">
        <f t="shared" si="2"/>
        <v>0</v>
      </c>
    </row>
    <row r="30" spans="1:17" s="53" customFormat="1" ht="15" x14ac:dyDescent="0.2">
      <c r="A30" s="91"/>
      <c r="B30" s="91"/>
      <c r="C30" s="91"/>
      <c r="D30" s="91"/>
      <c r="E30" s="91"/>
      <c r="F30" s="146"/>
      <c r="G30" s="91"/>
      <c r="H30" s="91"/>
      <c r="I30" s="93"/>
      <c r="J30" s="94"/>
      <c r="K30" s="129"/>
      <c r="L30" s="51">
        <f t="shared" si="0"/>
        <v>0</v>
      </c>
      <c r="M30" s="190"/>
      <c r="N30" s="133"/>
      <c r="O30" s="241">
        <f t="shared" si="1"/>
        <v>0</v>
      </c>
      <c r="P30" s="33"/>
      <c r="Q30" s="33">
        <f t="shared" si="2"/>
        <v>0</v>
      </c>
    </row>
    <row r="31" spans="1:17" s="53" customFormat="1" ht="15" x14ac:dyDescent="0.2">
      <c r="A31" s="91"/>
      <c r="B31" s="91"/>
      <c r="C31" s="91"/>
      <c r="D31" s="91"/>
      <c r="E31" s="91"/>
      <c r="F31" s="146"/>
      <c r="G31" s="91"/>
      <c r="H31" s="91"/>
      <c r="I31" s="93"/>
      <c r="J31" s="94"/>
      <c r="K31" s="129"/>
      <c r="L31" s="51">
        <f t="shared" si="0"/>
        <v>0</v>
      </c>
      <c r="M31" s="190"/>
      <c r="N31" s="133"/>
      <c r="O31" s="241">
        <f t="shared" si="1"/>
        <v>0</v>
      </c>
      <c r="P31" s="33"/>
      <c r="Q31" s="33">
        <f t="shared" si="2"/>
        <v>0</v>
      </c>
    </row>
    <row r="32" spans="1:17" s="53" customFormat="1" ht="15" x14ac:dyDescent="0.2">
      <c r="A32" s="91"/>
      <c r="B32" s="91"/>
      <c r="C32" s="91"/>
      <c r="D32" s="91"/>
      <c r="E32" s="91"/>
      <c r="F32" s="146"/>
      <c r="G32" s="91"/>
      <c r="H32" s="91"/>
      <c r="I32" s="93"/>
      <c r="J32" s="94"/>
      <c r="K32" s="129"/>
      <c r="L32" s="51">
        <f t="shared" si="0"/>
        <v>0</v>
      </c>
      <c r="M32" s="190"/>
      <c r="N32" s="133"/>
      <c r="O32" s="241">
        <f t="shared" si="1"/>
        <v>0</v>
      </c>
      <c r="P32" s="33"/>
      <c r="Q32" s="33">
        <f t="shared" si="2"/>
        <v>0</v>
      </c>
    </row>
    <row r="33" spans="1:17" s="53" customFormat="1" ht="15" x14ac:dyDescent="0.2">
      <c r="A33" s="91"/>
      <c r="B33" s="91"/>
      <c r="C33" s="91"/>
      <c r="D33" s="91"/>
      <c r="E33" s="91"/>
      <c r="F33" s="146"/>
      <c r="G33" s="91"/>
      <c r="H33" s="91"/>
      <c r="I33" s="93"/>
      <c r="J33" s="94"/>
      <c r="K33" s="129"/>
      <c r="L33" s="51">
        <f t="shared" si="0"/>
        <v>0</v>
      </c>
      <c r="M33" s="190"/>
      <c r="N33" s="133"/>
      <c r="O33" s="241">
        <f t="shared" si="1"/>
        <v>0</v>
      </c>
      <c r="P33" s="33"/>
      <c r="Q33" s="33">
        <f t="shared" si="2"/>
        <v>0</v>
      </c>
    </row>
    <row r="34" spans="1:17" s="53" customFormat="1" ht="15" x14ac:dyDescent="0.2">
      <c r="A34" s="91"/>
      <c r="B34" s="91"/>
      <c r="C34" s="91"/>
      <c r="D34" s="91"/>
      <c r="E34" s="91"/>
      <c r="F34" s="146"/>
      <c r="G34" s="91"/>
      <c r="H34" s="91"/>
      <c r="I34" s="93"/>
      <c r="J34" s="94"/>
      <c r="K34" s="129"/>
      <c r="L34" s="51">
        <f t="shared" si="0"/>
        <v>0</v>
      </c>
      <c r="M34" s="190"/>
      <c r="N34" s="133"/>
      <c r="O34" s="241">
        <f t="shared" si="1"/>
        <v>0</v>
      </c>
      <c r="P34" s="33"/>
      <c r="Q34" s="33">
        <f t="shared" si="2"/>
        <v>0</v>
      </c>
    </row>
    <row r="35" spans="1:17" s="53" customFormat="1" ht="15" x14ac:dyDescent="0.2">
      <c r="A35" s="91"/>
      <c r="B35" s="91"/>
      <c r="C35" s="91"/>
      <c r="D35" s="91"/>
      <c r="E35" s="91"/>
      <c r="F35" s="146"/>
      <c r="G35" s="91"/>
      <c r="H35" s="91"/>
      <c r="I35" s="93"/>
      <c r="J35" s="94"/>
      <c r="K35" s="129"/>
      <c r="L35" s="51">
        <f t="shared" si="0"/>
        <v>0</v>
      </c>
      <c r="M35" s="190"/>
      <c r="N35" s="133"/>
      <c r="O35" s="241">
        <f t="shared" si="1"/>
        <v>0</v>
      </c>
      <c r="P35" s="33"/>
      <c r="Q35" s="33">
        <f t="shared" si="2"/>
        <v>0</v>
      </c>
    </row>
    <row r="36" spans="1:17" s="53" customFormat="1" ht="15" x14ac:dyDescent="0.2">
      <c r="A36" s="91"/>
      <c r="B36" s="91"/>
      <c r="C36" s="91"/>
      <c r="D36" s="91"/>
      <c r="E36" s="91"/>
      <c r="F36" s="146"/>
      <c r="G36" s="91"/>
      <c r="H36" s="91"/>
      <c r="I36" s="93"/>
      <c r="J36" s="94"/>
      <c r="K36" s="129"/>
      <c r="L36" s="51">
        <f t="shared" si="0"/>
        <v>0</v>
      </c>
      <c r="M36" s="190"/>
      <c r="N36" s="133"/>
      <c r="O36" s="241">
        <f t="shared" si="1"/>
        <v>0</v>
      </c>
      <c r="P36" s="33"/>
      <c r="Q36" s="33">
        <f t="shared" si="2"/>
        <v>0</v>
      </c>
    </row>
    <row r="37" spans="1:17" s="53" customFormat="1" ht="15" x14ac:dyDescent="0.2">
      <c r="A37" s="91"/>
      <c r="B37" s="91"/>
      <c r="C37" s="91"/>
      <c r="D37" s="91"/>
      <c r="E37" s="91"/>
      <c r="F37" s="146"/>
      <c r="G37" s="91"/>
      <c r="H37" s="91"/>
      <c r="I37" s="93"/>
      <c r="J37" s="94"/>
      <c r="K37" s="129"/>
      <c r="L37" s="51">
        <f t="shared" si="0"/>
        <v>0</v>
      </c>
      <c r="M37" s="190"/>
      <c r="N37" s="133"/>
      <c r="O37" s="241">
        <f t="shared" si="1"/>
        <v>0</v>
      </c>
      <c r="P37" s="33"/>
      <c r="Q37" s="33">
        <f t="shared" si="2"/>
        <v>0</v>
      </c>
    </row>
    <row r="38" spans="1:17" s="53" customFormat="1" ht="15" x14ac:dyDescent="0.2">
      <c r="A38" s="91"/>
      <c r="B38" s="91"/>
      <c r="C38" s="91"/>
      <c r="D38" s="91"/>
      <c r="E38" s="91"/>
      <c r="F38" s="146"/>
      <c r="G38" s="91"/>
      <c r="H38" s="91"/>
      <c r="I38" s="93"/>
      <c r="J38" s="94"/>
      <c r="K38" s="129"/>
      <c r="L38" s="51">
        <f t="shared" si="0"/>
        <v>0</v>
      </c>
      <c r="M38" s="190"/>
      <c r="N38" s="133"/>
      <c r="O38" s="241">
        <f t="shared" si="1"/>
        <v>0</v>
      </c>
      <c r="P38" s="33"/>
      <c r="Q38" s="33">
        <f t="shared" si="2"/>
        <v>0</v>
      </c>
    </row>
    <row r="39" spans="1:17" s="53" customFormat="1" ht="15" x14ac:dyDescent="0.2">
      <c r="A39" s="91"/>
      <c r="B39" s="91"/>
      <c r="C39" s="91"/>
      <c r="D39" s="91"/>
      <c r="E39" s="91"/>
      <c r="F39" s="146"/>
      <c r="G39" s="91"/>
      <c r="H39" s="91"/>
      <c r="I39" s="93"/>
      <c r="J39" s="94"/>
      <c r="K39" s="129"/>
      <c r="L39" s="51">
        <f t="shared" si="0"/>
        <v>0</v>
      </c>
      <c r="M39" s="190"/>
      <c r="N39" s="133"/>
      <c r="O39" s="241">
        <f t="shared" si="1"/>
        <v>0</v>
      </c>
      <c r="P39" s="33"/>
      <c r="Q39" s="33">
        <f t="shared" si="2"/>
        <v>0</v>
      </c>
    </row>
    <row r="40" spans="1:17" s="53" customFormat="1" ht="15" x14ac:dyDescent="0.2">
      <c r="A40" s="91"/>
      <c r="B40" s="91"/>
      <c r="C40" s="91"/>
      <c r="D40" s="91"/>
      <c r="E40" s="91"/>
      <c r="F40" s="146"/>
      <c r="G40" s="91"/>
      <c r="H40" s="91"/>
      <c r="I40" s="93"/>
      <c r="J40" s="94"/>
      <c r="K40" s="129"/>
      <c r="L40" s="51">
        <f t="shared" si="0"/>
        <v>0</v>
      </c>
      <c r="M40" s="190"/>
      <c r="N40" s="133"/>
      <c r="O40" s="241">
        <f t="shared" si="1"/>
        <v>0</v>
      </c>
      <c r="P40" s="33"/>
      <c r="Q40" s="33">
        <f t="shared" si="2"/>
        <v>0</v>
      </c>
    </row>
    <row r="41" spans="1:17" s="53" customFormat="1" ht="15" x14ac:dyDescent="0.2">
      <c r="A41" s="91"/>
      <c r="B41" s="91"/>
      <c r="C41" s="91"/>
      <c r="D41" s="91"/>
      <c r="E41" s="91"/>
      <c r="F41" s="146"/>
      <c r="G41" s="91"/>
      <c r="H41" s="91"/>
      <c r="I41" s="93"/>
      <c r="J41" s="94"/>
      <c r="K41" s="129"/>
      <c r="L41" s="51">
        <f t="shared" si="0"/>
        <v>0</v>
      </c>
      <c r="M41" s="190"/>
      <c r="N41" s="133"/>
      <c r="O41" s="241">
        <f t="shared" si="1"/>
        <v>0</v>
      </c>
      <c r="P41" s="33"/>
      <c r="Q41" s="33">
        <f t="shared" si="2"/>
        <v>0</v>
      </c>
    </row>
    <row r="42" spans="1:17" s="53" customFormat="1" ht="15" x14ac:dyDescent="0.2">
      <c r="A42" s="91"/>
      <c r="B42" s="91"/>
      <c r="C42" s="91"/>
      <c r="D42" s="91"/>
      <c r="E42" s="91"/>
      <c r="F42" s="146"/>
      <c r="G42" s="91"/>
      <c r="H42" s="91"/>
      <c r="I42" s="93"/>
      <c r="J42" s="94"/>
      <c r="K42" s="129"/>
      <c r="L42" s="51">
        <f t="shared" si="0"/>
        <v>0</v>
      </c>
      <c r="M42" s="190"/>
      <c r="N42" s="133"/>
      <c r="O42" s="241">
        <f t="shared" si="1"/>
        <v>0</v>
      </c>
      <c r="P42" s="33"/>
      <c r="Q42" s="33">
        <f t="shared" si="2"/>
        <v>0</v>
      </c>
    </row>
    <row r="43" spans="1:17" s="53" customFormat="1" ht="15" x14ac:dyDescent="0.2">
      <c r="A43" s="91"/>
      <c r="B43" s="91"/>
      <c r="C43" s="91"/>
      <c r="D43" s="91"/>
      <c r="E43" s="91"/>
      <c r="F43" s="146"/>
      <c r="G43" s="91"/>
      <c r="H43" s="91"/>
      <c r="I43" s="93"/>
      <c r="J43" s="94"/>
      <c r="K43" s="129"/>
      <c r="L43" s="51">
        <f t="shared" si="0"/>
        <v>0</v>
      </c>
      <c r="M43" s="190"/>
      <c r="N43" s="133"/>
      <c r="O43" s="241">
        <f t="shared" si="1"/>
        <v>0</v>
      </c>
      <c r="P43" s="33"/>
      <c r="Q43" s="33">
        <f t="shared" si="2"/>
        <v>0</v>
      </c>
    </row>
    <row r="44" spans="1:17" s="53" customFormat="1" ht="15" x14ac:dyDescent="0.2">
      <c r="A44" s="91"/>
      <c r="B44" s="91"/>
      <c r="C44" s="91"/>
      <c r="D44" s="91"/>
      <c r="E44" s="91"/>
      <c r="F44" s="146"/>
      <c r="G44" s="91"/>
      <c r="H44" s="91"/>
      <c r="I44" s="93"/>
      <c r="J44" s="94"/>
      <c r="K44" s="129"/>
      <c r="L44" s="51">
        <f t="shared" si="0"/>
        <v>0</v>
      </c>
      <c r="M44" s="190"/>
      <c r="N44" s="133"/>
      <c r="O44" s="241">
        <f t="shared" si="1"/>
        <v>0</v>
      </c>
      <c r="P44" s="33"/>
      <c r="Q44" s="33">
        <f t="shared" si="2"/>
        <v>0</v>
      </c>
    </row>
    <row r="45" spans="1:17" s="53" customFormat="1" ht="15" x14ac:dyDescent="0.2">
      <c r="A45" s="91"/>
      <c r="B45" s="91"/>
      <c r="C45" s="91"/>
      <c r="D45" s="91"/>
      <c r="E45" s="91"/>
      <c r="F45" s="146"/>
      <c r="G45" s="91"/>
      <c r="H45" s="91"/>
      <c r="I45" s="93"/>
      <c r="J45" s="94"/>
      <c r="K45" s="129"/>
      <c r="L45" s="51">
        <f t="shared" si="0"/>
        <v>0</v>
      </c>
      <c r="M45" s="190"/>
      <c r="N45" s="133"/>
      <c r="O45" s="241">
        <f t="shared" si="1"/>
        <v>0</v>
      </c>
      <c r="P45" s="33"/>
      <c r="Q45" s="33">
        <f t="shared" si="2"/>
        <v>0</v>
      </c>
    </row>
    <row r="46" spans="1:17" s="53" customFormat="1" ht="15" x14ac:dyDescent="0.2">
      <c r="A46" s="91"/>
      <c r="B46" s="91"/>
      <c r="C46" s="91"/>
      <c r="D46" s="91"/>
      <c r="E46" s="91"/>
      <c r="F46" s="146"/>
      <c r="G46" s="91"/>
      <c r="H46" s="91"/>
      <c r="I46" s="93"/>
      <c r="J46" s="94"/>
      <c r="K46" s="129"/>
      <c r="L46" s="51">
        <f t="shared" si="0"/>
        <v>0</v>
      </c>
      <c r="M46" s="190"/>
      <c r="N46" s="133"/>
      <c r="O46" s="241">
        <f t="shared" si="1"/>
        <v>0</v>
      </c>
      <c r="P46" s="33"/>
      <c r="Q46" s="33">
        <f t="shared" si="2"/>
        <v>0</v>
      </c>
    </row>
    <row r="47" spans="1:17" s="53" customFormat="1" ht="15" x14ac:dyDescent="0.2">
      <c r="A47" s="91"/>
      <c r="B47" s="91"/>
      <c r="C47" s="91"/>
      <c r="D47" s="91"/>
      <c r="E47" s="91"/>
      <c r="F47" s="146"/>
      <c r="G47" s="91"/>
      <c r="H47" s="91"/>
      <c r="I47" s="93"/>
      <c r="J47" s="94"/>
      <c r="K47" s="129"/>
      <c r="L47" s="51">
        <f t="shared" si="0"/>
        <v>0</v>
      </c>
      <c r="M47" s="190"/>
      <c r="N47" s="133"/>
      <c r="O47" s="241">
        <f t="shared" si="1"/>
        <v>0</v>
      </c>
      <c r="P47" s="33"/>
      <c r="Q47" s="33">
        <f t="shared" si="2"/>
        <v>0</v>
      </c>
    </row>
    <row r="48" spans="1:17" s="53" customFormat="1" ht="15" x14ac:dyDescent="0.2">
      <c r="A48" s="91"/>
      <c r="B48" s="91"/>
      <c r="C48" s="91"/>
      <c r="D48" s="91"/>
      <c r="E48" s="91"/>
      <c r="F48" s="146"/>
      <c r="G48" s="91"/>
      <c r="H48" s="91"/>
      <c r="I48" s="93"/>
      <c r="J48" s="94"/>
      <c r="K48" s="129"/>
      <c r="L48" s="51">
        <f t="shared" si="0"/>
        <v>0</v>
      </c>
      <c r="M48" s="190"/>
      <c r="N48" s="133"/>
      <c r="O48" s="241">
        <f t="shared" si="1"/>
        <v>0</v>
      </c>
      <c r="P48" s="33"/>
      <c r="Q48" s="33">
        <f t="shared" si="2"/>
        <v>0</v>
      </c>
    </row>
    <row r="49" spans="1:17" s="53" customFormat="1" ht="15" x14ac:dyDescent="0.2">
      <c r="A49" s="91"/>
      <c r="B49" s="91"/>
      <c r="C49" s="91"/>
      <c r="D49" s="91"/>
      <c r="E49" s="91"/>
      <c r="F49" s="146"/>
      <c r="G49" s="91"/>
      <c r="H49" s="91"/>
      <c r="I49" s="93"/>
      <c r="J49" s="94"/>
      <c r="K49" s="129"/>
      <c r="L49" s="51">
        <f t="shared" si="0"/>
        <v>0</v>
      </c>
      <c r="M49" s="190"/>
      <c r="N49" s="133"/>
      <c r="O49" s="241">
        <f t="shared" si="1"/>
        <v>0</v>
      </c>
      <c r="P49" s="33"/>
      <c r="Q49" s="33">
        <f t="shared" si="2"/>
        <v>0</v>
      </c>
    </row>
    <row r="50" spans="1:17" s="53" customFormat="1" ht="15" x14ac:dyDescent="0.2">
      <c r="A50" s="91"/>
      <c r="B50" s="91"/>
      <c r="C50" s="91"/>
      <c r="D50" s="91"/>
      <c r="E50" s="91"/>
      <c r="F50" s="146"/>
      <c r="G50" s="91"/>
      <c r="H50" s="91"/>
      <c r="I50" s="93"/>
      <c r="J50" s="94"/>
      <c r="K50" s="129"/>
      <c r="L50" s="51">
        <f t="shared" si="0"/>
        <v>0</v>
      </c>
      <c r="M50" s="190"/>
      <c r="N50" s="133"/>
      <c r="O50" s="241">
        <f t="shared" si="1"/>
        <v>0</v>
      </c>
      <c r="P50" s="33"/>
      <c r="Q50" s="33">
        <f t="shared" si="2"/>
        <v>0</v>
      </c>
    </row>
    <row r="51" spans="1:17" s="53" customFormat="1" ht="15" x14ac:dyDescent="0.2">
      <c r="A51" s="91"/>
      <c r="B51" s="91"/>
      <c r="C51" s="91"/>
      <c r="D51" s="91"/>
      <c r="E51" s="91"/>
      <c r="F51" s="146"/>
      <c r="G51" s="91"/>
      <c r="H51" s="91"/>
      <c r="I51" s="93"/>
      <c r="J51" s="94"/>
      <c r="K51" s="129"/>
      <c r="L51" s="51">
        <f t="shared" si="0"/>
        <v>0</v>
      </c>
      <c r="M51" s="190"/>
      <c r="N51" s="133"/>
      <c r="O51" s="241">
        <f t="shared" si="1"/>
        <v>0</v>
      </c>
      <c r="P51" s="33"/>
      <c r="Q51" s="33">
        <f t="shared" si="2"/>
        <v>0</v>
      </c>
    </row>
    <row r="52" spans="1:17" s="53" customFormat="1" ht="15" x14ac:dyDescent="0.2">
      <c r="A52" s="91"/>
      <c r="B52" s="91"/>
      <c r="C52" s="91"/>
      <c r="D52" s="91"/>
      <c r="E52" s="91"/>
      <c r="F52" s="146"/>
      <c r="G52" s="91"/>
      <c r="H52" s="91"/>
      <c r="I52" s="93"/>
      <c r="J52" s="94"/>
      <c r="K52" s="129"/>
      <c r="L52" s="51">
        <f t="shared" si="0"/>
        <v>0</v>
      </c>
      <c r="M52" s="190"/>
      <c r="N52" s="133"/>
      <c r="O52" s="241">
        <f t="shared" si="1"/>
        <v>0</v>
      </c>
      <c r="P52" s="33"/>
      <c r="Q52" s="33">
        <f t="shared" si="2"/>
        <v>0</v>
      </c>
    </row>
    <row r="53" spans="1:17" s="53" customFormat="1" ht="15" x14ac:dyDescent="0.2">
      <c r="A53" s="91"/>
      <c r="B53" s="91"/>
      <c r="C53" s="91"/>
      <c r="D53" s="91"/>
      <c r="E53" s="91"/>
      <c r="F53" s="146"/>
      <c r="G53" s="91"/>
      <c r="H53" s="91"/>
      <c r="I53" s="93"/>
      <c r="J53" s="94"/>
      <c r="K53" s="129"/>
      <c r="L53" s="51">
        <f t="shared" si="0"/>
        <v>0</v>
      </c>
      <c r="M53" s="190"/>
      <c r="N53" s="133"/>
      <c r="O53" s="241">
        <f t="shared" si="1"/>
        <v>0</v>
      </c>
      <c r="P53" s="33"/>
      <c r="Q53" s="33">
        <f t="shared" si="2"/>
        <v>0</v>
      </c>
    </row>
    <row r="54" spans="1:17" s="53" customFormat="1" ht="15" x14ac:dyDescent="0.2">
      <c r="A54" s="91"/>
      <c r="B54" s="91"/>
      <c r="C54" s="91"/>
      <c r="D54" s="91"/>
      <c r="E54" s="91"/>
      <c r="F54" s="146"/>
      <c r="G54" s="91"/>
      <c r="H54" s="91"/>
      <c r="I54" s="93"/>
      <c r="J54" s="94"/>
      <c r="K54" s="129"/>
      <c r="L54" s="51">
        <f t="shared" si="0"/>
        <v>0</v>
      </c>
      <c r="M54" s="190"/>
      <c r="N54" s="133"/>
      <c r="O54" s="241">
        <f t="shared" si="1"/>
        <v>0</v>
      </c>
      <c r="P54" s="33"/>
      <c r="Q54" s="33">
        <f t="shared" si="2"/>
        <v>0</v>
      </c>
    </row>
    <row r="55" spans="1:17" s="53" customFormat="1" ht="15" x14ac:dyDescent="0.2">
      <c r="A55" s="91"/>
      <c r="B55" s="91"/>
      <c r="C55" s="91"/>
      <c r="D55" s="91"/>
      <c r="E55" s="91"/>
      <c r="F55" s="146"/>
      <c r="G55" s="91"/>
      <c r="H55" s="91"/>
      <c r="I55" s="93"/>
      <c r="J55" s="94"/>
      <c r="K55" s="129"/>
      <c r="L55" s="51">
        <f t="shared" si="0"/>
        <v>0</v>
      </c>
      <c r="M55" s="190"/>
      <c r="N55" s="133"/>
      <c r="O55" s="241">
        <f t="shared" si="1"/>
        <v>0</v>
      </c>
      <c r="P55" s="33"/>
      <c r="Q55" s="33">
        <f t="shared" si="2"/>
        <v>0</v>
      </c>
    </row>
    <row r="56" spans="1:17" s="53" customFormat="1" ht="15" x14ac:dyDescent="0.2">
      <c r="A56" s="91"/>
      <c r="B56" s="91"/>
      <c r="C56" s="91"/>
      <c r="D56" s="91"/>
      <c r="E56" s="91"/>
      <c r="F56" s="146"/>
      <c r="G56" s="91"/>
      <c r="H56" s="91"/>
      <c r="I56" s="93"/>
      <c r="J56" s="94"/>
      <c r="K56" s="129"/>
      <c r="L56" s="51">
        <f t="shared" si="0"/>
        <v>0</v>
      </c>
      <c r="M56" s="190"/>
      <c r="N56" s="133"/>
      <c r="O56" s="241">
        <f t="shared" si="1"/>
        <v>0</v>
      </c>
      <c r="P56" s="33"/>
      <c r="Q56" s="33">
        <f t="shared" si="2"/>
        <v>0</v>
      </c>
    </row>
    <row r="57" spans="1:17" s="53" customFormat="1" ht="15" x14ac:dyDescent="0.2">
      <c r="A57" s="91"/>
      <c r="B57" s="91"/>
      <c r="C57" s="91"/>
      <c r="D57" s="91"/>
      <c r="E57" s="91"/>
      <c r="F57" s="146"/>
      <c r="G57" s="91"/>
      <c r="H57" s="91"/>
      <c r="I57" s="93"/>
      <c r="J57" s="94"/>
      <c r="K57" s="129"/>
      <c r="L57" s="51">
        <f t="shared" si="0"/>
        <v>0</v>
      </c>
      <c r="M57" s="190"/>
      <c r="N57" s="133"/>
      <c r="O57" s="241">
        <f t="shared" si="1"/>
        <v>0</v>
      </c>
      <c r="P57" s="33"/>
      <c r="Q57" s="33">
        <f t="shared" si="2"/>
        <v>0</v>
      </c>
    </row>
    <row r="58" spans="1:17" s="53" customFormat="1" ht="15" x14ac:dyDescent="0.2">
      <c r="A58" s="91"/>
      <c r="B58" s="91"/>
      <c r="C58" s="91"/>
      <c r="D58" s="91"/>
      <c r="E58" s="91"/>
      <c r="F58" s="146"/>
      <c r="G58" s="91"/>
      <c r="H58" s="91"/>
      <c r="I58" s="93"/>
      <c r="J58" s="94"/>
      <c r="K58" s="129"/>
      <c r="L58" s="51">
        <f t="shared" si="0"/>
        <v>0</v>
      </c>
      <c r="M58" s="190"/>
      <c r="N58" s="133"/>
      <c r="O58" s="241">
        <f t="shared" si="1"/>
        <v>0</v>
      </c>
      <c r="P58" s="33"/>
      <c r="Q58" s="33">
        <f t="shared" si="2"/>
        <v>0</v>
      </c>
    </row>
    <row r="59" spans="1:17" s="53" customFormat="1" ht="15" x14ac:dyDescent="0.2">
      <c r="A59" s="91"/>
      <c r="B59" s="91"/>
      <c r="C59" s="91"/>
      <c r="D59" s="91"/>
      <c r="E59" s="91"/>
      <c r="F59" s="146"/>
      <c r="G59" s="91"/>
      <c r="H59" s="91"/>
      <c r="I59" s="93"/>
      <c r="J59" s="94"/>
      <c r="K59" s="129"/>
      <c r="L59" s="51">
        <f t="shared" si="0"/>
        <v>0</v>
      </c>
      <c r="M59" s="190"/>
      <c r="N59" s="133"/>
      <c r="O59" s="241">
        <f t="shared" si="1"/>
        <v>0</v>
      </c>
      <c r="P59" s="33"/>
      <c r="Q59" s="33">
        <f t="shared" si="2"/>
        <v>0</v>
      </c>
    </row>
    <row r="60" spans="1:17" s="53" customFormat="1" ht="15" x14ac:dyDescent="0.2">
      <c r="A60" s="91"/>
      <c r="B60" s="91"/>
      <c r="C60" s="91"/>
      <c r="D60" s="91"/>
      <c r="E60" s="91"/>
      <c r="F60" s="146"/>
      <c r="G60" s="91"/>
      <c r="H60" s="91"/>
      <c r="I60" s="93"/>
      <c r="J60" s="94"/>
      <c r="K60" s="129"/>
      <c r="L60" s="51">
        <f t="shared" si="0"/>
        <v>0</v>
      </c>
      <c r="M60" s="190"/>
      <c r="N60" s="133"/>
      <c r="O60" s="241">
        <f t="shared" si="1"/>
        <v>0</v>
      </c>
      <c r="P60" s="33"/>
      <c r="Q60" s="33">
        <f t="shared" si="2"/>
        <v>0</v>
      </c>
    </row>
    <row r="61" spans="1:17" s="53" customFormat="1" ht="15" x14ac:dyDescent="0.2">
      <c r="A61" s="91"/>
      <c r="B61" s="91"/>
      <c r="C61" s="91"/>
      <c r="D61" s="91"/>
      <c r="E61" s="91"/>
      <c r="F61" s="146"/>
      <c r="G61" s="91"/>
      <c r="H61" s="91"/>
      <c r="I61" s="93"/>
      <c r="J61" s="94"/>
      <c r="K61" s="129"/>
      <c r="L61" s="51">
        <f t="shared" si="0"/>
        <v>0</v>
      </c>
      <c r="M61" s="190"/>
      <c r="N61" s="133"/>
      <c r="O61" s="241">
        <f t="shared" si="1"/>
        <v>0</v>
      </c>
      <c r="P61" s="33"/>
      <c r="Q61" s="33">
        <f t="shared" si="2"/>
        <v>0</v>
      </c>
    </row>
    <row r="62" spans="1:17" s="53" customFormat="1" ht="15" x14ac:dyDescent="0.2">
      <c r="A62" s="91"/>
      <c r="B62" s="91"/>
      <c r="C62" s="91"/>
      <c r="D62" s="91"/>
      <c r="E62" s="91"/>
      <c r="F62" s="146"/>
      <c r="G62" s="91"/>
      <c r="H62" s="91"/>
      <c r="I62" s="93"/>
      <c r="J62" s="94"/>
      <c r="K62" s="129"/>
      <c r="L62" s="51">
        <f t="shared" si="0"/>
        <v>0</v>
      </c>
      <c r="M62" s="190"/>
      <c r="N62" s="133"/>
      <c r="O62" s="241">
        <f t="shared" si="1"/>
        <v>0</v>
      </c>
      <c r="P62" s="33"/>
      <c r="Q62" s="33">
        <f t="shared" si="2"/>
        <v>0</v>
      </c>
    </row>
    <row r="63" spans="1:17" s="53" customFormat="1" ht="15" x14ac:dyDescent="0.2">
      <c r="A63" s="91"/>
      <c r="B63" s="91"/>
      <c r="C63" s="91"/>
      <c r="D63" s="91"/>
      <c r="E63" s="91"/>
      <c r="F63" s="146"/>
      <c r="G63" s="91"/>
      <c r="H63" s="91"/>
      <c r="I63" s="93"/>
      <c r="J63" s="94"/>
      <c r="K63" s="129"/>
      <c r="L63" s="51">
        <f t="shared" si="0"/>
        <v>0</v>
      </c>
      <c r="M63" s="190"/>
      <c r="N63" s="133"/>
      <c r="O63" s="241">
        <f t="shared" si="1"/>
        <v>0</v>
      </c>
      <c r="P63" s="33"/>
      <c r="Q63" s="33">
        <f t="shared" si="2"/>
        <v>0</v>
      </c>
    </row>
    <row r="64" spans="1:17" s="53" customFormat="1" ht="15" x14ac:dyDescent="0.2">
      <c r="A64" s="91"/>
      <c r="B64" s="91"/>
      <c r="C64" s="91"/>
      <c r="D64" s="91"/>
      <c r="E64" s="91"/>
      <c r="F64" s="146"/>
      <c r="G64" s="91"/>
      <c r="H64" s="91"/>
      <c r="I64" s="93"/>
      <c r="J64" s="94"/>
      <c r="K64" s="129"/>
      <c r="L64" s="51">
        <f t="shared" si="0"/>
        <v>0</v>
      </c>
      <c r="M64" s="190"/>
      <c r="N64" s="133"/>
      <c r="O64" s="241">
        <f t="shared" si="1"/>
        <v>0</v>
      </c>
      <c r="P64" s="33"/>
      <c r="Q64" s="33">
        <f t="shared" si="2"/>
        <v>0</v>
      </c>
    </row>
    <row r="65" spans="1:17" s="53" customFormat="1" ht="15" x14ac:dyDescent="0.2">
      <c r="A65" s="91"/>
      <c r="B65" s="91"/>
      <c r="C65" s="91"/>
      <c r="D65" s="91"/>
      <c r="E65" s="91"/>
      <c r="F65" s="146"/>
      <c r="G65" s="91"/>
      <c r="H65" s="91"/>
      <c r="I65" s="93"/>
      <c r="J65" s="94"/>
      <c r="K65" s="129"/>
      <c r="L65" s="51">
        <f t="shared" si="0"/>
        <v>0</v>
      </c>
      <c r="M65" s="190"/>
      <c r="N65" s="133"/>
      <c r="O65" s="241">
        <f t="shared" si="1"/>
        <v>0</v>
      </c>
      <c r="P65" s="33"/>
      <c r="Q65" s="33">
        <f t="shared" si="2"/>
        <v>0</v>
      </c>
    </row>
    <row r="66" spans="1:17" s="53" customFormat="1" ht="15" x14ac:dyDescent="0.2">
      <c r="A66" s="91"/>
      <c r="B66" s="91"/>
      <c r="C66" s="91"/>
      <c r="D66" s="91"/>
      <c r="E66" s="91"/>
      <c r="F66" s="146"/>
      <c r="G66" s="91"/>
      <c r="H66" s="91"/>
      <c r="I66" s="93"/>
      <c r="J66" s="94"/>
      <c r="K66" s="129"/>
      <c r="L66" s="51">
        <f t="shared" si="0"/>
        <v>0</v>
      </c>
      <c r="M66" s="190"/>
      <c r="N66" s="133"/>
      <c r="O66" s="241">
        <f t="shared" si="1"/>
        <v>0</v>
      </c>
      <c r="P66" s="33"/>
      <c r="Q66" s="33">
        <f t="shared" si="2"/>
        <v>0</v>
      </c>
    </row>
    <row r="67" spans="1:17" s="53" customFormat="1" ht="15" x14ac:dyDescent="0.2">
      <c r="A67" s="91"/>
      <c r="B67" s="91"/>
      <c r="C67" s="91"/>
      <c r="D67" s="91"/>
      <c r="E67" s="91"/>
      <c r="F67" s="146"/>
      <c r="G67" s="91"/>
      <c r="H67" s="91"/>
      <c r="I67" s="93"/>
      <c r="J67" s="94"/>
      <c r="K67" s="129"/>
      <c r="L67" s="51">
        <f t="shared" si="0"/>
        <v>0</v>
      </c>
      <c r="M67" s="190"/>
      <c r="N67" s="133"/>
      <c r="O67" s="241">
        <f t="shared" si="1"/>
        <v>0</v>
      </c>
      <c r="P67" s="33"/>
      <c r="Q67" s="33">
        <f t="shared" si="2"/>
        <v>0</v>
      </c>
    </row>
    <row r="68" spans="1:17" s="53" customFormat="1" ht="15" x14ac:dyDescent="0.2">
      <c r="A68" s="91"/>
      <c r="B68" s="91"/>
      <c r="C68" s="91"/>
      <c r="D68" s="91"/>
      <c r="E68" s="91"/>
      <c r="F68" s="146"/>
      <c r="G68" s="91"/>
      <c r="H68" s="91"/>
      <c r="I68" s="93"/>
      <c r="J68" s="94"/>
      <c r="K68" s="129"/>
      <c r="L68" s="51">
        <f t="shared" si="0"/>
        <v>0</v>
      </c>
      <c r="M68" s="190"/>
      <c r="N68" s="133"/>
      <c r="O68" s="241">
        <f t="shared" si="1"/>
        <v>0</v>
      </c>
      <c r="P68" s="33"/>
      <c r="Q68" s="33">
        <f t="shared" si="2"/>
        <v>0</v>
      </c>
    </row>
    <row r="69" spans="1:17" s="53" customFormat="1" ht="15" x14ac:dyDescent="0.2">
      <c r="A69" s="91"/>
      <c r="B69" s="91"/>
      <c r="C69" s="91"/>
      <c r="D69" s="91"/>
      <c r="E69" s="91"/>
      <c r="F69" s="146"/>
      <c r="G69" s="91"/>
      <c r="H69" s="91"/>
      <c r="I69" s="93"/>
      <c r="J69" s="94"/>
      <c r="K69" s="129"/>
      <c r="L69" s="51">
        <f t="shared" si="0"/>
        <v>0</v>
      </c>
      <c r="M69" s="190"/>
      <c r="N69" s="133"/>
      <c r="O69" s="241">
        <f t="shared" si="1"/>
        <v>0</v>
      </c>
      <c r="P69" s="33"/>
      <c r="Q69" s="33">
        <f t="shared" si="2"/>
        <v>0</v>
      </c>
    </row>
    <row r="70" spans="1:17" s="53" customFormat="1" ht="15" x14ac:dyDescent="0.2">
      <c r="A70" s="91"/>
      <c r="B70" s="91"/>
      <c r="C70" s="91"/>
      <c r="D70" s="91"/>
      <c r="E70" s="91"/>
      <c r="F70" s="146"/>
      <c r="G70" s="91"/>
      <c r="H70" s="91"/>
      <c r="I70" s="93"/>
      <c r="J70" s="94"/>
      <c r="K70" s="129"/>
      <c r="L70" s="51">
        <f t="shared" si="0"/>
        <v>0</v>
      </c>
      <c r="M70" s="190"/>
      <c r="N70" s="133"/>
      <c r="O70" s="241">
        <f t="shared" si="1"/>
        <v>0</v>
      </c>
      <c r="P70" s="33"/>
      <c r="Q70" s="33">
        <f t="shared" si="2"/>
        <v>0</v>
      </c>
    </row>
    <row r="71" spans="1:17" s="53" customFormat="1" ht="15" x14ac:dyDescent="0.2">
      <c r="A71" s="91"/>
      <c r="B71" s="91"/>
      <c r="C71" s="91"/>
      <c r="D71" s="91"/>
      <c r="E71" s="91"/>
      <c r="F71" s="146"/>
      <c r="G71" s="91"/>
      <c r="H71" s="91"/>
      <c r="I71" s="93"/>
      <c r="J71" s="94"/>
      <c r="K71" s="129"/>
      <c r="L71" s="51">
        <f t="shared" si="0"/>
        <v>0</v>
      </c>
      <c r="M71" s="190"/>
      <c r="N71" s="133"/>
      <c r="O71" s="241">
        <f t="shared" si="1"/>
        <v>0</v>
      </c>
      <c r="P71" s="33"/>
      <c r="Q71" s="33">
        <f t="shared" si="2"/>
        <v>0</v>
      </c>
    </row>
    <row r="72" spans="1:17" s="53" customFormat="1" ht="15" x14ac:dyDescent="0.2">
      <c r="A72" s="91"/>
      <c r="B72" s="91"/>
      <c r="C72" s="91"/>
      <c r="D72" s="91"/>
      <c r="E72" s="91"/>
      <c r="F72" s="146"/>
      <c r="G72" s="91"/>
      <c r="H72" s="91"/>
      <c r="I72" s="93"/>
      <c r="J72" s="94"/>
      <c r="K72" s="129"/>
      <c r="L72" s="51">
        <f t="shared" si="0"/>
        <v>0</v>
      </c>
      <c r="M72" s="190"/>
      <c r="N72" s="133"/>
      <c r="O72" s="241">
        <f t="shared" si="1"/>
        <v>0</v>
      </c>
      <c r="P72" s="33"/>
      <c r="Q72" s="33">
        <f t="shared" si="2"/>
        <v>0</v>
      </c>
    </row>
    <row r="73" spans="1:17" s="53" customFormat="1" ht="15" x14ac:dyDescent="0.2">
      <c r="A73" s="91"/>
      <c r="B73" s="91"/>
      <c r="C73" s="91"/>
      <c r="D73" s="91"/>
      <c r="E73" s="91"/>
      <c r="F73" s="146"/>
      <c r="G73" s="91"/>
      <c r="H73" s="91"/>
      <c r="I73" s="93"/>
      <c r="J73" s="94"/>
      <c r="K73" s="129"/>
      <c r="L73" s="51">
        <f t="shared" si="0"/>
        <v>0</v>
      </c>
      <c r="M73" s="190"/>
      <c r="N73" s="133"/>
      <c r="O73" s="241">
        <f t="shared" si="1"/>
        <v>0</v>
      </c>
      <c r="P73" s="33"/>
      <c r="Q73" s="33">
        <f t="shared" si="2"/>
        <v>0</v>
      </c>
    </row>
    <row r="74" spans="1:17" s="53" customFormat="1" ht="15" x14ac:dyDescent="0.2">
      <c r="A74" s="91"/>
      <c r="B74" s="91"/>
      <c r="C74" s="91"/>
      <c r="D74" s="91"/>
      <c r="E74" s="91"/>
      <c r="F74" s="146"/>
      <c r="G74" s="91"/>
      <c r="H74" s="91"/>
      <c r="I74" s="93"/>
      <c r="J74" s="94"/>
      <c r="K74" s="129"/>
      <c r="L74" s="51">
        <f t="shared" si="0"/>
        <v>0</v>
      </c>
      <c r="M74" s="190"/>
      <c r="N74" s="133"/>
      <c r="O74" s="241">
        <f t="shared" si="1"/>
        <v>0</v>
      </c>
      <c r="P74" s="33"/>
      <c r="Q74" s="33">
        <f t="shared" si="2"/>
        <v>0</v>
      </c>
    </row>
    <row r="75" spans="1:17" s="53" customFormat="1" ht="15" x14ac:dyDescent="0.2">
      <c r="A75" s="91"/>
      <c r="B75" s="91"/>
      <c r="C75" s="91"/>
      <c r="D75" s="91"/>
      <c r="E75" s="91"/>
      <c r="F75" s="146"/>
      <c r="G75" s="91"/>
      <c r="H75" s="91"/>
      <c r="I75" s="93"/>
      <c r="J75" s="94"/>
      <c r="K75" s="129"/>
      <c r="L75" s="51">
        <f t="shared" si="0"/>
        <v>0</v>
      </c>
      <c r="M75" s="190"/>
      <c r="N75" s="133"/>
      <c r="O75" s="241">
        <f t="shared" si="1"/>
        <v>0</v>
      </c>
      <c r="P75" s="33"/>
      <c r="Q75" s="33">
        <f t="shared" si="2"/>
        <v>0</v>
      </c>
    </row>
    <row r="76" spans="1:17" s="53" customFormat="1" ht="15" x14ac:dyDescent="0.2">
      <c r="A76" s="91"/>
      <c r="B76" s="91"/>
      <c r="C76" s="91"/>
      <c r="D76" s="91"/>
      <c r="E76" s="91"/>
      <c r="F76" s="146"/>
      <c r="G76" s="91"/>
      <c r="H76" s="91"/>
      <c r="I76" s="93"/>
      <c r="J76" s="94"/>
      <c r="K76" s="129"/>
      <c r="L76" s="51">
        <f t="shared" si="0"/>
        <v>0</v>
      </c>
      <c r="M76" s="190"/>
      <c r="N76" s="133"/>
      <c r="O76" s="241">
        <f t="shared" si="1"/>
        <v>0</v>
      </c>
      <c r="P76" s="33"/>
      <c r="Q76" s="33">
        <f t="shared" si="2"/>
        <v>0</v>
      </c>
    </row>
    <row r="77" spans="1:17" s="53" customFormat="1" ht="15" x14ac:dyDescent="0.2">
      <c r="A77" s="91"/>
      <c r="B77" s="91"/>
      <c r="C77" s="91"/>
      <c r="D77" s="91"/>
      <c r="E77" s="91"/>
      <c r="F77" s="146"/>
      <c r="G77" s="91"/>
      <c r="H77" s="91"/>
      <c r="I77" s="93"/>
      <c r="J77" s="94"/>
      <c r="K77" s="129"/>
      <c r="L77" s="51">
        <f t="shared" si="0"/>
        <v>0</v>
      </c>
      <c r="M77" s="190"/>
      <c r="N77" s="133"/>
      <c r="O77" s="241">
        <f t="shared" si="1"/>
        <v>0</v>
      </c>
      <c r="P77" s="33"/>
      <c r="Q77" s="33">
        <f t="shared" si="2"/>
        <v>0</v>
      </c>
    </row>
    <row r="78" spans="1:17" s="53" customFormat="1" ht="15" x14ac:dyDescent="0.2">
      <c r="A78" s="91"/>
      <c r="B78" s="91"/>
      <c r="C78" s="91"/>
      <c r="D78" s="91"/>
      <c r="E78" s="91"/>
      <c r="F78" s="146"/>
      <c r="G78" s="91"/>
      <c r="H78" s="91"/>
      <c r="I78" s="93"/>
      <c r="J78" s="94"/>
      <c r="K78" s="129"/>
      <c r="L78" s="51">
        <f t="shared" si="0"/>
        <v>0</v>
      </c>
      <c r="M78" s="190"/>
      <c r="N78" s="133"/>
      <c r="O78" s="241">
        <f t="shared" si="1"/>
        <v>0</v>
      </c>
      <c r="P78" s="33"/>
      <c r="Q78" s="33">
        <f t="shared" si="2"/>
        <v>0</v>
      </c>
    </row>
    <row r="79" spans="1:17" s="53" customFormat="1" ht="15" x14ac:dyDescent="0.2">
      <c r="A79" s="91"/>
      <c r="B79" s="91"/>
      <c r="C79" s="91"/>
      <c r="D79" s="91"/>
      <c r="E79" s="91"/>
      <c r="F79" s="146"/>
      <c r="G79" s="91"/>
      <c r="H79" s="91"/>
      <c r="I79" s="93"/>
      <c r="J79" s="94"/>
      <c r="K79" s="129"/>
      <c r="L79" s="51">
        <f t="shared" si="0"/>
        <v>0</v>
      </c>
      <c r="M79" s="190"/>
      <c r="N79" s="133"/>
      <c r="O79" s="241">
        <f t="shared" si="1"/>
        <v>0</v>
      </c>
      <c r="P79" s="33"/>
      <c r="Q79" s="33">
        <f t="shared" si="2"/>
        <v>0</v>
      </c>
    </row>
    <row r="80" spans="1:17" s="53" customFormat="1" ht="15" x14ac:dyDescent="0.2">
      <c r="A80" s="91"/>
      <c r="B80" s="91"/>
      <c r="C80" s="91"/>
      <c r="D80" s="91"/>
      <c r="E80" s="91"/>
      <c r="F80" s="146"/>
      <c r="G80" s="91"/>
      <c r="H80" s="91"/>
      <c r="I80" s="93"/>
      <c r="J80" s="94"/>
      <c r="K80" s="129"/>
      <c r="L80" s="51">
        <f t="shared" si="0"/>
        <v>0</v>
      </c>
      <c r="M80" s="190"/>
      <c r="N80" s="133"/>
      <c r="O80" s="241">
        <f t="shared" si="1"/>
        <v>0</v>
      </c>
      <c r="P80" s="33"/>
      <c r="Q80" s="33">
        <f t="shared" si="2"/>
        <v>0</v>
      </c>
    </row>
    <row r="81" spans="1:17" s="53" customFormat="1" ht="15" x14ac:dyDescent="0.2">
      <c r="A81" s="91"/>
      <c r="B81" s="91"/>
      <c r="C81" s="91"/>
      <c r="D81" s="91"/>
      <c r="E81" s="91"/>
      <c r="F81" s="146"/>
      <c r="G81" s="91"/>
      <c r="H81" s="91"/>
      <c r="I81" s="93"/>
      <c r="J81" s="94"/>
      <c r="K81" s="129"/>
      <c r="L81" s="51">
        <f t="shared" si="0"/>
        <v>0</v>
      </c>
      <c r="M81" s="190"/>
      <c r="N81" s="133"/>
      <c r="O81" s="241">
        <f t="shared" si="1"/>
        <v>0</v>
      </c>
      <c r="P81" s="33"/>
      <c r="Q81" s="33">
        <f t="shared" si="2"/>
        <v>0</v>
      </c>
    </row>
    <row r="82" spans="1:17" s="53" customFormat="1" ht="15" x14ac:dyDescent="0.2">
      <c r="A82" s="91"/>
      <c r="B82" s="91"/>
      <c r="C82" s="91"/>
      <c r="D82" s="91"/>
      <c r="E82" s="91"/>
      <c r="F82" s="146"/>
      <c r="G82" s="91"/>
      <c r="H82" s="91"/>
      <c r="I82" s="93"/>
      <c r="J82" s="94"/>
      <c r="K82" s="129"/>
      <c r="L82" s="51">
        <f t="shared" si="0"/>
        <v>0</v>
      </c>
      <c r="M82" s="190"/>
      <c r="N82" s="133"/>
      <c r="O82" s="241">
        <f t="shared" si="1"/>
        <v>0</v>
      </c>
      <c r="P82" s="33"/>
      <c r="Q82" s="33">
        <f t="shared" si="2"/>
        <v>0</v>
      </c>
    </row>
    <row r="83" spans="1:17" s="53" customFormat="1" ht="15" x14ac:dyDescent="0.2">
      <c r="A83" s="91"/>
      <c r="B83" s="91"/>
      <c r="C83" s="91"/>
      <c r="D83" s="91"/>
      <c r="E83" s="91"/>
      <c r="F83" s="146"/>
      <c r="G83" s="91"/>
      <c r="H83" s="91"/>
      <c r="I83" s="93"/>
      <c r="J83" s="94"/>
      <c r="K83" s="129"/>
      <c r="L83" s="51">
        <f t="shared" si="0"/>
        <v>0</v>
      </c>
      <c r="M83" s="190"/>
      <c r="N83" s="133"/>
      <c r="O83" s="241">
        <f t="shared" si="1"/>
        <v>0</v>
      </c>
      <c r="P83" s="33"/>
      <c r="Q83" s="33">
        <f t="shared" si="2"/>
        <v>0</v>
      </c>
    </row>
    <row r="84" spans="1:17" s="53" customFormat="1" ht="15" x14ac:dyDescent="0.2">
      <c r="A84" s="91"/>
      <c r="B84" s="91"/>
      <c r="C84" s="91"/>
      <c r="D84" s="91"/>
      <c r="E84" s="91"/>
      <c r="F84" s="146"/>
      <c r="G84" s="91"/>
      <c r="H84" s="91"/>
      <c r="I84" s="93"/>
      <c r="J84" s="94"/>
      <c r="K84" s="129"/>
      <c r="L84" s="51">
        <f t="shared" si="0"/>
        <v>0</v>
      </c>
      <c r="M84" s="190"/>
      <c r="N84" s="133"/>
      <c r="O84" s="241">
        <f t="shared" si="1"/>
        <v>0</v>
      </c>
      <c r="P84" s="33"/>
      <c r="Q84" s="33">
        <f t="shared" si="2"/>
        <v>0</v>
      </c>
    </row>
    <row r="85" spans="1:17" s="53" customFormat="1" ht="15" x14ac:dyDescent="0.2">
      <c r="A85" s="91"/>
      <c r="B85" s="91"/>
      <c r="C85" s="91"/>
      <c r="D85" s="91"/>
      <c r="E85" s="91"/>
      <c r="F85" s="146"/>
      <c r="G85" s="91"/>
      <c r="H85" s="91"/>
      <c r="I85" s="93"/>
      <c r="J85" s="94"/>
      <c r="K85" s="129"/>
      <c r="L85" s="51">
        <f t="shared" si="0"/>
        <v>0</v>
      </c>
      <c r="M85" s="190"/>
      <c r="N85" s="133"/>
      <c r="O85" s="241">
        <f t="shared" si="1"/>
        <v>0</v>
      </c>
      <c r="P85" s="33"/>
      <c r="Q85" s="33">
        <f t="shared" si="2"/>
        <v>0</v>
      </c>
    </row>
    <row r="86" spans="1:17" s="53" customFormat="1" ht="15" x14ac:dyDescent="0.2">
      <c r="A86" s="91"/>
      <c r="B86" s="91"/>
      <c r="C86" s="91"/>
      <c r="D86" s="91"/>
      <c r="E86" s="91"/>
      <c r="F86" s="146"/>
      <c r="G86" s="91"/>
      <c r="H86" s="91"/>
      <c r="I86" s="93"/>
      <c r="J86" s="94"/>
      <c r="K86" s="129"/>
      <c r="L86" s="51">
        <f t="shared" si="0"/>
        <v>0</v>
      </c>
      <c r="M86" s="190"/>
      <c r="N86" s="133"/>
      <c r="O86" s="241">
        <f t="shared" si="1"/>
        <v>0</v>
      </c>
      <c r="P86" s="33"/>
      <c r="Q86" s="33">
        <f t="shared" si="2"/>
        <v>0</v>
      </c>
    </row>
    <row r="87" spans="1:17" s="53" customFormat="1" ht="15" x14ac:dyDescent="0.2">
      <c r="A87" s="91"/>
      <c r="B87" s="91"/>
      <c r="C87" s="91"/>
      <c r="D87" s="91"/>
      <c r="E87" s="91"/>
      <c r="F87" s="146"/>
      <c r="G87" s="91"/>
      <c r="H87" s="91"/>
      <c r="I87" s="93"/>
      <c r="J87" s="94"/>
      <c r="K87" s="129"/>
      <c r="L87" s="51">
        <f t="shared" si="0"/>
        <v>0</v>
      </c>
      <c r="M87" s="190"/>
      <c r="N87" s="133"/>
      <c r="O87" s="241">
        <f t="shared" si="1"/>
        <v>0</v>
      </c>
      <c r="P87" s="33"/>
      <c r="Q87" s="33">
        <f t="shared" si="2"/>
        <v>0</v>
      </c>
    </row>
    <row r="88" spans="1:17" s="53" customFormat="1" ht="15" x14ac:dyDescent="0.2">
      <c r="A88" s="91"/>
      <c r="B88" s="91"/>
      <c r="C88" s="91"/>
      <c r="D88" s="91"/>
      <c r="E88" s="91"/>
      <c r="F88" s="146"/>
      <c r="G88" s="91"/>
      <c r="H88" s="91"/>
      <c r="I88" s="93"/>
      <c r="J88" s="94"/>
      <c r="K88" s="129"/>
      <c r="L88" s="51">
        <f t="shared" si="0"/>
        <v>0</v>
      </c>
      <c r="M88" s="190"/>
      <c r="N88" s="133"/>
      <c r="O88" s="241">
        <f t="shared" si="1"/>
        <v>0</v>
      </c>
      <c r="P88" s="33"/>
      <c r="Q88" s="33">
        <f t="shared" si="2"/>
        <v>0</v>
      </c>
    </row>
    <row r="89" spans="1:17" s="53" customFormat="1" ht="15" x14ac:dyDescent="0.2">
      <c r="A89" s="91"/>
      <c r="B89" s="91"/>
      <c r="C89" s="91"/>
      <c r="D89" s="91"/>
      <c r="E89" s="91"/>
      <c r="F89" s="146"/>
      <c r="G89" s="91"/>
      <c r="H89" s="91"/>
      <c r="I89" s="93"/>
      <c r="J89" s="94"/>
      <c r="K89" s="129"/>
      <c r="L89" s="51">
        <f t="shared" si="0"/>
        <v>0</v>
      </c>
      <c r="M89" s="190"/>
      <c r="N89" s="133"/>
      <c r="O89" s="241">
        <f t="shared" si="1"/>
        <v>0</v>
      </c>
      <c r="P89" s="33"/>
      <c r="Q89" s="33">
        <f t="shared" si="2"/>
        <v>0</v>
      </c>
    </row>
    <row r="90" spans="1:17" s="53" customFormat="1" ht="15" x14ac:dyDescent="0.2">
      <c r="A90" s="91"/>
      <c r="B90" s="91"/>
      <c r="C90" s="91"/>
      <c r="D90" s="91"/>
      <c r="E90" s="91"/>
      <c r="F90" s="146"/>
      <c r="G90" s="91"/>
      <c r="H90" s="91"/>
      <c r="I90" s="93"/>
      <c r="J90" s="94"/>
      <c r="K90" s="129"/>
      <c r="L90" s="51">
        <f t="shared" si="0"/>
        <v>0</v>
      </c>
      <c r="M90" s="190"/>
      <c r="N90" s="133"/>
      <c r="O90" s="241">
        <f t="shared" si="1"/>
        <v>0</v>
      </c>
      <c r="P90" s="33"/>
      <c r="Q90" s="33">
        <f t="shared" si="2"/>
        <v>0</v>
      </c>
    </row>
    <row r="91" spans="1:17" s="53" customFormat="1" ht="15" x14ac:dyDescent="0.2">
      <c r="A91" s="91"/>
      <c r="B91" s="91"/>
      <c r="C91" s="91"/>
      <c r="D91" s="91"/>
      <c r="E91" s="91"/>
      <c r="F91" s="146"/>
      <c r="G91" s="91"/>
      <c r="H91" s="91"/>
      <c r="I91" s="93"/>
      <c r="J91" s="94"/>
      <c r="K91" s="129"/>
      <c r="L91" s="51">
        <f t="shared" si="0"/>
        <v>0</v>
      </c>
      <c r="M91" s="190"/>
      <c r="N91" s="133"/>
      <c r="O91" s="241">
        <f t="shared" si="1"/>
        <v>0</v>
      </c>
      <c r="P91" s="33"/>
      <c r="Q91" s="33">
        <f t="shared" si="2"/>
        <v>0</v>
      </c>
    </row>
    <row r="92" spans="1:17" s="53" customFormat="1" ht="15" x14ac:dyDescent="0.2">
      <c r="A92" s="91"/>
      <c r="B92" s="91"/>
      <c r="C92" s="91"/>
      <c r="D92" s="91"/>
      <c r="E92" s="91"/>
      <c r="F92" s="146"/>
      <c r="G92" s="91"/>
      <c r="H92" s="91"/>
      <c r="I92" s="93"/>
      <c r="J92" s="94"/>
      <c r="K92" s="129"/>
      <c r="L92" s="51">
        <f t="shared" si="0"/>
        <v>0</v>
      </c>
      <c r="M92" s="190"/>
      <c r="N92" s="133"/>
      <c r="O92" s="241">
        <f t="shared" si="1"/>
        <v>0</v>
      </c>
      <c r="P92" s="33"/>
      <c r="Q92" s="33">
        <f t="shared" si="2"/>
        <v>0</v>
      </c>
    </row>
    <row r="93" spans="1:17" s="53" customFormat="1" ht="15" x14ac:dyDescent="0.2">
      <c r="A93" s="91"/>
      <c r="B93" s="91"/>
      <c r="C93" s="91"/>
      <c r="D93" s="91"/>
      <c r="E93" s="91"/>
      <c r="F93" s="146"/>
      <c r="G93" s="91"/>
      <c r="H93" s="91"/>
      <c r="I93" s="93"/>
      <c r="J93" s="94"/>
      <c r="K93" s="129"/>
      <c r="L93" s="51">
        <f t="shared" si="0"/>
        <v>0</v>
      </c>
      <c r="M93" s="190"/>
      <c r="N93" s="133"/>
      <c r="O93" s="241">
        <f t="shared" si="1"/>
        <v>0</v>
      </c>
      <c r="P93" s="33"/>
      <c r="Q93" s="33">
        <f t="shared" si="2"/>
        <v>0</v>
      </c>
    </row>
    <row r="94" spans="1:17" s="53" customFormat="1" ht="15" x14ac:dyDescent="0.2">
      <c r="A94" s="91"/>
      <c r="B94" s="91"/>
      <c r="C94" s="91"/>
      <c r="D94" s="91"/>
      <c r="E94" s="91"/>
      <c r="F94" s="146"/>
      <c r="G94" s="91"/>
      <c r="H94" s="91"/>
      <c r="I94" s="93"/>
      <c r="J94" s="94"/>
      <c r="K94" s="129"/>
      <c r="L94" s="51">
        <f t="shared" si="0"/>
        <v>0</v>
      </c>
      <c r="M94" s="190"/>
      <c r="N94" s="133"/>
      <c r="O94" s="241">
        <f t="shared" si="1"/>
        <v>0</v>
      </c>
      <c r="P94" s="33"/>
      <c r="Q94" s="33">
        <f t="shared" si="2"/>
        <v>0</v>
      </c>
    </row>
    <row r="95" spans="1:17" s="53" customFormat="1" ht="15" x14ac:dyDescent="0.2">
      <c r="A95" s="91"/>
      <c r="B95" s="91"/>
      <c r="C95" s="91"/>
      <c r="D95" s="91"/>
      <c r="E95" s="91"/>
      <c r="F95" s="146"/>
      <c r="G95" s="91"/>
      <c r="H95" s="91"/>
      <c r="I95" s="93"/>
      <c r="J95" s="94"/>
      <c r="K95" s="129"/>
      <c r="L95" s="51">
        <f t="shared" si="0"/>
        <v>0</v>
      </c>
      <c r="M95" s="190"/>
      <c r="N95" s="133"/>
      <c r="O95" s="241">
        <f t="shared" si="1"/>
        <v>0</v>
      </c>
      <c r="P95" s="33"/>
      <c r="Q95" s="33">
        <f t="shared" si="2"/>
        <v>0</v>
      </c>
    </row>
    <row r="96" spans="1:17" s="53" customFormat="1" ht="15" x14ac:dyDescent="0.2">
      <c r="A96" s="91"/>
      <c r="B96" s="91"/>
      <c r="C96" s="91"/>
      <c r="D96" s="91"/>
      <c r="E96" s="91"/>
      <c r="F96" s="146"/>
      <c r="G96" s="91"/>
      <c r="H96" s="91"/>
      <c r="I96" s="93"/>
      <c r="J96" s="94"/>
      <c r="K96" s="129"/>
      <c r="L96" s="51">
        <f t="shared" si="0"/>
        <v>0</v>
      </c>
      <c r="M96" s="190"/>
      <c r="N96" s="133"/>
      <c r="O96" s="241">
        <f t="shared" si="1"/>
        <v>0</v>
      </c>
      <c r="P96" s="33"/>
      <c r="Q96" s="33">
        <f t="shared" si="2"/>
        <v>0</v>
      </c>
    </row>
    <row r="97" spans="1:17" s="53" customFormat="1" ht="15" x14ac:dyDescent="0.2">
      <c r="A97" s="91"/>
      <c r="B97" s="91"/>
      <c r="C97" s="91"/>
      <c r="D97" s="91"/>
      <c r="E97" s="91"/>
      <c r="F97" s="146"/>
      <c r="G97" s="91"/>
      <c r="H97" s="91"/>
      <c r="I97" s="93"/>
      <c r="J97" s="94"/>
      <c r="K97" s="129"/>
      <c r="L97" s="51">
        <f t="shared" si="0"/>
        <v>0</v>
      </c>
      <c r="M97" s="190"/>
      <c r="N97" s="133"/>
      <c r="O97" s="241">
        <f t="shared" si="1"/>
        <v>0</v>
      </c>
      <c r="P97" s="33"/>
      <c r="Q97" s="33">
        <f t="shared" si="2"/>
        <v>0</v>
      </c>
    </row>
    <row r="98" spans="1:17" s="53" customFormat="1" ht="15" x14ac:dyDescent="0.2">
      <c r="A98" s="91"/>
      <c r="B98" s="91"/>
      <c r="C98" s="91"/>
      <c r="D98" s="91"/>
      <c r="E98" s="91"/>
      <c r="F98" s="146"/>
      <c r="G98" s="91"/>
      <c r="H98" s="91"/>
      <c r="I98" s="93"/>
      <c r="J98" s="94"/>
      <c r="K98" s="129"/>
      <c r="L98" s="51">
        <f t="shared" si="0"/>
        <v>0</v>
      </c>
      <c r="M98" s="190"/>
      <c r="N98" s="133"/>
      <c r="O98" s="241">
        <f t="shared" si="1"/>
        <v>0</v>
      </c>
      <c r="P98" s="33"/>
      <c r="Q98" s="33">
        <f t="shared" si="2"/>
        <v>0</v>
      </c>
    </row>
    <row r="99" spans="1:17" s="53" customFormat="1" ht="15" x14ac:dyDescent="0.2">
      <c r="A99" s="91"/>
      <c r="B99" s="91"/>
      <c r="C99" s="91"/>
      <c r="D99" s="91"/>
      <c r="E99" s="91"/>
      <c r="F99" s="146"/>
      <c r="G99" s="91"/>
      <c r="H99" s="91"/>
      <c r="I99" s="93"/>
      <c r="J99" s="94"/>
      <c r="K99" s="129"/>
      <c r="L99" s="51">
        <f t="shared" si="0"/>
        <v>0</v>
      </c>
      <c r="M99" s="190"/>
      <c r="N99" s="133"/>
      <c r="O99" s="241">
        <f t="shared" si="1"/>
        <v>0</v>
      </c>
      <c r="P99" s="33"/>
      <c r="Q99" s="33">
        <f t="shared" si="2"/>
        <v>0</v>
      </c>
    </row>
    <row r="100" spans="1:17" s="53" customFormat="1" ht="15" x14ac:dyDescent="0.2">
      <c r="A100" s="91"/>
      <c r="B100" s="91"/>
      <c r="C100" s="91"/>
      <c r="D100" s="91"/>
      <c r="E100" s="91"/>
      <c r="F100" s="146"/>
      <c r="G100" s="91"/>
      <c r="H100" s="91"/>
      <c r="I100" s="93"/>
      <c r="J100" s="94"/>
      <c r="K100" s="129"/>
      <c r="L100" s="51">
        <f t="shared" si="0"/>
        <v>0</v>
      </c>
      <c r="M100" s="190"/>
      <c r="N100" s="133"/>
      <c r="O100" s="241">
        <f t="shared" si="1"/>
        <v>0</v>
      </c>
      <c r="P100" s="33"/>
      <c r="Q100" s="33">
        <f t="shared" si="2"/>
        <v>0</v>
      </c>
    </row>
    <row r="101" spans="1:17" s="53" customFormat="1" ht="15" x14ac:dyDescent="0.2">
      <c r="A101" s="91"/>
      <c r="B101" s="91"/>
      <c r="C101" s="91"/>
      <c r="D101" s="91"/>
      <c r="E101" s="91"/>
      <c r="F101" s="146"/>
      <c r="G101" s="91"/>
      <c r="H101" s="91"/>
      <c r="I101" s="93"/>
      <c r="J101" s="94"/>
      <c r="K101" s="129"/>
      <c r="L101" s="51">
        <f t="shared" si="0"/>
        <v>0</v>
      </c>
      <c r="M101" s="190"/>
      <c r="N101" s="133"/>
      <c r="O101" s="241">
        <f t="shared" si="1"/>
        <v>0</v>
      </c>
      <c r="P101" s="33"/>
      <c r="Q101" s="33">
        <f t="shared" si="2"/>
        <v>0</v>
      </c>
    </row>
    <row r="102" spans="1:17" s="53" customFormat="1" ht="15" x14ac:dyDescent="0.2">
      <c r="A102" s="91"/>
      <c r="B102" s="91"/>
      <c r="C102" s="91"/>
      <c r="D102" s="91"/>
      <c r="E102" s="91"/>
      <c r="F102" s="146"/>
      <c r="G102" s="91"/>
      <c r="H102" s="91"/>
      <c r="I102" s="93"/>
      <c r="J102" s="94"/>
      <c r="K102" s="129"/>
      <c r="L102" s="51">
        <f t="shared" si="0"/>
        <v>0</v>
      </c>
      <c r="M102" s="190"/>
      <c r="N102" s="133"/>
      <c r="O102" s="241">
        <f t="shared" si="1"/>
        <v>0</v>
      </c>
      <c r="P102" s="33"/>
      <c r="Q102" s="33">
        <f t="shared" si="2"/>
        <v>0</v>
      </c>
    </row>
    <row r="103" spans="1:17" s="53" customFormat="1" ht="15" x14ac:dyDescent="0.2">
      <c r="A103" s="91"/>
      <c r="B103" s="91"/>
      <c r="C103" s="91"/>
      <c r="D103" s="91"/>
      <c r="E103" s="91"/>
      <c r="F103" s="146"/>
      <c r="G103" s="91"/>
      <c r="H103" s="91"/>
      <c r="I103" s="93"/>
      <c r="J103" s="94"/>
      <c r="K103" s="129"/>
      <c r="L103" s="51">
        <f t="shared" si="0"/>
        <v>0</v>
      </c>
      <c r="M103" s="190"/>
      <c r="N103" s="133"/>
      <c r="O103" s="241">
        <f t="shared" si="1"/>
        <v>0</v>
      </c>
      <c r="P103" s="33"/>
      <c r="Q103" s="33">
        <f t="shared" si="2"/>
        <v>0</v>
      </c>
    </row>
    <row r="104" spans="1:17" s="53" customFormat="1" ht="15" x14ac:dyDescent="0.2">
      <c r="A104" s="91"/>
      <c r="B104" s="91"/>
      <c r="C104" s="91"/>
      <c r="D104" s="91"/>
      <c r="E104" s="91"/>
      <c r="F104" s="146"/>
      <c r="G104" s="91"/>
      <c r="H104" s="91"/>
      <c r="I104" s="93"/>
      <c r="J104" s="94"/>
      <c r="K104" s="129"/>
      <c r="L104" s="51">
        <f t="shared" si="0"/>
        <v>0</v>
      </c>
      <c r="M104" s="190"/>
      <c r="N104" s="133"/>
      <c r="O104" s="241">
        <f t="shared" si="1"/>
        <v>0</v>
      </c>
      <c r="P104" s="33"/>
      <c r="Q104" s="33">
        <f t="shared" si="2"/>
        <v>0</v>
      </c>
    </row>
    <row r="105" spans="1:17" s="53" customFormat="1" ht="15" x14ac:dyDescent="0.2">
      <c r="A105" s="91"/>
      <c r="B105" s="91"/>
      <c r="C105" s="91"/>
      <c r="D105" s="91"/>
      <c r="E105" s="91"/>
      <c r="F105" s="146"/>
      <c r="G105" s="91"/>
      <c r="H105" s="91"/>
      <c r="I105" s="93"/>
      <c r="J105" s="94"/>
      <c r="K105" s="129"/>
      <c r="L105" s="51">
        <f t="shared" ref="L105:L115" si="3">IF(K105="",I105,I105/K105)</f>
        <v>0</v>
      </c>
      <c r="M105" s="190"/>
      <c r="N105" s="133"/>
      <c r="O105" s="241">
        <f t="shared" ref="O105:O115" si="4">IF(N105&gt;0,(I105/N105),L105)</f>
        <v>0</v>
      </c>
      <c r="P105" s="33"/>
      <c r="Q105" s="33">
        <f t="shared" ref="Q105:Q115" si="5">O105-P105</f>
        <v>0</v>
      </c>
    </row>
    <row r="106" spans="1:17" s="53" customFormat="1" ht="15" x14ac:dyDescent="0.2">
      <c r="A106" s="91"/>
      <c r="B106" s="91"/>
      <c r="C106" s="91"/>
      <c r="D106" s="91"/>
      <c r="E106" s="91"/>
      <c r="F106" s="146"/>
      <c r="G106" s="91"/>
      <c r="H106" s="91"/>
      <c r="I106" s="93"/>
      <c r="J106" s="94"/>
      <c r="K106" s="129"/>
      <c r="L106" s="51">
        <f t="shared" si="3"/>
        <v>0</v>
      </c>
      <c r="M106" s="190"/>
      <c r="N106" s="133"/>
      <c r="O106" s="241">
        <f t="shared" si="4"/>
        <v>0</v>
      </c>
      <c r="P106" s="33"/>
      <c r="Q106" s="33">
        <f t="shared" si="5"/>
        <v>0</v>
      </c>
    </row>
    <row r="107" spans="1:17" s="53" customFormat="1" ht="15" x14ac:dyDescent="0.2">
      <c r="A107" s="91"/>
      <c r="B107" s="91"/>
      <c r="C107" s="91"/>
      <c r="D107" s="91"/>
      <c r="E107" s="91"/>
      <c r="F107" s="146"/>
      <c r="G107" s="91"/>
      <c r="H107" s="91"/>
      <c r="I107" s="93"/>
      <c r="J107" s="94"/>
      <c r="K107" s="129"/>
      <c r="L107" s="51">
        <f t="shared" si="3"/>
        <v>0</v>
      </c>
      <c r="M107" s="190"/>
      <c r="N107" s="133"/>
      <c r="O107" s="241">
        <f t="shared" si="4"/>
        <v>0</v>
      </c>
      <c r="P107" s="33"/>
      <c r="Q107" s="33">
        <f t="shared" si="5"/>
        <v>0</v>
      </c>
    </row>
    <row r="108" spans="1:17" s="53" customFormat="1" ht="15" x14ac:dyDescent="0.2">
      <c r="A108" s="91"/>
      <c r="B108" s="91"/>
      <c r="C108" s="91"/>
      <c r="D108" s="91"/>
      <c r="E108" s="91"/>
      <c r="F108" s="146"/>
      <c r="G108" s="91"/>
      <c r="H108" s="91"/>
      <c r="I108" s="93"/>
      <c r="J108" s="94"/>
      <c r="K108" s="129"/>
      <c r="L108" s="51">
        <f t="shared" si="3"/>
        <v>0</v>
      </c>
      <c r="M108" s="190"/>
      <c r="N108" s="133"/>
      <c r="O108" s="241">
        <f t="shared" si="4"/>
        <v>0</v>
      </c>
      <c r="P108" s="33"/>
      <c r="Q108" s="33">
        <f t="shared" si="5"/>
        <v>0</v>
      </c>
    </row>
    <row r="109" spans="1:17" s="53" customFormat="1" ht="15" x14ac:dyDescent="0.2">
      <c r="A109" s="91"/>
      <c r="B109" s="91"/>
      <c r="C109" s="91"/>
      <c r="D109" s="91"/>
      <c r="E109" s="91"/>
      <c r="F109" s="146"/>
      <c r="G109" s="91"/>
      <c r="H109" s="91"/>
      <c r="I109" s="93"/>
      <c r="J109" s="94"/>
      <c r="K109" s="129"/>
      <c r="L109" s="51">
        <f t="shared" si="3"/>
        <v>0</v>
      </c>
      <c r="M109" s="190"/>
      <c r="N109" s="133"/>
      <c r="O109" s="241">
        <f t="shared" si="4"/>
        <v>0</v>
      </c>
      <c r="P109" s="33"/>
      <c r="Q109" s="33">
        <f t="shared" si="5"/>
        <v>0</v>
      </c>
    </row>
    <row r="110" spans="1:17" s="53" customFormat="1" ht="15" x14ac:dyDescent="0.2">
      <c r="A110" s="91"/>
      <c r="B110" s="91"/>
      <c r="C110" s="91"/>
      <c r="D110" s="91"/>
      <c r="E110" s="91"/>
      <c r="F110" s="146"/>
      <c r="G110" s="91"/>
      <c r="H110" s="91"/>
      <c r="I110" s="93"/>
      <c r="J110" s="94"/>
      <c r="K110" s="129"/>
      <c r="L110" s="51">
        <f t="shared" si="3"/>
        <v>0</v>
      </c>
      <c r="M110" s="190"/>
      <c r="N110" s="133"/>
      <c r="O110" s="241">
        <f t="shared" si="4"/>
        <v>0</v>
      </c>
      <c r="P110" s="33"/>
      <c r="Q110" s="33">
        <f t="shared" si="5"/>
        <v>0</v>
      </c>
    </row>
    <row r="111" spans="1:17" s="53" customFormat="1" ht="15" x14ac:dyDescent="0.2">
      <c r="A111" s="91"/>
      <c r="B111" s="91"/>
      <c r="C111" s="91"/>
      <c r="D111" s="91"/>
      <c r="E111" s="91"/>
      <c r="F111" s="146"/>
      <c r="G111" s="91"/>
      <c r="H111" s="91"/>
      <c r="I111" s="93"/>
      <c r="J111" s="94"/>
      <c r="K111" s="129"/>
      <c r="L111" s="51">
        <f t="shared" si="3"/>
        <v>0</v>
      </c>
      <c r="M111" s="190"/>
      <c r="N111" s="133"/>
      <c r="O111" s="241">
        <f t="shared" si="4"/>
        <v>0</v>
      </c>
      <c r="P111" s="33"/>
      <c r="Q111" s="33">
        <f t="shared" si="5"/>
        <v>0</v>
      </c>
    </row>
    <row r="112" spans="1:17" s="53" customFormat="1" ht="15" x14ac:dyDescent="0.2">
      <c r="A112" s="91"/>
      <c r="B112" s="91"/>
      <c r="C112" s="91"/>
      <c r="D112" s="91"/>
      <c r="E112" s="91"/>
      <c r="F112" s="146"/>
      <c r="G112" s="91"/>
      <c r="H112" s="91"/>
      <c r="I112" s="93"/>
      <c r="J112" s="94"/>
      <c r="K112" s="129"/>
      <c r="L112" s="51">
        <f t="shared" si="3"/>
        <v>0</v>
      </c>
      <c r="M112" s="190"/>
      <c r="N112" s="133"/>
      <c r="O112" s="241">
        <f t="shared" si="4"/>
        <v>0</v>
      </c>
      <c r="P112" s="33"/>
      <c r="Q112" s="33">
        <f t="shared" si="5"/>
        <v>0</v>
      </c>
    </row>
    <row r="113" spans="1:17" s="53" customFormat="1" ht="15" x14ac:dyDescent="0.2">
      <c r="A113" s="91"/>
      <c r="B113" s="91"/>
      <c r="C113" s="91"/>
      <c r="D113" s="91"/>
      <c r="E113" s="91"/>
      <c r="F113" s="146"/>
      <c r="G113" s="91"/>
      <c r="H113" s="91"/>
      <c r="I113" s="93"/>
      <c r="J113" s="94"/>
      <c r="K113" s="129"/>
      <c r="L113" s="51">
        <f t="shared" si="3"/>
        <v>0</v>
      </c>
      <c r="M113" s="190"/>
      <c r="N113" s="133"/>
      <c r="O113" s="241">
        <f t="shared" si="4"/>
        <v>0</v>
      </c>
      <c r="P113" s="33"/>
      <c r="Q113" s="33">
        <f t="shared" si="5"/>
        <v>0</v>
      </c>
    </row>
    <row r="114" spans="1:17" s="53" customFormat="1" ht="15" x14ac:dyDescent="0.2">
      <c r="A114" s="91"/>
      <c r="B114" s="91"/>
      <c r="C114" s="91"/>
      <c r="D114" s="91"/>
      <c r="E114" s="91"/>
      <c r="F114" s="146"/>
      <c r="G114" s="91"/>
      <c r="H114" s="91"/>
      <c r="I114" s="93"/>
      <c r="J114" s="94"/>
      <c r="K114" s="129"/>
      <c r="L114" s="51">
        <f t="shared" si="3"/>
        <v>0</v>
      </c>
      <c r="M114" s="190"/>
      <c r="N114" s="133"/>
      <c r="O114" s="241">
        <f t="shared" si="4"/>
        <v>0</v>
      </c>
      <c r="P114" s="33"/>
      <c r="Q114" s="33">
        <f t="shared" si="5"/>
        <v>0</v>
      </c>
    </row>
    <row r="115" spans="1:17" s="53" customFormat="1" ht="15" x14ac:dyDescent="0.2">
      <c r="A115" s="91"/>
      <c r="B115" s="91"/>
      <c r="C115" s="91"/>
      <c r="D115" s="91"/>
      <c r="E115" s="91"/>
      <c r="F115" s="146"/>
      <c r="G115" s="91"/>
      <c r="H115" s="91"/>
      <c r="I115" s="93"/>
      <c r="J115" s="94"/>
      <c r="K115" s="129"/>
      <c r="L115" s="51">
        <f t="shared" si="3"/>
        <v>0</v>
      </c>
      <c r="M115" s="190"/>
      <c r="N115" s="133"/>
      <c r="O115" s="241">
        <f t="shared" si="4"/>
        <v>0</v>
      </c>
      <c r="P115" s="33"/>
      <c r="Q115" s="33">
        <f t="shared" si="5"/>
        <v>0</v>
      </c>
    </row>
    <row r="116" spans="1:17" s="53" customFormat="1" ht="15" x14ac:dyDescent="0.2">
      <c r="A116" s="91"/>
      <c r="B116" s="91"/>
      <c r="C116" s="91"/>
      <c r="D116" s="91"/>
      <c r="E116" s="91"/>
      <c r="F116" s="146"/>
      <c r="G116" s="91"/>
      <c r="H116" s="91"/>
      <c r="I116" s="93"/>
      <c r="J116" s="94"/>
      <c r="K116" s="129"/>
      <c r="L116" s="51">
        <f t="shared" ref="L116:L126" si="6">IF(K116="",I116,I116/K116)</f>
        <v>0</v>
      </c>
      <c r="M116" s="190"/>
      <c r="N116" s="133"/>
      <c r="O116" s="241">
        <f t="shared" ref="O116:O126" si="7">IF(N116&gt;0,(I116/N116),L116)</f>
        <v>0</v>
      </c>
      <c r="P116" s="33"/>
      <c r="Q116" s="33">
        <f t="shared" ref="Q116:Q126" si="8">O116-P116</f>
        <v>0</v>
      </c>
    </row>
    <row r="117" spans="1:17" s="53" customFormat="1" ht="15" x14ac:dyDescent="0.2">
      <c r="A117" s="91"/>
      <c r="B117" s="91"/>
      <c r="C117" s="91"/>
      <c r="D117" s="91"/>
      <c r="E117" s="91"/>
      <c r="F117" s="146"/>
      <c r="G117" s="91"/>
      <c r="H117" s="91"/>
      <c r="I117" s="93"/>
      <c r="J117" s="94"/>
      <c r="K117" s="129"/>
      <c r="L117" s="51">
        <f t="shared" si="6"/>
        <v>0</v>
      </c>
      <c r="M117" s="190"/>
      <c r="N117" s="133"/>
      <c r="O117" s="241">
        <f t="shared" si="7"/>
        <v>0</v>
      </c>
      <c r="P117" s="33"/>
      <c r="Q117" s="33">
        <f t="shared" si="8"/>
        <v>0</v>
      </c>
    </row>
    <row r="118" spans="1:17" s="53" customFormat="1" ht="15" x14ac:dyDescent="0.2">
      <c r="A118" s="91"/>
      <c r="B118" s="91"/>
      <c r="C118" s="91"/>
      <c r="D118" s="91"/>
      <c r="E118" s="91"/>
      <c r="F118" s="146"/>
      <c r="G118" s="91"/>
      <c r="H118" s="91"/>
      <c r="I118" s="93"/>
      <c r="J118" s="94"/>
      <c r="K118" s="129"/>
      <c r="L118" s="51">
        <f t="shared" si="6"/>
        <v>0</v>
      </c>
      <c r="M118" s="190"/>
      <c r="N118" s="133"/>
      <c r="O118" s="241">
        <f t="shared" si="7"/>
        <v>0</v>
      </c>
      <c r="P118" s="33"/>
      <c r="Q118" s="33">
        <f t="shared" si="8"/>
        <v>0</v>
      </c>
    </row>
    <row r="119" spans="1:17" s="53" customFormat="1" ht="15" x14ac:dyDescent="0.2">
      <c r="A119" s="91"/>
      <c r="B119" s="91"/>
      <c r="C119" s="91"/>
      <c r="D119" s="91"/>
      <c r="E119" s="91"/>
      <c r="F119" s="146"/>
      <c r="G119" s="91"/>
      <c r="H119" s="91"/>
      <c r="I119" s="93"/>
      <c r="J119" s="94"/>
      <c r="K119" s="129"/>
      <c r="L119" s="51">
        <f t="shared" si="6"/>
        <v>0</v>
      </c>
      <c r="M119" s="190"/>
      <c r="N119" s="133"/>
      <c r="O119" s="241">
        <f t="shared" si="7"/>
        <v>0</v>
      </c>
      <c r="P119" s="33"/>
      <c r="Q119" s="33">
        <f t="shared" si="8"/>
        <v>0</v>
      </c>
    </row>
    <row r="120" spans="1:17" s="53" customFormat="1" ht="15" x14ac:dyDescent="0.2">
      <c r="A120" s="91"/>
      <c r="B120" s="91"/>
      <c r="C120" s="91"/>
      <c r="D120" s="91"/>
      <c r="E120" s="91"/>
      <c r="F120" s="146"/>
      <c r="G120" s="91"/>
      <c r="H120" s="91"/>
      <c r="I120" s="93"/>
      <c r="J120" s="94"/>
      <c r="K120" s="129"/>
      <c r="L120" s="51">
        <f t="shared" si="6"/>
        <v>0</v>
      </c>
      <c r="M120" s="190"/>
      <c r="N120" s="133"/>
      <c r="O120" s="241">
        <f t="shared" si="7"/>
        <v>0</v>
      </c>
      <c r="P120" s="33"/>
      <c r="Q120" s="33">
        <f t="shared" si="8"/>
        <v>0</v>
      </c>
    </row>
    <row r="121" spans="1:17" s="53" customFormat="1" ht="15" x14ac:dyDescent="0.2">
      <c r="A121" s="91"/>
      <c r="B121" s="91"/>
      <c r="C121" s="91"/>
      <c r="D121" s="91"/>
      <c r="E121" s="91"/>
      <c r="F121" s="146"/>
      <c r="G121" s="91"/>
      <c r="H121" s="91"/>
      <c r="I121" s="93"/>
      <c r="J121" s="94"/>
      <c r="K121" s="129"/>
      <c r="L121" s="51">
        <f t="shared" si="6"/>
        <v>0</v>
      </c>
      <c r="M121" s="190"/>
      <c r="N121" s="133"/>
      <c r="O121" s="241">
        <f t="shared" si="7"/>
        <v>0</v>
      </c>
      <c r="P121" s="33"/>
      <c r="Q121" s="33">
        <f t="shared" si="8"/>
        <v>0</v>
      </c>
    </row>
    <row r="122" spans="1:17" s="53" customFormat="1" ht="15" x14ac:dyDescent="0.2">
      <c r="A122" s="91"/>
      <c r="B122" s="91"/>
      <c r="C122" s="91"/>
      <c r="D122" s="91"/>
      <c r="E122" s="91"/>
      <c r="F122" s="146"/>
      <c r="G122" s="91"/>
      <c r="H122" s="91"/>
      <c r="I122" s="93"/>
      <c r="J122" s="94"/>
      <c r="K122" s="129"/>
      <c r="L122" s="51">
        <f t="shared" si="6"/>
        <v>0</v>
      </c>
      <c r="M122" s="190"/>
      <c r="N122" s="133"/>
      <c r="O122" s="241">
        <f t="shared" si="7"/>
        <v>0</v>
      </c>
      <c r="P122" s="33"/>
      <c r="Q122" s="33">
        <f t="shared" si="8"/>
        <v>0</v>
      </c>
    </row>
    <row r="123" spans="1:17" s="53" customFormat="1" ht="15" x14ac:dyDescent="0.2">
      <c r="A123" s="91"/>
      <c r="B123" s="91"/>
      <c r="C123" s="91"/>
      <c r="D123" s="91"/>
      <c r="E123" s="91"/>
      <c r="F123" s="146"/>
      <c r="G123" s="91"/>
      <c r="H123" s="91"/>
      <c r="I123" s="93"/>
      <c r="J123" s="94"/>
      <c r="K123" s="129"/>
      <c r="L123" s="51">
        <f t="shared" si="6"/>
        <v>0</v>
      </c>
      <c r="M123" s="190"/>
      <c r="N123" s="133"/>
      <c r="O123" s="241">
        <f t="shared" si="7"/>
        <v>0</v>
      </c>
      <c r="P123" s="33"/>
      <c r="Q123" s="33">
        <f t="shared" si="8"/>
        <v>0</v>
      </c>
    </row>
    <row r="124" spans="1:17" s="53" customFormat="1" ht="15" x14ac:dyDescent="0.2">
      <c r="A124" s="91"/>
      <c r="B124" s="91"/>
      <c r="C124" s="91"/>
      <c r="D124" s="91"/>
      <c r="E124" s="91"/>
      <c r="F124" s="146"/>
      <c r="G124" s="91"/>
      <c r="H124" s="91"/>
      <c r="I124" s="93"/>
      <c r="J124" s="94"/>
      <c r="K124" s="129"/>
      <c r="L124" s="51">
        <f t="shared" si="6"/>
        <v>0</v>
      </c>
      <c r="M124" s="190"/>
      <c r="N124" s="133"/>
      <c r="O124" s="241">
        <f t="shared" si="7"/>
        <v>0</v>
      </c>
      <c r="P124" s="33"/>
      <c r="Q124" s="33">
        <f t="shared" si="8"/>
        <v>0</v>
      </c>
    </row>
    <row r="125" spans="1:17" s="53" customFormat="1" ht="15" x14ac:dyDescent="0.2">
      <c r="A125" s="91"/>
      <c r="B125" s="91"/>
      <c r="C125" s="91"/>
      <c r="D125" s="91"/>
      <c r="E125" s="91"/>
      <c r="F125" s="146"/>
      <c r="G125" s="91"/>
      <c r="H125" s="91"/>
      <c r="I125" s="93"/>
      <c r="J125" s="94"/>
      <c r="K125" s="129"/>
      <c r="L125" s="51">
        <f t="shared" si="6"/>
        <v>0</v>
      </c>
      <c r="M125" s="190"/>
      <c r="N125" s="133"/>
      <c r="O125" s="241">
        <f t="shared" si="7"/>
        <v>0</v>
      </c>
      <c r="P125" s="33"/>
      <c r="Q125" s="33">
        <f t="shared" si="8"/>
        <v>0</v>
      </c>
    </row>
    <row r="126" spans="1:17" s="53" customFormat="1" ht="15" x14ac:dyDescent="0.2">
      <c r="A126" s="91"/>
      <c r="B126" s="91"/>
      <c r="C126" s="91"/>
      <c r="D126" s="91"/>
      <c r="E126" s="91"/>
      <c r="F126" s="146"/>
      <c r="G126" s="91"/>
      <c r="H126" s="91"/>
      <c r="I126" s="93"/>
      <c r="J126" s="94"/>
      <c r="K126" s="129"/>
      <c r="L126" s="51">
        <f t="shared" si="6"/>
        <v>0</v>
      </c>
      <c r="M126" s="190"/>
      <c r="N126" s="133"/>
      <c r="O126" s="241">
        <f t="shared" si="7"/>
        <v>0</v>
      </c>
      <c r="P126" s="33"/>
      <c r="Q126" s="33">
        <f t="shared" si="8"/>
        <v>0</v>
      </c>
    </row>
    <row r="127" spans="1:17" s="53" customFormat="1" ht="15" x14ac:dyDescent="0.2">
      <c r="A127" s="91"/>
      <c r="B127" s="91"/>
      <c r="C127" s="91"/>
      <c r="D127" s="91"/>
      <c r="E127" s="91"/>
      <c r="F127" s="146"/>
      <c r="G127" s="91"/>
      <c r="H127" s="91"/>
      <c r="I127" s="93"/>
      <c r="J127" s="94"/>
      <c r="K127" s="129"/>
      <c r="L127" s="51">
        <f t="shared" si="0"/>
        <v>0</v>
      </c>
      <c r="M127" s="190"/>
      <c r="N127" s="133"/>
      <c r="O127" s="241">
        <f t="shared" si="1"/>
        <v>0</v>
      </c>
      <c r="P127" s="33"/>
      <c r="Q127" s="33">
        <f t="shared" si="2"/>
        <v>0</v>
      </c>
    </row>
    <row r="128" spans="1:17" s="53" customFormat="1" ht="15" x14ac:dyDescent="0.2">
      <c r="A128" s="91"/>
      <c r="B128" s="91"/>
      <c r="C128" s="91"/>
      <c r="D128" s="91"/>
      <c r="E128" s="91"/>
      <c r="F128" s="146"/>
      <c r="G128" s="91"/>
      <c r="H128" s="91"/>
      <c r="I128" s="93"/>
      <c r="J128" s="94"/>
      <c r="K128" s="129"/>
      <c r="L128" s="51">
        <f t="shared" si="0"/>
        <v>0</v>
      </c>
      <c r="M128" s="190"/>
      <c r="N128" s="133"/>
      <c r="O128" s="241">
        <f t="shared" si="1"/>
        <v>0</v>
      </c>
      <c r="P128" s="33"/>
      <c r="Q128" s="33">
        <f t="shared" si="2"/>
        <v>0</v>
      </c>
    </row>
    <row r="129" spans="1:17" s="53" customFormat="1" ht="15" x14ac:dyDescent="0.2">
      <c r="A129" s="91"/>
      <c r="B129" s="91"/>
      <c r="C129" s="91"/>
      <c r="D129" s="91"/>
      <c r="E129" s="91"/>
      <c r="F129" s="146"/>
      <c r="G129" s="91"/>
      <c r="H129" s="91"/>
      <c r="I129" s="93"/>
      <c r="J129" s="94"/>
      <c r="K129" s="129"/>
      <c r="L129" s="51">
        <f t="shared" si="0"/>
        <v>0</v>
      </c>
      <c r="M129" s="190"/>
      <c r="N129" s="133"/>
      <c r="O129" s="241">
        <f t="shared" si="1"/>
        <v>0</v>
      </c>
      <c r="P129" s="33"/>
      <c r="Q129" s="33">
        <f t="shared" si="2"/>
        <v>0</v>
      </c>
    </row>
    <row r="130" spans="1:17" s="53" customFormat="1" ht="15" x14ac:dyDescent="0.2">
      <c r="A130" s="91"/>
      <c r="B130" s="91"/>
      <c r="C130" s="91"/>
      <c r="D130" s="91"/>
      <c r="E130" s="91"/>
      <c r="F130" s="146"/>
      <c r="G130" s="91"/>
      <c r="H130" s="91"/>
      <c r="I130" s="93"/>
      <c r="J130" s="94"/>
      <c r="K130" s="129"/>
      <c r="L130" s="51">
        <f t="shared" si="0"/>
        <v>0</v>
      </c>
      <c r="M130" s="190"/>
      <c r="N130" s="133"/>
      <c r="O130" s="241">
        <f t="shared" si="1"/>
        <v>0</v>
      </c>
      <c r="P130" s="33"/>
      <c r="Q130" s="33">
        <f t="shared" si="2"/>
        <v>0</v>
      </c>
    </row>
    <row r="131" spans="1:17" s="53" customFormat="1" ht="15" x14ac:dyDescent="0.2">
      <c r="A131" s="91"/>
      <c r="B131" s="91"/>
      <c r="C131" s="91"/>
      <c r="D131" s="91"/>
      <c r="E131" s="91"/>
      <c r="F131" s="146"/>
      <c r="G131" s="91"/>
      <c r="H131" s="91"/>
      <c r="I131" s="93"/>
      <c r="J131" s="94"/>
      <c r="K131" s="129"/>
      <c r="L131" s="51">
        <f t="shared" si="0"/>
        <v>0</v>
      </c>
      <c r="M131" s="190"/>
      <c r="N131" s="133"/>
      <c r="O131" s="241">
        <f t="shared" si="1"/>
        <v>0</v>
      </c>
      <c r="P131" s="33"/>
      <c r="Q131" s="33">
        <f t="shared" si="2"/>
        <v>0</v>
      </c>
    </row>
    <row r="132" spans="1:17" s="53" customFormat="1" ht="15" x14ac:dyDescent="0.2">
      <c r="A132" s="91"/>
      <c r="B132" s="91"/>
      <c r="C132" s="91"/>
      <c r="D132" s="91"/>
      <c r="E132" s="91"/>
      <c r="F132" s="146"/>
      <c r="G132" s="91"/>
      <c r="H132" s="91"/>
      <c r="I132" s="93"/>
      <c r="J132" s="94"/>
      <c r="K132" s="129"/>
      <c r="L132" s="51">
        <f t="shared" si="0"/>
        <v>0</v>
      </c>
      <c r="M132" s="190"/>
      <c r="N132" s="133"/>
      <c r="O132" s="241">
        <f t="shared" si="1"/>
        <v>0</v>
      </c>
      <c r="P132" s="33"/>
      <c r="Q132" s="33">
        <f t="shared" si="2"/>
        <v>0</v>
      </c>
    </row>
    <row r="133" spans="1:17" s="53" customFormat="1" ht="15" x14ac:dyDescent="0.2">
      <c r="A133" s="91"/>
      <c r="B133" s="91"/>
      <c r="C133" s="91"/>
      <c r="D133" s="91"/>
      <c r="E133" s="91"/>
      <c r="F133" s="146"/>
      <c r="G133" s="91"/>
      <c r="H133" s="91"/>
      <c r="I133" s="93"/>
      <c r="J133" s="94"/>
      <c r="K133" s="129"/>
      <c r="L133" s="51">
        <f t="shared" si="0"/>
        <v>0</v>
      </c>
      <c r="M133" s="190"/>
      <c r="N133" s="133"/>
      <c r="O133" s="241">
        <f t="shared" si="1"/>
        <v>0</v>
      </c>
      <c r="P133" s="33"/>
      <c r="Q133" s="33">
        <f t="shared" si="2"/>
        <v>0</v>
      </c>
    </row>
    <row r="134" spans="1:17" s="53" customFormat="1" ht="15" x14ac:dyDescent="0.2">
      <c r="A134" s="91"/>
      <c r="B134" s="91"/>
      <c r="C134" s="91"/>
      <c r="D134" s="91"/>
      <c r="E134" s="91"/>
      <c r="F134" s="146"/>
      <c r="G134" s="91"/>
      <c r="H134" s="91"/>
      <c r="I134" s="93"/>
      <c r="J134" s="94"/>
      <c r="K134" s="129"/>
      <c r="L134" s="51">
        <f t="shared" si="0"/>
        <v>0</v>
      </c>
      <c r="M134" s="190"/>
      <c r="N134" s="133"/>
      <c r="O134" s="241">
        <f t="shared" si="1"/>
        <v>0</v>
      </c>
      <c r="P134" s="33"/>
      <c r="Q134" s="33">
        <f t="shared" si="2"/>
        <v>0</v>
      </c>
    </row>
    <row r="135" spans="1:17" s="64" customFormat="1" ht="27.6" customHeight="1" x14ac:dyDescent="0.25">
      <c r="A135" s="172"/>
      <c r="B135" s="172"/>
      <c r="C135" s="172"/>
      <c r="D135" s="172"/>
      <c r="E135" s="172"/>
      <c r="F135" s="181"/>
      <c r="G135" s="172"/>
      <c r="H135" s="172"/>
      <c r="I135" s="182"/>
      <c r="J135" s="183"/>
      <c r="K135" s="184" t="s">
        <v>0</v>
      </c>
      <c r="L135" s="119">
        <f>ROUNDUP(SUM(L4:L134),2)</f>
        <v>0</v>
      </c>
      <c r="M135" s="191"/>
      <c r="N135" s="138"/>
      <c r="O135" s="55"/>
      <c r="P135" s="55"/>
      <c r="Q135" s="57">
        <f>ROUNDUP(SUM(Q4:Q134),2)</f>
        <v>0</v>
      </c>
    </row>
  </sheetData>
  <sheetProtection password="CF05" sheet="1" objects="1" scenarios="1"/>
  <mergeCells count="1">
    <mergeCell ref="A1:D1"/>
  </mergeCells>
  <printOptions horizontalCentered="1"/>
  <pageMargins left="0.39370078740157483" right="0.39370078740157483" top="0.55118110236220474" bottom="0.55118110236220474" header="0.31496062992125984" footer="0.31496062992125984"/>
  <pageSetup scale="36" orientation="landscape" r:id="rId1"/>
  <headerFooter>
    <oddFooter>&amp;C&amp;F&amp;R&amp;P/&amp;N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59"/>
  <sheetViews>
    <sheetView zoomScale="70" zoomScaleNormal="70" workbookViewId="0">
      <selection activeCell="L11" sqref="L11"/>
    </sheetView>
  </sheetViews>
  <sheetFormatPr defaultColWidth="8.85546875" defaultRowHeight="14.25" x14ac:dyDescent="0.2"/>
  <cols>
    <col min="1" max="1" width="10.28515625" style="173" customWidth="1"/>
    <col min="2" max="2" width="14.28515625" style="173" customWidth="1"/>
    <col min="3" max="5" width="21.28515625" style="173" customWidth="1"/>
    <col min="6" max="6" width="21.28515625" style="185" customWidth="1"/>
    <col min="7" max="8" width="19.140625" style="173" customWidth="1"/>
    <col min="9" max="9" width="53.140625" style="173" customWidth="1"/>
    <col min="10" max="10" width="16" style="186" customWidth="1"/>
    <col min="11" max="11" width="12.7109375" style="187" customWidth="1"/>
    <col min="12" max="12" width="16.7109375" style="188" customWidth="1"/>
    <col min="13" max="13" width="15.85546875" style="37" customWidth="1"/>
    <col min="14" max="14" width="14.42578125" style="192" customWidth="1"/>
    <col min="15" max="15" width="18.42578125" style="130" hidden="1" customWidth="1"/>
    <col min="16" max="16" width="14.5703125" style="37" hidden="1" customWidth="1"/>
    <col min="17" max="17" width="12.85546875" style="37" hidden="1" customWidth="1"/>
    <col min="18" max="18" width="14.28515625" style="37" hidden="1" customWidth="1"/>
    <col min="19" max="16384" width="8.85546875" style="34"/>
  </cols>
  <sheetData>
    <row r="1" spans="1:18" s="41" customFormat="1" ht="36.6" customHeight="1" x14ac:dyDescent="0.25">
      <c r="A1" s="595" t="s">
        <v>290</v>
      </c>
      <c r="B1" s="595"/>
      <c r="C1" s="595"/>
      <c r="D1" s="193"/>
      <c r="E1" s="193"/>
      <c r="F1" s="193"/>
      <c r="G1" s="193"/>
      <c r="H1" s="174"/>
      <c r="I1" s="174"/>
      <c r="J1" s="175"/>
      <c r="K1" s="176"/>
      <c r="L1" s="177"/>
      <c r="M1" s="42"/>
      <c r="N1" s="189"/>
      <c r="O1" s="128"/>
      <c r="P1" s="42"/>
      <c r="Q1" s="42"/>
      <c r="R1" s="42"/>
    </row>
    <row r="3" spans="1:18" s="31" customFormat="1" ht="61.15" customHeight="1" x14ac:dyDescent="0.2">
      <c r="A3" s="203" t="s">
        <v>226</v>
      </c>
      <c r="B3" s="203" t="s">
        <v>225</v>
      </c>
      <c r="C3" s="213" t="s">
        <v>229</v>
      </c>
      <c r="D3" s="203" t="s">
        <v>235</v>
      </c>
      <c r="E3" s="203" t="s">
        <v>232</v>
      </c>
      <c r="F3" s="204" t="s">
        <v>237</v>
      </c>
      <c r="G3" s="203" t="s">
        <v>224</v>
      </c>
      <c r="H3" s="203" t="s">
        <v>223</v>
      </c>
      <c r="I3" s="203" t="s">
        <v>230</v>
      </c>
      <c r="J3" s="43" t="s">
        <v>222</v>
      </c>
      <c r="K3" s="203" t="s">
        <v>221</v>
      </c>
      <c r="L3" s="205" t="s">
        <v>258</v>
      </c>
      <c r="M3" s="43" t="s">
        <v>257</v>
      </c>
      <c r="N3" s="204" t="s">
        <v>276</v>
      </c>
      <c r="O3" s="132" t="s">
        <v>249</v>
      </c>
      <c r="P3" s="29" t="s">
        <v>260</v>
      </c>
      <c r="Q3" s="38" t="s">
        <v>250</v>
      </c>
      <c r="R3" s="206" t="s">
        <v>252</v>
      </c>
    </row>
    <row r="4" spans="1:18" ht="15" x14ac:dyDescent="0.2">
      <c r="A4" s="95"/>
      <c r="B4" s="95"/>
      <c r="C4" s="95"/>
      <c r="D4" s="95"/>
      <c r="E4" s="95"/>
      <c r="F4" s="147"/>
      <c r="G4" s="95"/>
      <c r="H4" s="95"/>
      <c r="I4" s="95"/>
      <c r="J4" s="96"/>
      <c r="K4" s="97"/>
      <c r="L4" s="140"/>
      <c r="M4" s="32">
        <f>IF(L4="",J4,J4/L4)</f>
        <v>0</v>
      </c>
      <c r="N4" s="190"/>
      <c r="O4" s="141"/>
      <c r="P4" s="245">
        <f>IF(O4&gt;0,(J4/O4),M4)</f>
        <v>0</v>
      </c>
      <c r="Q4" s="39"/>
      <c r="R4" s="39">
        <f>P4-Q4</f>
        <v>0</v>
      </c>
    </row>
    <row r="5" spans="1:18" ht="15" x14ac:dyDescent="0.2">
      <c r="A5" s="95"/>
      <c r="B5" s="95"/>
      <c r="C5" s="95"/>
      <c r="D5" s="95"/>
      <c r="E5" s="95"/>
      <c r="F5" s="147"/>
      <c r="G5" s="95"/>
      <c r="H5" s="95"/>
      <c r="I5" s="95"/>
      <c r="J5" s="96"/>
      <c r="K5" s="97"/>
      <c r="L5" s="140"/>
      <c r="M5" s="32">
        <f t="shared" ref="M5:M58" si="0">IF(L5="",J5,J5/L5)</f>
        <v>0</v>
      </c>
      <c r="N5" s="190"/>
      <c r="O5" s="141"/>
      <c r="P5" s="245">
        <f t="shared" ref="P5:P58" si="1">IF(O5&gt;0,(J5/O5),M5)</f>
        <v>0</v>
      </c>
      <c r="Q5" s="39"/>
      <c r="R5" s="39">
        <f t="shared" ref="R5:R58" si="2">P5-Q5</f>
        <v>0</v>
      </c>
    </row>
    <row r="6" spans="1:18" ht="15" x14ac:dyDescent="0.2">
      <c r="A6" s="95"/>
      <c r="B6" s="95"/>
      <c r="C6" s="95"/>
      <c r="D6" s="95"/>
      <c r="E6" s="95"/>
      <c r="F6" s="147"/>
      <c r="G6" s="95"/>
      <c r="H6" s="95"/>
      <c r="I6" s="95"/>
      <c r="J6" s="96"/>
      <c r="K6" s="97"/>
      <c r="L6" s="140"/>
      <c r="M6" s="32">
        <f t="shared" si="0"/>
        <v>0</v>
      </c>
      <c r="N6" s="190"/>
      <c r="O6" s="141"/>
      <c r="P6" s="245">
        <f t="shared" si="1"/>
        <v>0</v>
      </c>
      <c r="Q6" s="39"/>
      <c r="R6" s="39">
        <f t="shared" si="2"/>
        <v>0</v>
      </c>
    </row>
    <row r="7" spans="1:18" ht="15" x14ac:dyDescent="0.2">
      <c r="A7" s="95"/>
      <c r="B7" s="95"/>
      <c r="C7" s="95"/>
      <c r="D7" s="95"/>
      <c r="E7" s="95"/>
      <c r="F7" s="147"/>
      <c r="G7" s="95"/>
      <c r="H7" s="95"/>
      <c r="I7" s="95"/>
      <c r="J7" s="96"/>
      <c r="K7" s="97"/>
      <c r="L7" s="140"/>
      <c r="M7" s="32">
        <f t="shared" si="0"/>
        <v>0</v>
      </c>
      <c r="N7" s="190"/>
      <c r="O7" s="141"/>
      <c r="P7" s="245">
        <f t="shared" si="1"/>
        <v>0</v>
      </c>
      <c r="Q7" s="39"/>
      <c r="R7" s="39">
        <f t="shared" si="2"/>
        <v>0</v>
      </c>
    </row>
    <row r="8" spans="1:18" ht="15" x14ac:dyDescent="0.2">
      <c r="A8" s="95"/>
      <c r="B8" s="95"/>
      <c r="C8" s="95"/>
      <c r="D8" s="95"/>
      <c r="E8" s="95"/>
      <c r="F8" s="147"/>
      <c r="G8" s="95"/>
      <c r="H8" s="95"/>
      <c r="I8" s="95"/>
      <c r="J8" s="96"/>
      <c r="K8" s="97"/>
      <c r="L8" s="140"/>
      <c r="M8" s="32">
        <f t="shared" si="0"/>
        <v>0</v>
      </c>
      <c r="N8" s="190"/>
      <c r="O8" s="141"/>
      <c r="P8" s="245">
        <f t="shared" si="1"/>
        <v>0</v>
      </c>
      <c r="Q8" s="39"/>
      <c r="R8" s="39">
        <f t="shared" si="2"/>
        <v>0</v>
      </c>
    </row>
    <row r="9" spans="1:18" ht="15" x14ac:dyDescent="0.2">
      <c r="A9" s="95"/>
      <c r="B9" s="95"/>
      <c r="C9" s="95"/>
      <c r="D9" s="95"/>
      <c r="E9" s="95"/>
      <c r="F9" s="147"/>
      <c r="G9" s="95"/>
      <c r="H9" s="95"/>
      <c r="I9" s="95"/>
      <c r="J9" s="96"/>
      <c r="K9" s="97"/>
      <c r="L9" s="140"/>
      <c r="M9" s="32">
        <f t="shared" si="0"/>
        <v>0</v>
      </c>
      <c r="N9" s="190"/>
      <c r="O9" s="141"/>
      <c r="P9" s="245">
        <f t="shared" si="1"/>
        <v>0</v>
      </c>
      <c r="Q9" s="39"/>
      <c r="R9" s="39">
        <f t="shared" si="2"/>
        <v>0</v>
      </c>
    </row>
    <row r="10" spans="1:18" ht="15" x14ac:dyDescent="0.2">
      <c r="A10" s="95"/>
      <c r="B10" s="95"/>
      <c r="C10" s="95"/>
      <c r="D10" s="95"/>
      <c r="E10" s="95"/>
      <c r="F10" s="147"/>
      <c r="G10" s="95"/>
      <c r="H10" s="95"/>
      <c r="I10" s="95"/>
      <c r="J10" s="96"/>
      <c r="K10" s="97"/>
      <c r="L10" s="140"/>
      <c r="M10" s="32">
        <f t="shared" si="0"/>
        <v>0</v>
      </c>
      <c r="N10" s="190"/>
      <c r="O10" s="141"/>
      <c r="P10" s="245">
        <f t="shared" si="1"/>
        <v>0</v>
      </c>
      <c r="Q10" s="39"/>
      <c r="R10" s="39">
        <f t="shared" si="2"/>
        <v>0</v>
      </c>
    </row>
    <row r="11" spans="1:18" ht="15" x14ac:dyDescent="0.2">
      <c r="A11" s="95"/>
      <c r="B11" s="95"/>
      <c r="C11" s="95"/>
      <c r="D11" s="95"/>
      <c r="E11" s="95"/>
      <c r="F11" s="147"/>
      <c r="G11" s="95"/>
      <c r="H11" s="95"/>
      <c r="I11" s="95"/>
      <c r="J11" s="96"/>
      <c r="K11" s="97"/>
      <c r="L11" s="140"/>
      <c r="M11" s="32">
        <f t="shared" si="0"/>
        <v>0</v>
      </c>
      <c r="N11" s="190"/>
      <c r="O11" s="141"/>
      <c r="P11" s="245">
        <f t="shared" si="1"/>
        <v>0</v>
      </c>
      <c r="Q11" s="39"/>
      <c r="R11" s="39">
        <f t="shared" si="2"/>
        <v>0</v>
      </c>
    </row>
    <row r="12" spans="1:18" ht="15" x14ac:dyDescent="0.2">
      <c r="A12" s="95"/>
      <c r="B12" s="95"/>
      <c r="C12" s="95"/>
      <c r="D12" s="95"/>
      <c r="E12" s="95"/>
      <c r="F12" s="147"/>
      <c r="G12" s="95"/>
      <c r="H12" s="95"/>
      <c r="I12" s="95"/>
      <c r="J12" s="96"/>
      <c r="K12" s="97"/>
      <c r="L12" s="140"/>
      <c r="M12" s="32">
        <f t="shared" si="0"/>
        <v>0</v>
      </c>
      <c r="N12" s="190"/>
      <c r="O12" s="141"/>
      <c r="P12" s="245">
        <f t="shared" si="1"/>
        <v>0</v>
      </c>
      <c r="Q12" s="39"/>
      <c r="R12" s="39">
        <f t="shared" si="2"/>
        <v>0</v>
      </c>
    </row>
    <row r="13" spans="1:18" ht="15" x14ac:dyDescent="0.2">
      <c r="A13" s="95"/>
      <c r="B13" s="95"/>
      <c r="C13" s="95"/>
      <c r="D13" s="95"/>
      <c r="E13" s="95"/>
      <c r="F13" s="147"/>
      <c r="G13" s="95"/>
      <c r="H13" s="95"/>
      <c r="I13" s="95"/>
      <c r="J13" s="96"/>
      <c r="K13" s="97"/>
      <c r="L13" s="140"/>
      <c r="M13" s="32">
        <f t="shared" si="0"/>
        <v>0</v>
      </c>
      <c r="N13" s="190"/>
      <c r="O13" s="141"/>
      <c r="P13" s="245">
        <f t="shared" si="1"/>
        <v>0</v>
      </c>
      <c r="Q13" s="39"/>
      <c r="R13" s="39">
        <f t="shared" si="2"/>
        <v>0</v>
      </c>
    </row>
    <row r="14" spans="1:18" ht="15" x14ac:dyDescent="0.2">
      <c r="A14" s="95"/>
      <c r="B14" s="95"/>
      <c r="C14" s="95"/>
      <c r="D14" s="95"/>
      <c r="E14" s="95"/>
      <c r="F14" s="147"/>
      <c r="G14" s="95"/>
      <c r="H14" s="95"/>
      <c r="I14" s="95"/>
      <c r="J14" s="96"/>
      <c r="K14" s="97"/>
      <c r="L14" s="140"/>
      <c r="M14" s="32">
        <f t="shared" si="0"/>
        <v>0</v>
      </c>
      <c r="N14" s="190"/>
      <c r="O14" s="141"/>
      <c r="P14" s="245">
        <f t="shared" si="1"/>
        <v>0</v>
      </c>
      <c r="Q14" s="39"/>
      <c r="R14" s="39">
        <f t="shared" si="2"/>
        <v>0</v>
      </c>
    </row>
    <row r="15" spans="1:18" ht="15" x14ac:dyDescent="0.2">
      <c r="A15" s="95"/>
      <c r="B15" s="95"/>
      <c r="C15" s="95"/>
      <c r="D15" s="95"/>
      <c r="E15" s="95"/>
      <c r="F15" s="147"/>
      <c r="G15" s="95"/>
      <c r="H15" s="95"/>
      <c r="I15" s="95"/>
      <c r="J15" s="96"/>
      <c r="K15" s="97"/>
      <c r="L15" s="140"/>
      <c r="M15" s="32">
        <f t="shared" si="0"/>
        <v>0</v>
      </c>
      <c r="N15" s="190"/>
      <c r="O15" s="141"/>
      <c r="P15" s="245">
        <f t="shared" si="1"/>
        <v>0</v>
      </c>
      <c r="Q15" s="39"/>
      <c r="R15" s="39">
        <f t="shared" si="2"/>
        <v>0</v>
      </c>
    </row>
    <row r="16" spans="1:18" ht="15" x14ac:dyDescent="0.2">
      <c r="A16" s="95"/>
      <c r="B16" s="95"/>
      <c r="C16" s="95"/>
      <c r="D16" s="95"/>
      <c r="E16" s="95"/>
      <c r="F16" s="147"/>
      <c r="G16" s="95"/>
      <c r="H16" s="95"/>
      <c r="I16" s="95"/>
      <c r="J16" s="96"/>
      <c r="K16" s="97"/>
      <c r="L16" s="140"/>
      <c r="M16" s="32">
        <f t="shared" si="0"/>
        <v>0</v>
      </c>
      <c r="N16" s="190"/>
      <c r="O16" s="141"/>
      <c r="P16" s="245">
        <f t="shared" si="1"/>
        <v>0</v>
      </c>
      <c r="Q16" s="39"/>
      <c r="R16" s="39">
        <f t="shared" si="2"/>
        <v>0</v>
      </c>
    </row>
    <row r="17" spans="1:18" ht="15" x14ac:dyDescent="0.2">
      <c r="A17" s="95"/>
      <c r="B17" s="95"/>
      <c r="C17" s="95"/>
      <c r="D17" s="95"/>
      <c r="E17" s="95"/>
      <c r="F17" s="147"/>
      <c r="G17" s="95"/>
      <c r="H17" s="95"/>
      <c r="I17" s="95"/>
      <c r="J17" s="96"/>
      <c r="K17" s="97"/>
      <c r="L17" s="140"/>
      <c r="M17" s="32">
        <f t="shared" si="0"/>
        <v>0</v>
      </c>
      <c r="N17" s="190"/>
      <c r="O17" s="141"/>
      <c r="P17" s="245">
        <f t="shared" si="1"/>
        <v>0</v>
      </c>
      <c r="Q17" s="39"/>
      <c r="R17" s="39">
        <f t="shared" si="2"/>
        <v>0</v>
      </c>
    </row>
    <row r="18" spans="1:18" ht="15" x14ac:dyDescent="0.2">
      <c r="A18" s="95"/>
      <c r="B18" s="95"/>
      <c r="C18" s="95"/>
      <c r="D18" s="95"/>
      <c r="E18" s="95"/>
      <c r="F18" s="147"/>
      <c r="G18" s="95"/>
      <c r="H18" s="95"/>
      <c r="I18" s="95"/>
      <c r="J18" s="96"/>
      <c r="K18" s="97"/>
      <c r="L18" s="140"/>
      <c r="M18" s="32">
        <f t="shared" si="0"/>
        <v>0</v>
      </c>
      <c r="N18" s="190"/>
      <c r="O18" s="141"/>
      <c r="P18" s="245">
        <f t="shared" si="1"/>
        <v>0</v>
      </c>
      <c r="Q18" s="39"/>
      <c r="R18" s="39">
        <f t="shared" si="2"/>
        <v>0</v>
      </c>
    </row>
    <row r="19" spans="1:18" ht="15" x14ac:dyDescent="0.2">
      <c r="A19" s="95"/>
      <c r="B19" s="95"/>
      <c r="C19" s="95"/>
      <c r="D19" s="95"/>
      <c r="E19" s="95"/>
      <c r="F19" s="147"/>
      <c r="G19" s="95"/>
      <c r="H19" s="95"/>
      <c r="I19" s="95"/>
      <c r="J19" s="96"/>
      <c r="K19" s="97"/>
      <c r="L19" s="140"/>
      <c r="M19" s="32">
        <f t="shared" si="0"/>
        <v>0</v>
      </c>
      <c r="N19" s="190"/>
      <c r="O19" s="141"/>
      <c r="P19" s="245">
        <f t="shared" si="1"/>
        <v>0</v>
      </c>
      <c r="Q19" s="39"/>
      <c r="R19" s="39">
        <f t="shared" si="2"/>
        <v>0</v>
      </c>
    </row>
    <row r="20" spans="1:18" ht="15" x14ac:dyDescent="0.2">
      <c r="A20" s="95"/>
      <c r="B20" s="95"/>
      <c r="C20" s="95"/>
      <c r="D20" s="95"/>
      <c r="E20" s="95"/>
      <c r="F20" s="147"/>
      <c r="G20" s="95"/>
      <c r="H20" s="95"/>
      <c r="I20" s="95"/>
      <c r="J20" s="96"/>
      <c r="K20" s="97"/>
      <c r="L20" s="140"/>
      <c r="M20" s="32">
        <f t="shared" si="0"/>
        <v>0</v>
      </c>
      <c r="N20" s="190"/>
      <c r="O20" s="141"/>
      <c r="P20" s="245">
        <f t="shared" si="1"/>
        <v>0</v>
      </c>
      <c r="Q20" s="39"/>
      <c r="R20" s="39">
        <f t="shared" si="2"/>
        <v>0</v>
      </c>
    </row>
    <row r="21" spans="1:18" ht="15" x14ac:dyDescent="0.2">
      <c r="A21" s="95"/>
      <c r="B21" s="95"/>
      <c r="C21" s="95"/>
      <c r="D21" s="95"/>
      <c r="E21" s="95"/>
      <c r="F21" s="147"/>
      <c r="G21" s="95"/>
      <c r="H21" s="95"/>
      <c r="I21" s="95"/>
      <c r="J21" s="96"/>
      <c r="K21" s="97"/>
      <c r="L21" s="140"/>
      <c r="M21" s="32">
        <f t="shared" si="0"/>
        <v>0</v>
      </c>
      <c r="N21" s="190"/>
      <c r="O21" s="141"/>
      <c r="P21" s="245">
        <f t="shared" si="1"/>
        <v>0</v>
      </c>
      <c r="Q21" s="39"/>
      <c r="R21" s="39">
        <f t="shared" si="2"/>
        <v>0</v>
      </c>
    </row>
    <row r="22" spans="1:18" ht="15" x14ac:dyDescent="0.2">
      <c r="A22" s="95"/>
      <c r="B22" s="95"/>
      <c r="C22" s="95"/>
      <c r="D22" s="95"/>
      <c r="E22" s="95"/>
      <c r="F22" s="147"/>
      <c r="G22" s="95"/>
      <c r="H22" s="95"/>
      <c r="I22" s="95"/>
      <c r="J22" s="96"/>
      <c r="K22" s="97"/>
      <c r="L22" s="140"/>
      <c r="M22" s="32">
        <f t="shared" si="0"/>
        <v>0</v>
      </c>
      <c r="N22" s="190"/>
      <c r="O22" s="141"/>
      <c r="P22" s="245">
        <f t="shared" si="1"/>
        <v>0</v>
      </c>
      <c r="Q22" s="39"/>
      <c r="R22" s="39">
        <f t="shared" si="2"/>
        <v>0</v>
      </c>
    </row>
    <row r="23" spans="1:18" ht="15" x14ac:dyDescent="0.2">
      <c r="A23" s="95"/>
      <c r="B23" s="95"/>
      <c r="C23" s="95"/>
      <c r="D23" s="95"/>
      <c r="E23" s="95"/>
      <c r="F23" s="147"/>
      <c r="G23" s="95"/>
      <c r="H23" s="95"/>
      <c r="I23" s="95"/>
      <c r="J23" s="96"/>
      <c r="K23" s="97"/>
      <c r="L23" s="140"/>
      <c r="M23" s="32">
        <f t="shared" si="0"/>
        <v>0</v>
      </c>
      <c r="N23" s="190"/>
      <c r="O23" s="141"/>
      <c r="P23" s="245">
        <f t="shared" si="1"/>
        <v>0</v>
      </c>
      <c r="Q23" s="39"/>
      <c r="R23" s="39">
        <f t="shared" si="2"/>
        <v>0</v>
      </c>
    </row>
    <row r="24" spans="1:18" ht="15" x14ac:dyDescent="0.2">
      <c r="A24" s="95"/>
      <c r="B24" s="95"/>
      <c r="C24" s="95"/>
      <c r="D24" s="95"/>
      <c r="E24" s="95"/>
      <c r="F24" s="147"/>
      <c r="G24" s="95"/>
      <c r="H24" s="95"/>
      <c r="I24" s="95"/>
      <c r="J24" s="96"/>
      <c r="K24" s="97"/>
      <c r="L24" s="140"/>
      <c r="M24" s="32">
        <f t="shared" si="0"/>
        <v>0</v>
      </c>
      <c r="N24" s="190"/>
      <c r="O24" s="141"/>
      <c r="P24" s="245">
        <f t="shared" si="1"/>
        <v>0</v>
      </c>
      <c r="Q24" s="39"/>
      <c r="R24" s="39">
        <f t="shared" si="2"/>
        <v>0</v>
      </c>
    </row>
    <row r="25" spans="1:18" ht="15" x14ac:dyDescent="0.2">
      <c r="A25" s="95"/>
      <c r="B25" s="95"/>
      <c r="C25" s="95"/>
      <c r="D25" s="95"/>
      <c r="E25" s="95"/>
      <c r="F25" s="147"/>
      <c r="G25" s="95"/>
      <c r="H25" s="95"/>
      <c r="I25" s="95"/>
      <c r="J25" s="96"/>
      <c r="K25" s="97"/>
      <c r="L25" s="140"/>
      <c r="M25" s="32">
        <f t="shared" si="0"/>
        <v>0</v>
      </c>
      <c r="N25" s="190"/>
      <c r="O25" s="141"/>
      <c r="P25" s="245">
        <f t="shared" si="1"/>
        <v>0</v>
      </c>
      <c r="Q25" s="39"/>
      <c r="R25" s="39">
        <f t="shared" si="2"/>
        <v>0</v>
      </c>
    </row>
    <row r="26" spans="1:18" ht="15" x14ac:dyDescent="0.2">
      <c r="A26" s="95"/>
      <c r="B26" s="95"/>
      <c r="C26" s="95"/>
      <c r="D26" s="95"/>
      <c r="E26" s="95"/>
      <c r="F26" s="147"/>
      <c r="G26" s="95"/>
      <c r="H26" s="95"/>
      <c r="I26" s="95"/>
      <c r="J26" s="96"/>
      <c r="K26" s="97"/>
      <c r="L26" s="140"/>
      <c r="M26" s="32">
        <f t="shared" si="0"/>
        <v>0</v>
      </c>
      <c r="N26" s="190"/>
      <c r="O26" s="141"/>
      <c r="P26" s="245">
        <f t="shared" si="1"/>
        <v>0</v>
      </c>
      <c r="Q26" s="39"/>
      <c r="R26" s="39">
        <f t="shared" si="2"/>
        <v>0</v>
      </c>
    </row>
    <row r="27" spans="1:18" ht="15" x14ac:dyDescent="0.2">
      <c r="A27" s="95"/>
      <c r="B27" s="95"/>
      <c r="C27" s="95"/>
      <c r="D27" s="95"/>
      <c r="E27" s="95"/>
      <c r="F27" s="147"/>
      <c r="G27" s="95"/>
      <c r="H27" s="95"/>
      <c r="I27" s="95"/>
      <c r="J27" s="96"/>
      <c r="K27" s="97"/>
      <c r="L27" s="140"/>
      <c r="M27" s="32">
        <f t="shared" si="0"/>
        <v>0</v>
      </c>
      <c r="N27" s="190"/>
      <c r="O27" s="141"/>
      <c r="P27" s="245">
        <f t="shared" si="1"/>
        <v>0</v>
      </c>
      <c r="Q27" s="39"/>
      <c r="R27" s="39">
        <f t="shared" si="2"/>
        <v>0</v>
      </c>
    </row>
    <row r="28" spans="1:18" ht="15" x14ac:dyDescent="0.2">
      <c r="A28" s="95"/>
      <c r="B28" s="95"/>
      <c r="C28" s="95"/>
      <c r="D28" s="95"/>
      <c r="E28" s="95"/>
      <c r="F28" s="147"/>
      <c r="G28" s="95"/>
      <c r="H28" s="95"/>
      <c r="I28" s="95"/>
      <c r="J28" s="96"/>
      <c r="K28" s="97"/>
      <c r="L28" s="140"/>
      <c r="M28" s="32">
        <f t="shared" si="0"/>
        <v>0</v>
      </c>
      <c r="N28" s="190"/>
      <c r="O28" s="141"/>
      <c r="P28" s="245">
        <f t="shared" si="1"/>
        <v>0</v>
      </c>
      <c r="Q28" s="39"/>
      <c r="R28" s="39">
        <f t="shared" si="2"/>
        <v>0</v>
      </c>
    </row>
    <row r="29" spans="1:18" ht="15" x14ac:dyDescent="0.2">
      <c r="A29" s="95"/>
      <c r="B29" s="95"/>
      <c r="C29" s="95"/>
      <c r="D29" s="95"/>
      <c r="E29" s="95"/>
      <c r="F29" s="147"/>
      <c r="G29" s="95"/>
      <c r="H29" s="95"/>
      <c r="I29" s="95"/>
      <c r="J29" s="96"/>
      <c r="K29" s="97"/>
      <c r="L29" s="140"/>
      <c r="M29" s="32">
        <f t="shared" si="0"/>
        <v>0</v>
      </c>
      <c r="N29" s="190"/>
      <c r="O29" s="141"/>
      <c r="P29" s="245">
        <f t="shared" si="1"/>
        <v>0</v>
      </c>
      <c r="Q29" s="39"/>
      <c r="R29" s="39">
        <f t="shared" si="2"/>
        <v>0</v>
      </c>
    </row>
    <row r="30" spans="1:18" ht="15" x14ac:dyDescent="0.2">
      <c r="A30" s="95"/>
      <c r="B30" s="95"/>
      <c r="C30" s="95"/>
      <c r="D30" s="95"/>
      <c r="E30" s="95"/>
      <c r="F30" s="147"/>
      <c r="G30" s="95"/>
      <c r="H30" s="95"/>
      <c r="I30" s="95"/>
      <c r="J30" s="96"/>
      <c r="K30" s="97"/>
      <c r="L30" s="140"/>
      <c r="M30" s="32">
        <f t="shared" si="0"/>
        <v>0</v>
      </c>
      <c r="N30" s="190"/>
      <c r="O30" s="141"/>
      <c r="P30" s="245">
        <f t="shared" si="1"/>
        <v>0</v>
      </c>
      <c r="Q30" s="39"/>
      <c r="R30" s="39">
        <f t="shared" si="2"/>
        <v>0</v>
      </c>
    </row>
    <row r="31" spans="1:18" ht="15" x14ac:dyDescent="0.2">
      <c r="A31" s="95"/>
      <c r="B31" s="95"/>
      <c r="C31" s="95"/>
      <c r="D31" s="95"/>
      <c r="E31" s="95"/>
      <c r="F31" s="147"/>
      <c r="G31" s="95"/>
      <c r="H31" s="95"/>
      <c r="I31" s="95"/>
      <c r="J31" s="96"/>
      <c r="K31" s="97"/>
      <c r="L31" s="140"/>
      <c r="M31" s="32">
        <f t="shared" si="0"/>
        <v>0</v>
      </c>
      <c r="N31" s="190"/>
      <c r="O31" s="141"/>
      <c r="P31" s="245">
        <f t="shared" si="1"/>
        <v>0</v>
      </c>
      <c r="Q31" s="39"/>
      <c r="R31" s="39">
        <f t="shared" si="2"/>
        <v>0</v>
      </c>
    </row>
    <row r="32" spans="1:18" ht="15" x14ac:dyDescent="0.2">
      <c r="A32" s="95"/>
      <c r="B32" s="95"/>
      <c r="C32" s="95"/>
      <c r="D32" s="95"/>
      <c r="E32" s="95"/>
      <c r="F32" s="147"/>
      <c r="G32" s="95"/>
      <c r="H32" s="95"/>
      <c r="I32" s="95"/>
      <c r="J32" s="96"/>
      <c r="K32" s="97"/>
      <c r="L32" s="140"/>
      <c r="M32" s="32">
        <f t="shared" si="0"/>
        <v>0</v>
      </c>
      <c r="N32" s="190"/>
      <c r="O32" s="141"/>
      <c r="P32" s="245">
        <f t="shared" si="1"/>
        <v>0</v>
      </c>
      <c r="Q32" s="39"/>
      <c r="R32" s="39">
        <f t="shared" si="2"/>
        <v>0</v>
      </c>
    </row>
    <row r="33" spans="1:18" ht="15" x14ac:dyDescent="0.2">
      <c r="A33" s="95"/>
      <c r="B33" s="95"/>
      <c r="C33" s="95"/>
      <c r="D33" s="95"/>
      <c r="E33" s="95"/>
      <c r="F33" s="147"/>
      <c r="G33" s="95"/>
      <c r="H33" s="95"/>
      <c r="I33" s="95"/>
      <c r="J33" s="96"/>
      <c r="K33" s="97"/>
      <c r="L33" s="140"/>
      <c r="M33" s="32">
        <f t="shared" si="0"/>
        <v>0</v>
      </c>
      <c r="N33" s="190"/>
      <c r="O33" s="141"/>
      <c r="P33" s="245">
        <f t="shared" si="1"/>
        <v>0</v>
      </c>
      <c r="Q33" s="39"/>
      <c r="R33" s="39">
        <f t="shared" si="2"/>
        <v>0</v>
      </c>
    </row>
    <row r="34" spans="1:18" ht="15" x14ac:dyDescent="0.2">
      <c r="A34" s="95"/>
      <c r="B34" s="95"/>
      <c r="C34" s="95"/>
      <c r="D34" s="95"/>
      <c r="E34" s="95"/>
      <c r="F34" s="147"/>
      <c r="G34" s="95"/>
      <c r="H34" s="95"/>
      <c r="I34" s="95"/>
      <c r="J34" s="96"/>
      <c r="K34" s="97"/>
      <c r="L34" s="140"/>
      <c r="M34" s="32">
        <f t="shared" si="0"/>
        <v>0</v>
      </c>
      <c r="N34" s="190"/>
      <c r="O34" s="141"/>
      <c r="P34" s="245">
        <f t="shared" si="1"/>
        <v>0</v>
      </c>
      <c r="Q34" s="39"/>
      <c r="R34" s="39">
        <f t="shared" si="2"/>
        <v>0</v>
      </c>
    </row>
    <row r="35" spans="1:18" ht="15" x14ac:dyDescent="0.2">
      <c r="A35" s="95"/>
      <c r="B35" s="95"/>
      <c r="C35" s="95"/>
      <c r="D35" s="95"/>
      <c r="E35" s="95"/>
      <c r="F35" s="147"/>
      <c r="G35" s="95"/>
      <c r="H35" s="95"/>
      <c r="I35" s="95"/>
      <c r="J35" s="96"/>
      <c r="K35" s="97"/>
      <c r="L35" s="140"/>
      <c r="M35" s="32">
        <f t="shared" si="0"/>
        <v>0</v>
      </c>
      <c r="N35" s="190"/>
      <c r="O35" s="141"/>
      <c r="P35" s="245">
        <f t="shared" si="1"/>
        <v>0</v>
      </c>
      <c r="Q35" s="39"/>
      <c r="R35" s="39">
        <f t="shared" si="2"/>
        <v>0</v>
      </c>
    </row>
    <row r="36" spans="1:18" ht="15" x14ac:dyDescent="0.2">
      <c r="A36" s="95"/>
      <c r="B36" s="95"/>
      <c r="C36" s="95"/>
      <c r="D36" s="95"/>
      <c r="E36" s="95"/>
      <c r="F36" s="147"/>
      <c r="G36" s="95"/>
      <c r="H36" s="95"/>
      <c r="I36" s="95"/>
      <c r="J36" s="96"/>
      <c r="K36" s="97"/>
      <c r="L36" s="140"/>
      <c r="M36" s="32">
        <f t="shared" si="0"/>
        <v>0</v>
      </c>
      <c r="N36" s="190"/>
      <c r="O36" s="141"/>
      <c r="P36" s="245">
        <f t="shared" si="1"/>
        <v>0</v>
      </c>
      <c r="Q36" s="39"/>
      <c r="R36" s="39">
        <f t="shared" si="2"/>
        <v>0</v>
      </c>
    </row>
    <row r="37" spans="1:18" ht="15" x14ac:dyDescent="0.2">
      <c r="A37" s="95"/>
      <c r="B37" s="95"/>
      <c r="C37" s="95"/>
      <c r="D37" s="95"/>
      <c r="E37" s="95"/>
      <c r="F37" s="147"/>
      <c r="G37" s="95"/>
      <c r="H37" s="95"/>
      <c r="I37" s="95"/>
      <c r="J37" s="96"/>
      <c r="K37" s="97"/>
      <c r="L37" s="140"/>
      <c r="M37" s="32">
        <f t="shared" si="0"/>
        <v>0</v>
      </c>
      <c r="N37" s="190"/>
      <c r="O37" s="141"/>
      <c r="P37" s="245">
        <f t="shared" si="1"/>
        <v>0</v>
      </c>
      <c r="Q37" s="39"/>
      <c r="R37" s="39">
        <f t="shared" si="2"/>
        <v>0</v>
      </c>
    </row>
    <row r="38" spans="1:18" ht="15" x14ac:dyDescent="0.2">
      <c r="A38" s="95"/>
      <c r="B38" s="95"/>
      <c r="C38" s="95"/>
      <c r="D38" s="95"/>
      <c r="E38" s="95"/>
      <c r="F38" s="147"/>
      <c r="G38" s="95"/>
      <c r="H38" s="95"/>
      <c r="I38" s="95"/>
      <c r="J38" s="96"/>
      <c r="K38" s="97"/>
      <c r="L38" s="140"/>
      <c r="M38" s="32">
        <f t="shared" si="0"/>
        <v>0</v>
      </c>
      <c r="N38" s="190"/>
      <c r="O38" s="141"/>
      <c r="P38" s="245">
        <f t="shared" si="1"/>
        <v>0</v>
      </c>
      <c r="Q38" s="39"/>
      <c r="R38" s="39">
        <f t="shared" si="2"/>
        <v>0</v>
      </c>
    </row>
    <row r="39" spans="1:18" ht="15" x14ac:dyDescent="0.2">
      <c r="A39" s="95"/>
      <c r="B39" s="95"/>
      <c r="C39" s="95"/>
      <c r="D39" s="95"/>
      <c r="E39" s="95"/>
      <c r="F39" s="147"/>
      <c r="G39" s="95"/>
      <c r="H39" s="95"/>
      <c r="I39" s="95"/>
      <c r="J39" s="96"/>
      <c r="K39" s="97"/>
      <c r="L39" s="140"/>
      <c r="M39" s="32">
        <f t="shared" si="0"/>
        <v>0</v>
      </c>
      <c r="N39" s="190"/>
      <c r="O39" s="141"/>
      <c r="P39" s="245">
        <f t="shared" si="1"/>
        <v>0</v>
      </c>
      <c r="Q39" s="39"/>
      <c r="R39" s="39">
        <f t="shared" si="2"/>
        <v>0</v>
      </c>
    </row>
    <row r="40" spans="1:18" ht="15" x14ac:dyDescent="0.2">
      <c r="A40" s="95"/>
      <c r="B40" s="95"/>
      <c r="C40" s="95"/>
      <c r="D40" s="95"/>
      <c r="E40" s="95"/>
      <c r="F40" s="147"/>
      <c r="G40" s="95"/>
      <c r="H40" s="95"/>
      <c r="I40" s="95"/>
      <c r="J40" s="96"/>
      <c r="K40" s="97"/>
      <c r="L40" s="140"/>
      <c r="M40" s="32">
        <f t="shared" si="0"/>
        <v>0</v>
      </c>
      <c r="N40" s="190"/>
      <c r="O40" s="141"/>
      <c r="P40" s="245">
        <f t="shared" si="1"/>
        <v>0</v>
      </c>
      <c r="Q40" s="39"/>
      <c r="R40" s="39">
        <f t="shared" si="2"/>
        <v>0</v>
      </c>
    </row>
    <row r="41" spans="1:18" ht="15" x14ac:dyDescent="0.2">
      <c r="A41" s="95"/>
      <c r="B41" s="95"/>
      <c r="C41" s="95"/>
      <c r="D41" s="95"/>
      <c r="E41" s="95"/>
      <c r="F41" s="147"/>
      <c r="G41" s="95"/>
      <c r="H41" s="95"/>
      <c r="I41" s="95"/>
      <c r="J41" s="96"/>
      <c r="K41" s="97"/>
      <c r="L41" s="140"/>
      <c r="M41" s="32">
        <f t="shared" si="0"/>
        <v>0</v>
      </c>
      <c r="N41" s="190"/>
      <c r="O41" s="141"/>
      <c r="P41" s="245">
        <f t="shared" si="1"/>
        <v>0</v>
      </c>
      <c r="Q41" s="39"/>
      <c r="R41" s="39">
        <f t="shared" si="2"/>
        <v>0</v>
      </c>
    </row>
    <row r="42" spans="1:18" ht="15" x14ac:dyDescent="0.2">
      <c r="A42" s="95"/>
      <c r="B42" s="95"/>
      <c r="C42" s="95"/>
      <c r="D42" s="95"/>
      <c r="E42" s="95"/>
      <c r="F42" s="147"/>
      <c r="G42" s="95"/>
      <c r="H42" s="95"/>
      <c r="I42" s="95"/>
      <c r="J42" s="96"/>
      <c r="K42" s="97"/>
      <c r="L42" s="140"/>
      <c r="M42" s="32">
        <f t="shared" si="0"/>
        <v>0</v>
      </c>
      <c r="N42" s="190"/>
      <c r="O42" s="141"/>
      <c r="P42" s="245">
        <f t="shared" si="1"/>
        <v>0</v>
      </c>
      <c r="Q42" s="39"/>
      <c r="R42" s="39">
        <f t="shared" si="2"/>
        <v>0</v>
      </c>
    </row>
    <row r="43" spans="1:18" ht="15" x14ac:dyDescent="0.2">
      <c r="A43" s="95"/>
      <c r="B43" s="95"/>
      <c r="C43" s="95"/>
      <c r="D43" s="95"/>
      <c r="E43" s="95"/>
      <c r="F43" s="147"/>
      <c r="G43" s="95"/>
      <c r="H43" s="95"/>
      <c r="I43" s="95"/>
      <c r="J43" s="96"/>
      <c r="K43" s="97"/>
      <c r="L43" s="140"/>
      <c r="M43" s="32">
        <f t="shared" si="0"/>
        <v>0</v>
      </c>
      <c r="N43" s="190"/>
      <c r="O43" s="141"/>
      <c r="P43" s="245">
        <f t="shared" si="1"/>
        <v>0</v>
      </c>
      <c r="Q43" s="39"/>
      <c r="R43" s="39">
        <f t="shared" si="2"/>
        <v>0</v>
      </c>
    </row>
    <row r="44" spans="1:18" ht="15" x14ac:dyDescent="0.2">
      <c r="A44" s="95"/>
      <c r="B44" s="95"/>
      <c r="C44" s="95"/>
      <c r="D44" s="95"/>
      <c r="E44" s="95"/>
      <c r="F44" s="147"/>
      <c r="G44" s="95"/>
      <c r="H44" s="95"/>
      <c r="I44" s="95"/>
      <c r="J44" s="96"/>
      <c r="K44" s="97"/>
      <c r="L44" s="140"/>
      <c r="M44" s="32">
        <f t="shared" si="0"/>
        <v>0</v>
      </c>
      <c r="N44" s="190"/>
      <c r="O44" s="141"/>
      <c r="P44" s="245">
        <f t="shared" si="1"/>
        <v>0</v>
      </c>
      <c r="Q44" s="39"/>
      <c r="R44" s="39">
        <f t="shared" si="2"/>
        <v>0</v>
      </c>
    </row>
    <row r="45" spans="1:18" ht="15" x14ac:dyDescent="0.2">
      <c r="A45" s="95"/>
      <c r="B45" s="95"/>
      <c r="C45" s="95"/>
      <c r="D45" s="95"/>
      <c r="E45" s="95"/>
      <c r="F45" s="147"/>
      <c r="G45" s="95"/>
      <c r="H45" s="95"/>
      <c r="I45" s="95"/>
      <c r="J45" s="96"/>
      <c r="K45" s="97"/>
      <c r="L45" s="140"/>
      <c r="M45" s="32">
        <f t="shared" si="0"/>
        <v>0</v>
      </c>
      <c r="N45" s="190"/>
      <c r="O45" s="141"/>
      <c r="P45" s="245">
        <f t="shared" si="1"/>
        <v>0</v>
      </c>
      <c r="Q45" s="39"/>
      <c r="R45" s="39">
        <f t="shared" si="2"/>
        <v>0</v>
      </c>
    </row>
    <row r="46" spans="1:18" ht="15" x14ac:dyDescent="0.2">
      <c r="A46" s="95"/>
      <c r="B46" s="95"/>
      <c r="C46" s="95"/>
      <c r="D46" s="95"/>
      <c r="E46" s="95"/>
      <c r="F46" s="147"/>
      <c r="G46" s="95"/>
      <c r="H46" s="95"/>
      <c r="I46" s="95"/>
      <c r="J46" s="96"/>
      <c r="K46" s="97"/>
      <c r="L46" s="140"/>
      <c r="M46" s="32">
        <f t="shared" si="0"/>
        <v>0</v>
      </c>
      <c r="N46" s="190"/>
      <c r="O46" s="141"/>
      <c r="P46" s="245">
        <f t="shared" si="1"/>
        <v>0</v>
      </c>
      <c r="Q46" s="39"/>
      <c r="R46" s="39">
        <f t="shared" si="2"/>
        <v>0</v>
      </c>
    </row>
    <row r="47" spans="1:18" ht="15" x14ac:dyDescent="0.2">
      <c r="A47" s="95"/>
      <c r="B47" s="95"/>
      <c r="C47" s="95"/>
      <c r="D47" s="95"/>
      <c r="E47" s="95"/>
      <c r="F47" s="147"/>
      <c r="G47" s="95"/>
      <c r="H47" s="95"/>
      <c r="I47" s="95"/>
      <c r="J47" s="96"/>
      <c r="K47" s="97"/>
      <c r="L47" s="140"/>
      <c r="M47" s="32">
        <f t="shared" si="0"/>
        <v>0</v>
      </c>
      <c r="N47" s="190"/>
      <c r="O47" s="141"/>
      <c r="P47" s="245">
        <f t="shared" si="1"/>
        <v>0</v>
      </c>
      <c r="Q47" s="39"/>
      <c r="R47" s="39">
        <f t="shared" si="2"/>
        <v>0</v>
      </c>
    </row>
    <row r="48" spans="1:18" ht="15" x14ac:dyDescent="0.2">
      <c r="A48" s="95"/>
      <c r="B48" s="95"/>
      <c r="C48" s="95"/>
      <c r="D48" s="95"/>
      <c r="E48" s="95"/>
      <c r="F48" s="147"/>
      <c r="G48" s="95"/>
      <c r="H48" s="95"/>
      <c r="I48" s="95"/>
      <c r="J48" s="96"/>
      <c r="K48" s="97"/>
      <c r="L48" s="140"/>
      <c r="M48" s="32">
        <f t="shared" si="0"/>
        <v>0</v>
      </c>
      <c r="N48" s="190"/>
      <c r="O48" s="141"/>
      <c r="P48" s="245">
        <f t="shared" si="1"/>
        <v>0</v>
      </c>
      <c r="Q48" s="39"/>
      <c r="R48" s="39">
        <f t="shared" si="2"/>
        <v>0</v>
      </c>
    </row>
    <row r="49" spans="1:18" ht="15" x14ac:dyDescent="0.2">
      <c r="A49" s="95"/>
      <c r="B49" s="95"/>
      <c r="C49" s="95"/>
      <c r="D49" s="95"/>
      <c r="E49" s="95"/>
      <c r="F49" s="147"/>
      <c r="G49" s="95"/>
      <c r="H49" s="95"/>
      <c r="I49" s="95"/>
      <c r="J49" s="96"/>
      <c r="K49" s="97"/>
      <c r="L49" s="140"/>
      <c r="M49" s="32">
        <f t="shared" si="0"/>
        <v>0</v>
      </c>
      <c r="N49" s="190"/>
      <c r="O49" s="141"/>
      <c r="P49" s="245">
        <f t="shared" si="1"/>
        <v>0</v>
      </c>
      <c r="Q49" s="39"/>
      <c r="R49" s="39">
        <f t="shared" si="2"/>
        <v>0</v>
      </c>
    </row>
    <row r="50" spans="1:18" ht="15" x14ac:dyDescent="0.2">
      <c r="A50" s="95"/>
      <c r="B50" s="95"/>
      <c r="C50" s="95"/>
      <c r="D50" s="95"/>
      <c r="E50" s="95"/>
      <c r="F50" s="147"/>
      <c r="G50" s="95"/>
      <c r="H50" s="95"/>
      <c r="I50" s="95"/>
      <c r="J50" s="96"/>
      <c r="K50" s="97"/>
      <c r="L50" s="140"/>
      <c r="M50" s="32">
        <f t="shared" si="0"/>
        <v>0</v>
      </c>
      <c r="N50" s="190"/>
      <c r="O50" s="141"/>
      <c r="P50" s="245">
        <f t="shared" si="1"/>
        <v>0</v>
      </c>
      <c r="Q50" s="39"/>
      <c r="R50" s="39">
        <f t="shared" si="2"/>
        <v>0</v>
      </c>
    </row>
    <row r="51" spans="1:18" ht="15" x14ac:dyDescent="0.2">
      <c r="A51" s="95"/>
      <c r="B51" s="95"/>
      <c r="C51" s="95"/>
      <c r="D51" s="95"/>
      <c r="E51" s="95"/>
      <c r="F51" s="147"/>
      <c r="G51" s="95"/>
      <c r="H51" s="95"/>
      <c r="I51" s="95"/>
      <c r="J51" s="96"/>
      <c r="K51" s="97"/>
      <c r="L51" s="140"/>
      <c r="M51" s="32">
        <f t="shared" si="0"/>
        <v>0</v>
      </c>
      <c r="N51" s="190"/>
      <c r="O51" s="141"/>
      <c r="P51" s="245">
        <f t="shared" si="1"/>
        <v>0</v>
      </c>
      <c r="Q51" s="39"/>
      <c r="R51" s="39">
        <f t="shared" si="2"/>
        <v>0</v>
      </c>
    </row>
    <row r="52" spans="1:18" ht="15" x14ac:dyDescent="0.2">
      <c r="A52" s="95"/>
      <c r="B52" s="95"/>
      <c r="C52" s="95"/>
      <c r="D52" s="95"/>
      <c r="E52" s="95"/>
      <c r="F52" s="147"/>
      <c r="G52" s="95"/>
      <c r="H52" s="95"/>
      <c r="I52" s="95"/>
      <c r="J52" s="96"/>
      <c r="K52" s="97"/>
      <c r="L52" s="140"/>
      <c r="M52" s="32">
        <f t="shared" si="0"/>
        <v>0</v>
      </c>
      <c r="N52" s="190"/>
      <c r="O52" s="141"/>
      <c r="P52" s="245">
        <f t="shared" si="1"/>
        <v>0</v>
      </c>
      <c r="Q52" s="39"/>
      <c r="R52" s="39">
        <f t="shared" si="2"/>
        <v>0</v>
      </c>
    </row>
    <row r="53" spans="1:18" ht="15" x14ac:dyDescent="0.2">
      <c r="A53" s="95"/>
      <c r="B53" s="95"/>
      <c r="C53" s="95"/>
      <c r="D53" s="95"/>
      <c r="E53" s="95"/>
      <c r="F53" s="147"/>
      <c r="G53" s="95"/>
      <c r="H53" s="95"/>
      <c r="I53" s="95"/>
      <c r="J53" s="96"/>
      <c r="K53" s="97"/>
      <c r="L53" s="140"/>
      <c r="M53" s="32">
        <f t="shared" si="0"/>
        <v>0</v>
      </c>
      <c r="N53" s="190"/>
      <c r="O53" s="141"/>
      <c r="P53" s="245">
        <f t="shared" si="1"/>
        <v>0</v>
      </c>
      <c r="Q53" s="39"/>
      <c r="R53" s="39">
        <f t="shared" si="2"/>
        <v>0</v>
      </c>
    </row>
    <row r="54" spans="1:18" ht="15" x14ac:dyDescent="0.2">
      <c r="A54" s="95"/>
      <c r="B54" s="95"/>
      <c r="C54" s="95"/>
      <c r="D54" s="95"/>
      <c r="E54" s="95"/>
      <c r="F54" s="147"/>
      <c r="G54" s="95"/>
      <c r="H54" s="95"/>
      <c r="I54" s="95"/>
      <c r="J54" s="96"/>
      <c r="K54" s="97"/>
      <c r="L54" s="140"/>
      <c r="M54" s="32">
        <f t="shared" si="0"/>
        <v>0</v>
      </c>
      <c r="N54" s="190"/>
      <c r="O54" s="141"/>
      <c r="P54" s="245">
        <f t="shared" si="1"/>
        <v>0</v>
      </c>
      <c r="Q54" s="39"/>
      <c r="R54" s="39">
        <f t="shared" si="2"/>
        <v>0</v>
      </c>
    </row>
    <row r="55" spans="1:18" ht="15" x14ac:dyDescent="0.2">
      <c r="A55" s="95"/>
      <c r="B55" s="95"/>
      <c r="C55" s="95"/>
      <c r="D55" s="95"/>
      <c r="E55" s="95"/>
      <c r="F55" s="147"/>
      <c r="G55" s="95"/>
      <c r="H55" s="95"/>
      <c r="I55" s="95"/>
      <c r="J55" s="96"/>
      <c r="K55" s="97"/>
      <c r="L55" s="140"/>
      <c r="M55" s="32">
        <f t="shared" si="0"/>
        <v>0</v>
      </c>
      <c r="N55" s="190"/>
      <c r="O55" s="141"/>
      <c r="P55" s="245">
        <f t="shared" si="1"/>
        <v>0</v>
      </c>
      <c r="Q55" s="39"/>
      <c r="R55" s="39">
        <f t="shared" si="2"/>
        <v>0</v>
      </c>
    </row>
    <row r="56" spans="1:18" ht="15" x14ac:dyDescent="0.2">
      <c r="A56" s="95"/>
      <c r="B56" s="95"/>
      <c r="C56" s="95"/>
      <c r="D56" s="95"/>
      <c r="E56" s="95"/>
      <c r="F56" s="147"/>
      <c r="G56" s="95"/>
      <c r="H56" s="95"/>
      <c r="I56" s="95"/>
      <c r="J56" s="96"/>
      <c r="K56" s="97"/>
      <c r="L56" s="140"/>
      <c r="M56" s="32">
        <f t="shared" si="0"/>
        <v>0</v>
      </c>
      <c r="N56" s="190"/>
      <c r="O56" s="141"/>
      <c r="P56" s="245">
        <f t="shared" si="1"/>
        <v>0</v>
      </c>
      <c r="Q56" s="39"/>
      <c r="R56" s="39">
        <f t="shared" si="2"/>
        <v>0</v>
      </c>
    </row>
    <row r="57" spans="1:18" ht="15" x14ac:dyDescent="0.2">
      <c r="A57" s="95"/>
      <c r="B57" s="95"/>
      <c r="C57" s="95"/>
      <c r="D57" s="95"/>
      <c r="E57" s="95"/>
      <c r="F57" s="147"/>
      <c r="G57" s="95"/>
      <c r="H57" s="95"/>
      <c r="I57" s="95"/>
      <c r="J57" s="96"/>
      <c r="K57" s="97"/>
      <c r="L57" s="140"/>
      <c r="M57" s="32">
        <f t="shared" si="0"/>
        <v>0</v>
      </c>
      <c r="N57" s="190"/>
      <c r="O57" s="141"/>
      <c r="P57" s="245">
        <f t="shared" si="1"/>
        <v>0</v>
      </c>
      <c r="Q57" s="39"/>
      <c r="R57" s="39">
        <f t="shared" si="2"/>
        <v>0</v>
      </c>
    </row>
    <row r="58" spans="1:18" ht="15" x14ac:dyDescent="0.2">
      <c r="A58" s="95"/>
      <c r="B58" s="95"/>
      <c r="C58" s="95"/>
      <c r="D58" s="95"/>
      <c r="E58" s="95"/>
      <c r="F58" s="147"/>
      <c r="G58" s="95"/>
      <c r="H58" s="95"/>
      <c r="I58" s="95"/>
      <c r="J58" s="96"/>
      <c r="K58" s="97"/>
      <c r="L58" s="140"/>
      <c r="M58" s="32">
        <f t="shared" si="0"/>
        <v>0</v>
      </c>
      <c r="N58" s="190"/>
      <c r="O58" s="141"/>
      <c r="P58" s="245">
        <f t="shared" si="1"/>
        <v>0</v>
      </c>
      <c r="Q58" s="39"/>
      <c r="R58" s="39">
        <f t="shared" si="2"/>
        <v>0</v>
      </c>
    </row>
    <row r="59" spans="1:18" s="44" customFormat="1" ht="29.45" customHeight="1" x14ac:dyDescent="0.25">
      <c r="A59" s="208"/>
      <c r="B59" s="208"/>
      <c r="C59" s="208"/>
      <c r="D59" s="208"/>
      <c r="E59" s="208"/>
      <c r="F59" s="209"/>
      <c r="G59" s="208"/>
      <c r="H59" s="208"/>
      <c r="I59" s="208"/>
      <c r="J59" s="210"/>
      <c r="K59" s="211"/>
      <c r="L59" s="212" t="s">
        <v>0</v>
      </c>
      <c r="M59" s="120">
        <f>ROUNDUP(SUM(M4:M58),2)</f>
        <v>0</v>
      </c>
      <c r="N59" s="191"/>
      <c r="O59" s="142"/>
      <c r="P59" s="40"/>
      <c r="Q59" s="40"/>
      <c r="R59" s="16">
        <f>ROUNDUP(SUM(R4:R58),2)</f>
        <v>0</v>
      </c>
    </row>
  </sheetData>
  <sheetProtection password="CF05" sheet="1" objects="1" scenarios="1"/>
  <mergeCells count="1">
    <mergeCell ref="A1:C1"/>
  </mergeCells>
  <printOptions horizontalCentered="1"/>
  <pageMargins left="0.39370078740157483" right="0.39370078740157483" top="0.55118110236220474" bottom="0.55118110236220474" header="0.31496062992125984" footer="0.31496062992125984"/>
  <pageSetup scale="38" orientation="landscape" r:id="rId1"/>
  <headerFooter>
    <oddFooter>&amp;C&amp;F&amp;R&amp;P/&amp;N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71"/>
  <sheetViews>
    <sheetView zoomScale="60" zoomScaleNormal="60" workbookViewId="0">
      <selection activeCell="H4" sqref="H4"/>
    </sheetView>
  </sheetViews>
  <sheetFormatPr defaultColWidth="8.85546875" defaultRowHeight="14.25" x14ac:dyDescent="0.2"/>
  <cols>
    <col min="1" max="1" width="10" style="173" customWidth="1"/>
    <col min="2" max="4" width="21.28515625" style="173" customWidth="1"/>
    <col min="5" max="5" width="21.28515625" style="185" customWidth="1"/>
    <col min="6" max="6" width="21.28515625" style="173" customWidth="1"/>
    <col min="7" max="7" width="61.28515625" style="173" customWidth="1"/>
    <col min="8" max="8" width="21.28515625" style="186" customWidth="1"/>
    <col min="9" max="9" width="16.140625" style="187" customWidth="1"/>
    <col min="10" max="10" width="21.28515625" style="188" customWidth="1"/>
    <col min="11" max="11" width="21.28515625" style="37" customWidth="1"/>
    <col min="12" max="12" width="15.85546875" style="192" customWidth="1"/>
    <col min="13" max="13" width="21.28515625" style="130" hidden="1" customWidth="1"/>
    <col min="14" max="14" width="16" style="37" hidden="1" customWidth="1"/>
    <col min="15" max="15" width="14.140625" style="37" hidden="1" customWidth="1"/>
    <col min="16" max="16" width="17.7109375" style="37" hidden="1" customWidth="1"/>
    <col min="17" max="18" width="8.85546875" style="34" customWidth="1"/>
    <col min="19" max="16384" width="8.85546875" style="34"/>
  </cols>
  <sheetData>
    <row r="1" spans="1:16" s="41" customFormat="1" ht="32.450000000000003" customHeight="1" x14ac:dyDescent="0.25">
      <c r="A1" s="595" t="s">
        <v>291</v>
      </c>
      <c r="B1" s="595"/>
      <c r="C1" s="595"/>
      <c r="D1" s="595"/>
      <c r="E1" s="595"/>
      <c r="F1" s="303"/>
      <c r="G1" s="174"/>
      <c r="H1" s="175"/>
      <c r="I1" s="176"/>
      <c r="J1" s="177"/>
      <c r="K1" s="42"/>
      <c r="L1" s="189"/>
      <c r="M1" s="128"/>
      <c r="N1" s="42"/>
      <c r="O1" s="42"/>
      <c r="P1" s="42"/>
    </row>
    <row r="3" spans="1:16" s="207" customFormat="1" ht="58.5" x14ac:dyDescent="0.2">
      <c r="A3" s="203" t="s">
        <v>226</v>
      </c>
      <c r="B3" s="213" t="s">
        <v>225</v>
      </c>
      <c r="C3" s="203" t="s">
        <v>229</v>
      </c>
      <c r="D3" s="203" t="s">
        <v>236</v>
      </c>
      <c r="E3" s="204" t="s">
        <v>237</v>
      </c>
      <c r="F3" s="203" t="s">
        <v>234</v>
      </c>
      <c r="G3" s="203" t="s">
        <v>230</v>
      </c>
      <c r="H3" s="43" t="s">
        <v>222</v>
      </c>
      <c r="I3" s="203" t="s">
        <v>221</v>
      </c>
      <c r="J3" s="205" t="s">
        <v>258</v>
      </c>
      <c r="K3" s="43" t="s">
        <v>257</v>
      </c>
      <c r="L3" s="204" t="s">
        <v>276</v>
      </c>
      <c r="M3" s="132" t="s">
        <v>249</v>
      </c>
      <c r="N3" s="29" t="s">
        <v>260</v>
      </c>
      <c r="O3" s="38" t="s">
        <v>250</v>
      </c>
      <c r="P3" s="214" t="s">
        <v>253</v>
      </c>
    </row>
    <row r="4" spans="1:16" s="53" customFormat="1" ht="15" x14ac:dyDescent="0.2">
      <c r="A4" s="91"/>
      <c r="B4" s="91"/>
      <c r="C4" s="91"/>
      <c r="D4" s="91"/>
      <c r="E4" s="146"/>
      <c r="F4" s="91"/>
      <c r="G4" s="91"/>
      <c r="H4" s="93"/>
      <c r="I4" s="94"/>
      <c r="J4" s="129"/>
      <c r="K4" s="51">
        <f>IF(J4="",H4,H4/J4)</f>
        <v>0</v>
      </c>
      <c r="L4" s="190"/>
      <c r="M4" s="133"/>
      <c r="N4" s="244">
        <f>IF(M4&gt;0,(H4/M4),K4)</f>
        <v>0</v>
      </c>
      <c r="O4" s="33"/>
      <c r="P4" s="33">
        <f>N4-O4</f>
        <v>0</v>
      </c>
    </row>
    <row r="5" spans="1:16" s="53" customFormat="1" ht="15" x14ac:dyDescent="0.2">
      <c r="A5" s="91"/>
      <c r="B5" s="91"/>
      <c r="C5" s="91"/>
      <c r="D5" s="91"/>
      <c r="E5" s="146"/>
      <c r="F5" s="91"/>
      <c r="G5" s="91"/>
      <c r="H5" s="93"/>
      <c r="I5" s="94"/>
      <c r="J5" s="129"/>
      <c r="K5" s="51">
        <f t="shared" ref="K5:K70" si="0">IF(J5="",H5,H5/J5)</f>
        <v>0</v>
      </c>
      <c r="L5" s="190"/>
      <c r="M5" s="133"/>
      <c r="N5" s="244">
        <f t="shared" ref="N5:N70" si="1">IF(M5&gt;0,(H5/M5),K5)</f>
        <v>0</v>
      </c>
      <c r="O5" s="33"/>
      <c r="P5" s="33">
        <f t="shared" ref="P5:P70" si="2">N5-O5</f>
        <v>0</v>
      </c>
    </row>
    <row r="6" spans="1:16" s="53" customFormat="1" ht="15" x14ac:dyDescent="0.2">
      <c r="A6" s="91"/>
      <c r="B6" s="91"/>
      <c r="C6" s="91"/>
      <c r="D6" s="91"/>
      <c r="E6" s="146"/>
      <c r="F6" s="91"/>
      <c r="G6" s="91"/>
      <c r="H6" s="93"/>
      <c r="I6" s="94"/>
      <c r="J6" s="129"/>
      <c r="K6" s="51">
        <f t="shared" si="0"/>
        <v>0</v>
      </c>
      <c r="L6" s="190"/>
      <c r="M6" s="133"/>
      <c r="N6" s="244">
        <f t="shared" si="1"/>
        <v>0</v>
      </c>
      <c r="O6" s="33"/>
      <c r="P6" s="33">
        <f t="shared" si="2"/>
        <v>0</v>
      </c>
    </row>
    <row r="7" spans="1:16" s="53" customFormat="1" ht="15" x14ac:dyDescent="0.2">
      <c r="A7" s="91"/>
      <c r="B7" s="91"/>
      <c r="C7" s="91"/>
      <c r="D7" s="91"/>
      <c r="E7" s="146"/>
      <c r="F7" s="91"/>
      <c r="G7" s="91"/>
      <c r="H7" s="93"/>
      <c r="I7" s="94"/>
      <c r="J7" s="129"/>
      <c r="K7" s="51">
        <f t="shared" si="0"/>
        <v>0</v>
      </c>
      <c r="L7" s="190"/>
      <c r="M7" s="133"/>
      <c r="N7" s="244">
        <f t="shared" si="1"/>
        <v>0</v>
      </c>
      <c r="O7" s="33"/>
      <c r="P7" s="33">
        <f t="shared" si="2"/>
        <v>0</v>
      </c>
    </row>
    <row r="8" spans="1:16" s="53" customFormat="1" ht="15" x14ac:dyDescent="0.2">
      <c r="A8" s="91"/>
      <c r="B8" s="91"/>
      <c r="C8" s="91"/>
      <c r="D8" s="91"/>
      <c r="E8" s="146"/>
      <c r="F8" s="91"/>
      <c r="G8" s="91"/>
      <c r="H8" s="93"/>
      <c r="I8" s="94"/>
      <c r="J8" s="129"/>
      <c r="K8" s="51">
        <f t="shared" si="0"/>
        <v>0</v>
      </c>
      <c r="L8" s="190"/>
      <c r="M8" s="133"/>
      <c r="N8" s="244">
        <f t="shared" si="1"/>
        <v>0</v>
      </c>
      <c r="O8" s="33"/>
      <c r="P8" s="33">
        <f t="shared" si="2"/>
        <v>0</v>
      </c>
    </row>
    <row r="9" spans="1:16" s="53" customFormat="1" ht="15" x14ac:dyDescent="0.2">
      <c r="A9" s="91"/>
      <c r="B9" s="91"/>
      <c r="C9" s="91"/>
      <c r="D9" s="91"/>
      <c r="E9" s="146"/>
      <c r="F9" s="91"/>
      <c r="G9" s="91"/>
      <c r="H9" s="93"/>
      <c r="I9" s="94"/>
      <c r="J9" s="129"/>
      <c r="K9" s="51">
        <f t="shared" si="0"/>
        <v>0</v>
      </c>
      <c r="L9" s="190"/>
      <c r="M9" s="133"/>
      <c r="N9" s="244">
        <f t="shared" si="1"/>
        <v>0</v>
      </c>
      <c r="O9" s="33"/>
      <c r="P9" s="33">
        <f t="shared" si="2"/>
        <v>0</v>
      </c>
    </row>
    <row r="10" spans="1:16" s="53" customFormat="1" ht="15" x14ac:dyDescent="0.2">
      <c r="A10" s="91"/>
      <c r="B10" s="91"/>
      <c r="C10" s="91"/>
      <c r="D10" s="91"/>
      <c r="E10" s="146"/>
      <c r="F10" s="91"/>
      <c r="G10" s="91"/>
      <c r="H10" s="93"/>
      <c r="I10" s="94"/>
      <c r="J10" s="129"/>
      <c r="K10" s="51">
        <f t="shared" si="0"/>
        <v>0</v>
      </c>
      <c r="L10" s="190"/>
      <c r="M10" s="133"/>
      <c r="N10" s="244">
        <f t="shared" si="1"/>
        <v>0</v>
      </c>
      <c r="O10" s="33"/>
      <c r="P10" s="33">
        <f t="shared" si="2"/>
        <v>0</v>
      </c>
    </row>
    <row r="11" spans="1:16" s="53" customFormat="1" ht="15" x14ac:dyDescent="0.2">
      <c r="A11" s="91"/>
      <c r="B11" s="91"/>
      <c r="C11" s="91"/>
      <c r="D11" s="91"/>
      <c r="E11" s="146"/>
      <c r="F11" s="91"/>
      <c r="G11" s="91"/>
      <c r="H11" s="93"/>
      <c r="I11" s="94"/>
      <c r="J11" s="129"/>
      <c r="K11" s="51">
        <f t="shared" si="0"/>
        <v>0</v>
      </c>
      <c r="L11" s="190"/>
      <c r="M11" s="133"/>
      <c r="N11" s="244">
        <f t="shared" si="1"/>
        <v>0</v>
      </c>
      <c r="O11" s="33"/>
      <c r="P11" s="33">
        <f t="shared" si="2"/>
        <v>0</v>
      </c>
    </row>
    <row r="12" spans="1:16" s="53" customFormat="1" ht="15" x14ac:dyDescent="0.2">
      <c r="A12" s="91"/>
      <c r="B12" s="91"/>
      <c r="C12" s="91"/>
      <c r="D12" s="91"/>
      <c r="E12" s="146"/>
      <c r="F12" s="91"/>
      <c r="G12" s="91"/>
      <c r="H12" s="93"/>
      <c r="I12" s="94"/>
      <c r="J12" s="129"/>
      <c r="K12" s="51">
        <f t="shared" si="0"/>
        <v>0</v>
      </c>
      <c r="L12" s="190"/>
      <c r="M12" s="133"/>
      <c r="N12" s="244">
        <f t="shared" si="1"/>
        <v>0</v>
      </c>
      <c r="O12" s="33"/>
      <c r="P12" s="33">
        <f t="shared" si="2"/>
        <v>0</v>
      </c>
    </row>
    <row r="13" spans="1:16" s="53" customFormat="1" ht="15" x14ac:dyDescent="0.2">
      <c r="A13" s="91"/>
      <c r="B13" s="91"/>
      <c r="C13" s="91"/>
      <c r="D13" s="91"/>
      <c r="E13" s="146"/>
      <c r="F13" s="91"/>
      <c r="G13" s="91"/>
      <c r="H13" s="93"/>
      <c r="I13" s="94"/>
      <c r="J13" s="129"/>
      <c r="K13" s="51">
        <f t="shared" si="0"/>
        <v>0</v>
      </c>
      <c r="L13" s="190"/>
      <c r="M13" s="133"/>
      <c r="N13" s="244">
        <f t="shared" si="1"/>
        <v>0</v>
      </c>
      <c r="O13" s="33"/>
      <c r="P13" s="33">
        <f t="shared" si="2"/>
        <v>0</v>
      </c>
    </row>
    <row r="14" spans="1:16" s="53" customFormat="1" ht="15" x14ac:dyDescent="0.2">
      <c r="A14" s="91"/>
      <c r="B14" s="91"/>
      <c r="C14" s="91"/>
      <c r="D14" s="91"/>
      <c r="E14" s="146"/>
      <c r="F14" s="91"/>
      <c r="G14" s="91"/>
      <c r="H14" s="93"/>
      <c r="I14" s="94"/>
      <c r="J14" s="129"/>
      <c r="K14" s="51">
        <f t="shared" si="0"/>
        <v>0</v>
      </c>
      <c r="L14" s="190"/>
      <c r="M14" s="133"/>
      <c r="N14" s="244">
        <f t="shared" si="1"/>
        <v>0</v>
      </c>
      <c r="O14" s="33"/>
      <c r="P14" s="33">
        <f t="shared" si="2"/>
        <v>0</v>
      </c>
    </row>
    <row r="15" spans="1:16" s="53" customFormat="1" ht="15" x14ac:dyDescent="0.2">
      <c r="A15" s="91"/>
      <c r="B15" s="91"/>
      <c r="C15" s="91"/>
      <c r="D15" s="91"/>
      <c r="E15" s="146"/>
      <c r="F15" s="91"/>
      <c r="G15" s="91"/>
      <c r="H15" s="93"/>
      <c r="I15" s="94"/>
      <c r="J15" s="129"/>
      <c r="K15" s="51">
        <f t="shared" si="0"/>
        <v>0</v>
      </c>
      <c r="L15" s="190"/>
      <c r="M15" s="133"/>
      <c r="N15" s="244">
        <f t="shared" si="1"/>
        <v>0</v>
      </c>
      <c r="O15" s="33"/>
      <c r="P15" s="33">
        <f t="shared" si="2"/>
        <v>0</v>
      </c>
    </row>
    <row r="16" spans="1:16" s="53" customFormat="1" ht="15" x14ac:dyDescent="0.2">
      <c r="A16" s="91"/>
      <c r="B16" s="91"/>
      <c r="C16" s="91"/>
      <c r="D16" s="91"/>
      <c r="E16" s="146"/>
      <c r="F16" s="91"/>
      <c r="G16" s="91"/>
      <c r="H16" s="93"/>
      <c r="I16" s="94"/>
      <c r="J16" s="129"/>
      <c r="K16" s="51">
        <f t="shared" si="0"/>
        <v>0</v>
      </c>
      <c r="L16" s="190"/>
      <c r="M16" s="133"/>
      <c r="N16" s="244">
        <f t="shared" si="1"/>
        <v>0</v>
      </c>
      <c r="O16" s="33"/>
      <c r="P16" s="33">
        <f t="shared" si="2"/>
        <v>0</v>
      </c>
    </row>
    <row r="17" spans="1:16" s="53" customFormat="1" ht="15" x14ac:dyDescent="0.2">
      <c r="A17" s="91"/>
      <c r="B17" s="91"/>
      <c r="C17" s="91"/>
      <c r="D17" s="91"/>
      <c r="E17" s="146"/>
      <c r="F17" s="91"/>
      <c r="G17" s="91"/>
      <c r="H17" s="93"/>
      <c r="I17" s="94"/>
      <c r="J17" s="129"/>
      <c r="K17" s="51">
        <f t="shared" si="0"/>
        <v>0</v>
      </c>
      <c r="L17" s="190"/>
      <c r="M17" s="133"/>
      <c r="N17" s="244">
        <f t="shared" si="1"/>
        <v>0</v>
      </c>
      <c r="O17" s="33"/>
      <c r="P17" s="33">
        <f t="shared" si="2"/>
        <v>0</v>
      </c>
    </row>
    <row r="18" spans="1:16" s="53" customFormat="1" ht="15" x14ac:dyDescent="0.2">
      <c r="A18" s="91"/>
      <c r="B18" s="91"/>
      <c r="C18" s="91"/>
      <c r="D18" s="91"/>
      <c r="E18" s="146"/>
      <c r="F18" s="91"/>
      <c r="G18" s="91"/>
      <c r="H18" s="93"/>
      <c r="I18" s="94"/>
      <c r="J18" s="129"/>
      <c r="K18" s="51">
        <f t="shared" si="0"/>
        <v>0</v>
      </c>
      <c r="L18" s="190"/>
      <c r="M18" s="133"/>
      <c r="N18" s="244">
        <f t="shared" si="1"/>
        <v>0</v>
      </c>
      <c r="O18" s="33"/>
      <c r="P18" s="33">
        <f t="shared" si="2"/>
        <v>0</v>
      </c>
    </row>
    <row r="19" spans="1:16" s="53" customFormat="1" ht="15" x14ac:dyDescent="0.2">
      <c r="A19" s="91"/>
      <c r="B19" s="91"/>
      <c r="C19" s="91"/>
      <c r="D19" s="91"/>
      <c r="E19" s="146"/>
      <c r="F19" s="91"/>
      <c r="G19" s="91"/>
      <c r="H19" s="93"/>
      <c r="I19" s="94"/>
      <c r="J19" s="129"/>
      <c r="K19" s="51">
        <f t="shared" si="0"/>
        <v>0</v>
      </c>
      <c r="L19" s="190"/>
      <c r="M19" s="133"/>
      <c r="N19" s="244">
        <f t="shared" si="1"/>
        <v>0</v>
      </c>
      <c r="O19" s="33"/>
      <c r="P19" s="33">
        <f t="shared" si="2"/>
        <v>0</v>
      </c>
    </row>
    <row r="20" spans="1:16" s="53" customFormat="1" ht="15" x14ac:dyDescent="0.2">
      <c r="A20" s="91"/>
      <c r="B20" s="91"/>
      <c r="C20" s="91"/>
      <c r="D20" s="91"/>
      <c r="E20" s="146"/>
      <c r="F20" s="91"/>
      <c r="G20" s="91"/>
      <c r="H20" s="93"/>
      <c r="I20" s="94"/>
      <c r="J20" s="129"/>
      <c r="K20" s="51">
        <f t="shared" si="0"/>
        <v>0</v>
      </c>
      <c r="L20" s="190"/>
      <c r="M20" s="133"/>
      <c r="N20" s="244">
        <f t="shared" si="1"/>
        <v>0</v>
      </c>
      <c r="O20" s="33"/>
      <c r="P20" s="33">
        <f t="shared" si="2"/>
        <v>0</v>
      </c>
    </row>
    <row r="21" spans="1:16" s="53" customFormat="1" ht="15" x14ac:dyDescent="0.2">
      <c r="A21" s="91"/>
      <c r="B21" s="91"/>
      <c r="C21" s="91"/>
      <c r="D21" s="91"/>
      <c r="E21" s="146"/>
      <c r="F21" s="91"/>
      <c r="G21" s="91"/>
      <c r="H21" s="93"/>
      <c r="I21" s="94"/>
      <c r="J21" s="129"/>
      <c r="K21" s="51">
        <f t="shared" si="0"/>
        <v>0</v>
      </c>
      <c r="L21" s="190"/>
      <c r="M21" s="133"/>
      <c r="N21" s="244">
        <f t="shared" si="1"/>
        <v>0</v>
      </c>
      <c r="O21" s="33"/>
      <c r="P21" s="33">
        <f t="shared" si="2"/>
        <v>0</v>
      </c>
    </row>
    <row r="22" spans="1:16" s="53" customFormat="1" ht="15" x14ac:dyDescent="0.2">
      <c r="A22" s="91"/>
      <c r="B22" s="91"/>
      <c r="C22" s="91"/>
      <c r="D22" s="91"/>
      <c r="E22" s="146"/>
      <c r="F22" s="91"/>
      <c r="G22" s="91"/>
      <c r="H22" s="93"/>
      <c r="I22" s="94"/>
      <c r="J22" s="129"/>
      <c r="K22" s="51">
        <f t="shared" si="0"/>
        <v>0</v>
      </c>
      <c r="L22" s="190"/>
      <c r="M22" s="133"/>
      <c r="N22" s="244">
        <f t="shared" si="1"/>
        <v>0</v>
      </c>
      <c r="O22" s="33"/>
      <c r="P22" s="33">
        <f t="shared" si="2"/>
        <v>0</v>
      </c>
    </row>
    <row r="23" spans="1:16" s="53" customFormat="1" ht="15" x14ac:dyDescent="0.2">
      <c r="A23" s="91"/>
      <c r="B23" s="91"/>
      <c r="C23" s="91"/>
      <c r="D23" s="91"/>
      <c r="E23" s="146"/>
      <c r="F23" s="91"/>
      <c r="G23" s="91"/>
      <c r="H23" s="93"/>
      <c r="I23" s="94"/>
      <c r="J23" s="129"/>
      <c r="K23" s="51">
        <f t="shared" si="0"/>
        <v>0</v>
      </c>
      <c r="L23" s="190"/>
      <c r="M23" s="133"/>
      <c r="N23" s="244">
        <f t="shared" si="1"/>
        <v>0</v>
      </c>
      <c r="O23" s="33"/>
      <c r="P23" s="33">
        <f t="shared" si="2"/>
        <v>0</v>
      </c>
    </row>
    <row r="24" spans="1:16" s="53" customFormat="1" ht="15" x14ac:dyDescent="0.2">
      <c r="A24" s="91"/>
      <c r="B24" s="91"/>
      <c r="C24" s="91"/>
      <c r="D24" s="91"/>
      <c r="E24" s="146"/>
      <c r="F24" s="91"/>
      <c r="G24" s="91"/>
      <c r="H24" s="93"/>
      <c r="I24" s="94"/>
      <c r="J24" s="129"/>
      <c r="K24" s="51">
        <f t="shared" si="0"/>
        <v>0</v>
      </c>
      <c r="L24" s="190"/>
      <c r="M24" s="133"/>
      <c r="N24" s="244">
        <f t="shared" si="1"/>
        <v>0</v>
      </c>
      <c r="O24" s="33"/>
      <c r="P24" s="33">
        <f t="shared" si="2"/>
        <v>0</v>
      </c>
    </row>
    <row r="25" spans="1:16" s="53" customFormat="1" ht="15" x14ac:dyDescent="0.2">
      <c r="A25" s="91"/>
      <c r="B25" s="91"/>
      <c r="C25" s="91"/>
      <c r="D25" s="91"/>
      <c r="E25" s="146"/>
      <c r="F25" s="91"/>
      <c r="G25" s="91"/>
      <c r="H25" s="93"/>
      <c r="I25" s="94"/>
      <c r="J25" s="129"/>
      <c r="K25" s="51">
        <f t="shared" si="0"/>
        <v>0</v>
      </c>
      <c r="L25" s="190"/>
      <c r="M25" s="133"/>
      <c r="N25" s="244">
        <f t="shared" si="1"/>
        <v>0</v>
      </c>
      <c r="O25" s="33"/>
      <c r="P25" s="33">
        <f t="shared" si="2"/>
        <v>0</v>
      </c>
    </row>
    <row r="26" spans="1:16" s="53" customFormat="1" ht="15" x14ac:dyDescent="0.2">
      <c r="A26" s="91"/>
      <c r="B26" s="91"/>
      <c r="C26" s="91"/>
      <c r="D26" s="91"/>
      <c r="E26" s="146"/>
      <c r="F26" s="91"/>
      <c r="G26" s="91"/>
      <c r="H26" s="93"/>
      <c r="I26" s="94"/>
      <c r="J26" s="129"/>
      <c r="K26" s="51">
        <f t="shared" si="0"/>
        <v>0</v>
      </c>
      <c r="L26" s="190"/>
      <c r="M26" s="133"/>
      <c r="N26" s="244">
        <f t="shared" si="1"/>
        <v>0</v>
      </c>
      <c r="O26" s="33"/>
      <c r="P26" s="33">
        <f t="shared" si="2"/>
        <v>0</v>
      </c>
    </row>
    <row r="27" spans="1:16" s="53" customFormat="1" ht="15" x14ac:dyDescent="0.2">
      <c r="A27" s="91"/>
      <c r="B27" s="91"/>
      <c r="C27" s="91"/>
      <c r="D27" s="91"/>
      <c r="E27" s="146"/>
      <c r="F27" s="91"/>
      <c r="G27" s="91"/>
      <c r="H27" s="93"/>
      <c r="I27" s="94"/>
      <c r="J27" s="129"/>
      <c r="K27" s="51">
        <f t="shared" si="0"/>
        <v>0</v>
      </c>
      <c r="L27" s="190"/>
      <c r="M27" s="133"/>
      <c r="N27" s="244">
        <f t="shared" si="1"/>
        <v>0</v>
      </c>
      <c r="O27" s="33"/>
      <c r="P27" s="33">
        <f t="shared" si="2"/>
        <v>0</v>
      </c>
    </row>
    <row r="28" spans="1:16" s="53" customFormat="1" ht="15" x14ac:dyDescent="0.2">
      <c r="A28" s="91"/>
      <c r="B28" s="91"/>
      <c r="C28" s="91"/>
      <c r="D28" s="91"/>
      <c r="E28" s="146"/>
      <c r="F28" s="91"/>
      <c r="G28" s="91"/>
      <c r="H28" s="93"/>
      <c r="I28" s="94"/>
      <c r="J28" s="129"/>
      <c r="K28" s="51">
        <f t="shared" si="0"/>
        <v>0</v>
      </c>
      <c r="L28" s="190"/>
      <c r="M28" s="133"/>
      <c r="N28" s="244">
        <f t="shared" si="1"/>
        <v>0</v>
      </c>
      <c r="O28" s="33"/>
      <c r="P28" s="33">
        <f t="shared" si="2"/>
        <v>0</v>
      </c>
    </row>
    <row r="29" spans="1:16" s="53" customFormat="1" ht="15" x14ac:dyDescent="0.2">
      <c r="A29" s="91"/>
      <c r="B29" s="91"/>
      <c r="C29" s="91"/>
      <c r="D29" s="91"/>
      <c r="E29" s="146"/>
      <c r="F29" s="91"/>
      <c r="G29" s="91"/>
      <c r="H29" s="93"/>
      <c r="I29" s="94"/>
      <c r="J29" s="129"/>
      <c r="K29" s="51">
        <f t="shared" si="0"/>
        <v>0</v>
      </c>
      <c r="L29" s="190"/>
      <c r="M29" s="133"/>
      <c r="N29" s="244">
        <f t="shared" si="1"/>
        <v>0</v>
      </c>
      <c r="O29" s="33"/>
      <c r="P29" s="33">
        <f t="shared" si="2"/>
        <v>0</v>
      </c>
    </row>
    <row r="30" spans="1:16" s="53" customFormat="1" ht="15" x14ac:dyDescent="0.2">
      <c r="A30" s="91"/>
      <c r="B30" s="91"/>
      <c r="C30" s="91"/>
      <c r="D30" s="91"/>
      <c r="E30" s="146"/>
      <c r="F30" s="91"/>
      <c r="G30" s="91"/>
      <c r="H30" s="93"/>
      <c r="I30" s="94"/>
      <c r="J30" s="129"/>
      <c r="K30" s="51">
        <f t="shared" si="0"/>
        <v>0</v>
      </c>
      <c r="L30" s="190"/>
      <c r="M30" s="133"/>
      <c r="N30" s="244">
        <f t="shared" si="1"/>
        <v>0</v>
      </c>
      <c r="O30" s="33"/>
      <c r="P30" s="33">
        <f t="shared" si="2"/>
        <v>0</v>
      </c>
    </row>
    <row r="31" spans="1:16" s="53" customFormat="1" ht="15" x14ac:dyDescent="0.2">
      <c r="A31" s="91"/>
      <c r="B31" s="91"/>
      <c r="C31" s="91"/>
      <c r="D31" s="91"/>
      <c r="E31" s="146"/>
      <c r="F31" s="91"/>
      <c r="G31" s="91"/>
      <c r="H31" s="93"/>
      <c r="I31" s="94"/>
      <c r="J31" s="129"/>
      <c r="K31" s="51">
        <f t="shared" si="0"/>
        <v>0</v>
      </c>
      <c r="L31" s="190"/>
      <c r="M31" s="133"/>
      <c r="N31" s="244">
        <f t="shared" si="1"/>
        <v>0</v>
      </c>
      <c r="O31" s="33"/>
      <c r="P31" s="33">
        <f t="shared" si="2"/>
        <v>0</v>
      </c>
    </row>
    <row r="32" spans="1:16" s="53" customFormat="1" ht="15" x14ac:dyDescent="0.2">
      <c r="A32" s="91"/>
      <c r="B32" s="91"/>
      <c r="C32" s="91"/>
      <c r="D32" s="91"/>
      <c r="E32" s="146"/>
      <c r="F32" s="91"/>
      <c r="G32" s="91"/>
      <c r="H32" s="93"/>
      <c r="I32" s="94"/>
      <c r="J32" s="129"/>
      <c r="K32" s="51">
        <f t="shared" si="0"/>
        <v>0</v>
      </c>
      <c r="L32" s="190"/>
      <c r="M32" s="133"/>
      <c r="N32" s="244">
        <f t="shared" si="1"/>
        <v>0</v>
      </c>
      <c r="O32" s="33"/>
      <c r="P32" s="33">
        <f t="shared" si="2"/>
        <v>0</v>
      </c>
    </row>
    <row r="33" spans="1:16" s="53" customFormat="1" ht="15" x14ac:dyDescent="0.2">
      <c r="A33" s="91"/>
      <c r="B33" s="91"/>
      <c r="C33" s="91"/>
      <c r="D33" s="91"/>
      <c r="E33" s="146"/>
      <c r="F33" s="91"/>
      <c r="G33" s="91"/>
      <c r="H33" s="93"/>
      <c r="I33" s="94"/>
      <c r="J33" s="129"/>
      <c r="K33" s="51">
        <f t="shared" si="0"/>
        <v>0</v>
      </c>
      <c r="L33" s="190"/>
      <c r="M33" s="133"/>
      <c r="N33" s="244">
        <f t="shared" si="1"/>
        <v>0</v>
      </c>
      <c r="O33" s="33"/>
      <c r="P33" s="33">
        <f t="shared" si="2"/>
        <v>0</v>
      </c>
    </row>
    <row r="34" spans="1:16" s="53" customFormat="1" ht="15" x14ac:dyDescent="0.2">
      <c r="A34" s="91"/>
      <c r="B34" s="91"/>
      <c r="C34" s="91"/>
      <c r="D34" s="91"/>
      <c r="E34" s="146"/>
      <c r="F34" s="91"/>
      <c r="G34" s="91"/>
      <c r="H34" s="93"/>
      <c r="I34" s="94"/>
      <c r="J34" s="129"/>
      <c r="K34" s="51">
        <f t="shared" si="0"/>
        <v>0</v>
      </c>
      <c r="L34" s="190"/>
      <c r="M34" s="133"/>
      <c r="N34" s="244">
        <f t="shared" si="1"/>
        <v>0</v>
      </c>
      <c r="O34" s="33"/>
      <c r="P34" s="33">
        <f t="shared" si="2"/>
        <v>0</v>
      </c>
    </row>
    <row r="35" spans="1:16" s="53" customFormat="1" ht="15" x14ac:dyDescent="0.2">
      <c r="A35" s="91"/>
      <c r="B35" s="91"/>
      <c r="C35" s="91"/>
      <c r="D35" s="91"/>
      <c r="E35" s="146"/>
      <c r="F35" s="91"/>
      <c r="G35" s="91"/>
      <c r="H35" s="93"/>
      <c r="I35" s="94"/>
      <c r="J35" s="129"/>
      <c r="K35" s="51">
        <f t="shared" si="0"/>
        <v>0</v>
      </c>
      <c r="L35" s="190"/>
      <c r="M35" s="133"/>
      <c r="N35" s="244">
        <f t="shared" si="1"/>
        <v>0</v>
      </c>
      <c r="O35" s="33"/>
      <c r="P35" s="33">
        <f t="shared" si="2"/>
        <v>0</v>
      </c>
    </row>
    <row r="36" spans="1:16" s="53" customFormat="1" ht="15" x14ac:dyDescent="0.2">
      <c r="A36" s="91"/>
      <c r="B36" s="91"/>
      <c r="C36" s="91"/>
      <c r="D36" s="91"/>
      <c r="E36" s="146"/>
      <c r="F36" s="91"/>
      <c r="G36" s="91"/>
      <c r="H36" s="93"/>
      <c r="I36" s="94"/>
      <c r="J36" s="129"/>
      <c r="K36" s="51">
        <f t="shared" si="0"/>
        <v>0</v>
      </c>
      <c r="L36" s="190"/>
      <c r="M36" s="133"/>
      <c r="N36" s="244">
        <f t="shared" si="1"/>
        <v>0</v>
      </c>
      <c r="O36" s="33"/>
      <c r="P36" s="33">
        <f t="shared" si="2"/>
        <v>0</v>
      </c>
    </row>
    <row r="37" spans="1:16" s="53" customFormat="1" ht="15" x14ac:dyDescent="0.2">
      <c r="A37" s="91"/>
      <c r="B37" s="91"/>
      <c r="C37" s="91"/>
      <c r="D37" s="91"/>
      <c r="E37" s="146"/>
      <c r="F37" s="91"/>
      <c r="G37" s="91"/>
      <c r="H37" s="93"/>
      <c r="I37" s="94"/>
      <c r="J37" s="129"/>
      <c r="K37" s="51">
        <f t="shared" si="0"/>
        <v>0</v>
      </c>
      <c r="L37" s="190"/>
      <c r="M37" s="133"/>
      <c r="N37" s="244">
        <f t="shared" si="1"/>
        <v>0</v>
      </c>
      <c r="O37" s="33"/>
      <c r="P37" s="33">
        <f t="shared" si="2"/>
        <v>0</v>
      </c>
    </row>
    <row r="38" spans="1:16" s="53" customFormat="1" ht="15" x14ac:dyDescent="0.2">
      <c r="A38" s="91"/>
      <c r="B38" s="91"/>
      <c r="C38" s="91"/>
      <c r="D38" s="91"/>
      <c r="E38" s="146"/>
      <c r="F38" s="91"/>
      <c r="G38" s="91"/>
      <c r="H38" s="93"/>
      <c r="I38" s="94"/>
      <c r="J38" s="129"/>
      <c r="K38" s="51">
        <f t="shared" si="0"/>
        <v>0</v>
      </c>
      <c r="L38" s="190"/>
      <c r="M38" s="133"/>
      <c r="N38" s="244">
        <f t="shared" si="1"/>
        <v>0</v>
      </c>
      <c r="O38" s="33"/>
      <c r="P38" s="33">
        <f t="shared" si="2"/>
        <v>0</v>
      </c>
    </row>
    <row r="39" spans="1:16" s="53" customFormat="1" ht="15" x14ac:dyDescent="0.2">
      <c r="A39" s="91"/>
      <c r="B39" s="91"/>
      <c r="C39" s="91"/>
      <c r="D39" s="91"/>
      <c r="E39" s="146"/>
      <c r="F39" s="91"/>
      <c r="G39" s="91"/>
      <c r="H39" s="93"/>
      <c r="I39" s="94"/>
      <c r="J39" s="129"/>
      <c r="K39" s="51">
        <f t="shared" si="0"/>
        <v>0</v>
      </c>
      <c r="L39" s="190"/>
      <c r="M39" s="133"/>
      <c r="N39" s="244">
        <f t="shared" si="1"/>
        <v>0</v>
      </c>
      <c r="O39" s="33"/>
      <c r="P39" s="33">
        <f t="shared" si="2"/>
        <v>0</v>
      </c>
    </row>
    <row r="40" spans="1:16" s="53" customFormat="1" ht="15" x14ac:dyDescent="0.2">
      <c r="A40" s="91"/>
      <c r="B40" s="91"/>
      <c r="C40" s="91"/>
      <c r="D40" s="91"/>
      <c r="E40" s="146"/>
      <c r="F40" s="91"/>
      <c r="G40" s="91"/>
      <c r="H40" s="93"/>
      <c r="I40" s="94"/>
      <c r="J40" s="129"/>
      <c r="K40" s="51">
        <f t="shared" si="0"/>
        <v>0</v>
      </c>
      <c r="L40" s="190"/>
      <c r="M40" s="133"/>
      <c r="N40" s="244">
        <f t="shared" si="1"/>
        <v>0</v>
      </c>
      <c r="O40" s="33"/>
      <c r="P40" s="33">
        <f t="shared" si="2"/>
        <v>0</v>
      </c>
    </row>
    <row r="41" spans="1:16" s="53" customFormat="1" ht="15" x14ac:dyDescent="0.2">
      <c r="A41" s="91"/>
      <c r="B41" s="91"/>
      <c r="C41" s="91"/>
      <c r="D41" s="91"/>
      <c r="E41" s="146"/>
      <c r="F41" s="91"/>
      <c r="G41" s="91"/>
      <c r="H41" s="93"/>
      <c r="I41" s="94"/>
      <c r="J41" s="129"/>
      <c r="K41" s="51">
        <f t="shared" si="0"/>
        <v>0</v>
      </c>
      <c r="L41" s="190"/>
      <c r="M41" s="133"/>
      <c r="N41" s="244">
        <f t="shared" si="1"/>
        <v>0</v>
      </c>
      <c r="O41" s="33"/>
      <c r="P41" s="33">
        <f t="shared" si="2"/>
        <v>0</v>
      </c>
    </row>
    <row r="42" spans="1:16" s="53" customFormat="1" ht="15" x14ac:dyDescent="0.2">
      <c r="A42" s="91"/>
      <c r="B42" s="91"/>
      <c r="C42" s="91"/>
      <c r="D42" s="91"/>
      <c r="E42" s="146"/>
      <c r="F42" s="91"/>
      <c r="G42" s="91"/>
      <c r="H42" s="93"/>
      <c r="I42" s="94"/>
      <c r="J42" s="129"/>
      <c r="K42" s="51">
        <f t="shared" si="0"/>
        <v>0</v>
      </c>
      <c r="L42" s="190"/>
      <c r="M42" s="133"/>
      <c r="N42" s="244">
        <f t="shared" si="1"/>
        <v>0</v>
      </c>
      <c r="O42" s="33"/>
      <c r="P42" s="33">
        <f t="shared" si="2"/>
        <v>0</v>
      </c>
    </row>
    <row r="43" spans="1:16" s="53" customFormat="1" ht="15" x14ac:dyDescent="0.2">
      <c r="A43" s="91"/>
      <c r="B43" s="91"/>
      <c r="C43" s="91"/>
      <c r="D43" s="91"/>
      <c r="E43" s="146"/>
      <c r="F43" s="91"/>
      <c r="G43" s="91"/>
      <c r="H43" s="93"/>
      <c r="I43" s="94"/>
      <c r="J43" s="129"/>
      <c r="K43" s="51">
        <f t="shared" si="0"/>
        <v>0</v>
      </c>
      <c r="L43" s="190"/>
      <c r="M43" s="133"/>
      <c r="N43" s="244">
        <f t="shared" si="1"/>
        <v>0</v>
      </c>
      <c r="O43" s="33"/>
      <c r="P43" s="33">
        <f t="shared" si="2"/>
        <v>0</v>
      </c>
    </row>
    <row r="44" spans="1:16" s="53" customFormat="1" ht="15" x14ac:dyDescent="0.2">
      <c r="A44" s="91"/>
      <c r="B44" s="91"/>
      <c r="C44" s="91"/>
      <c r="D44" s="91"/>
      <c r="E44" s="146"/>
      <c r="F44" s="91"/>
      <c r="G44" s="91"/>
      <c r="H44" s="93"/>
      <c r="I44" s="94"/>
      <c r="J44" s="129"/>
      <c r="K44" s="51">
        <f t="shared" si="0"/>
        <v>0</v>
      </c>
      <c r="L44" s="190"/>
      <c r="M44" s="133"/>
      <c r="N44" s="244">
        <f t="shared" si="1"/>
        <v>0</v>
      </c>
      <c r="O44" s="33"/>
      <c r="P44" s="33">
        <f t="shared" si="2"/>
        <v>0</v>
      </c>
    </row>
    <row r="45" spans="1:16" s="53" customFormat="1" ht="15" x14ac:dyDescent="0.2">
      <c r="A45" s="91"/>
      <c r="B45" s="91"/>
      <c r="C45" s="91"/>
      <c r="D45" s="91"/>
      <c r="E45" s="146"/>
      <c r="F45" s="91"/>
      <c r="G45" s="91"/>
      <c r="H45" s="93"/>
      <c r="I45" s="94"/>
      <c r="J45" s="129"/>
      <c r="K45" s="51">
        <f t="shared" si="0"/>
        <v>0</v>
      </c>
      <c r="L45" s="190"/>
      <c r="M45" s="133"/>
      <c r="N45" s="244">
        <f t="shared" si="1"/>
        <v>0</v>
      </c>
      <c r="O45" s="33"/>
      <c r="P45" s="33">
        <f t="shared" si="2"/>
        <v>0</v>
      </c>
    </row>
    <row r="46" spans="1:16" s="53" customFormat="1" ht="15" x14ac:dyDescent="0.2">
      <c r="A46" s="91"/>
      <c r="B46" s="91"/>
      <c r="C46" s="91"/>
      <c r="D46" s="91"/>
      <c r="E46" s="146"/>
      <c r="F46" s="91"/>
      <c r="G46" s="91"/>
      <c r="H46" s="93"/>
      <c r="I46" s="94"/>
      <c r="J46" s="129"/>
      <c r="K46" s="51">
        <f t="shared" si="0"/>
        <v>0</v>
      </c>
      <c r="L46" s="190"/>
      <c r="M46" s="133"/>
      <c r="N46" s="244">
        <f t="shared" si="1"/>
        <v>0</v>
      </c>
      <c r="O46" s="33"/>
      <c r="P46" s="33">
        <f t="shared" si="2"/>
        <v>0</v>
      </c>
    </row>
    <row r="47" spans="1:16" s="53" customFormat="1" ht="15" x14ac:dyDescent="0.2">
      <c r="A47" s="91"/>
      <c r="B47" s="91"/>
      <c r="C47" s="91"/>
      <c r="D47" s="91"/>
      <c r="E47" s="146"/>
      <c r="F47" s="91"/>
      <c r="G47" s="91"/>
      <c r="H47" s="93"/>
      <c r="I47" s="94"/>
      <c r="J47" s="129"/>
      <c r="K47" s="51">
        <f t="shared" si="0"/>
        <v>0</v>
      </c>
      <c r="L47" s="190"/>
      <c r="M47" s="133"/>
      <c r="N47" s="244">
        <f t="shared" si="1"/>
        <v>0</v>
      </c>
      <c r="O47" s="33"/>
      <c r="P47" s="33">
        <f t="shared" si="2"/>
        <v>0</v>
      </c>
    </row>
    <row r="48" spans="1:16" s="53" customFormat="1" ht="15" x14ac:dyDescent="0.2">
      <c r="A48" s="91"/>
      <c r="B48" s="91"/>
      <c r="C48" s="91"/>
      <c r="D48" s="91"/>
      <c r="E48" s="146"/>
      <c r="F48" s="91"/>
      <c r="G48" s="91"/>
      <c r="H48" s="93"/>
      <c r="I48" s="94"/>
      <c r="J48" s="129"/>
      <c r="K48" s="51">
        <f t="shared" si="0"/>
        <v>0</v>
      </c>
      <c r="L48" s="190"/>
      <c r="M48" s="133"/>
      <c r="N48" s="244">
        <f t="shared" si="1"/>
        <v>0</v>
      </c>
      <c r="O48" s="33"/>
      <c r="P48" s="33">
        <f t="shared" si="2"/>
        <v>0</v>
      </c>
    </row>
    <row r="49" spans="1:16" s="53" customFormat="1" ht="15" x14ac:dyDescent="0.2">
      <c r="A49" s="91"/>
      <c r="B49" s="91"/>
      <c r="C49" s="91"/>
      <c r="D49" s="91"/>
      <c r="E49" s="146"/>
      <c r="F49" s="91"/>
      <c r="G49" s="91"/>
      <c r="H49" s="93"/>
      <c r="I49" s="94"/>
      <c r="J49" s="129"/>
      <c r="K49" s="51">
        <f t="shared" si="0"/>
        <v>0</v>
      </c>
      <c r="L49" s="190"/>
      <c r="M49" s="133"/>
      <c r="N49" s="244">
        <f t="shared" si="1"/>
        <v>0</v>
      </c>
      <c r="O49" s="33"/>
      <c r="P49" s="33">
        <f t="shared" si="2"/>
        <v>0</v>
      </c>
    </row>
    <row r="50" spans="1:16" s="53" customFormat="1" ht="15" x14ac:dyDescent="0.2">
      <c r="A50" s="91"/>
      <c r="B50" s="91"/>
      <c r="C50" s="91"/>
      <c r="D50" s="91"/>
      <c r="E50" s="146"/>
      <c r="F50" s="91"/>
      <c r="G50" s="91"/>
      <c r="H50" s="93"/>
      <c r="I50" s="94"/>
      <c r="J50" s="129"/>
      <c r="K50" s="51">
        <f t="shared" si="0"/>
        <v>0</v>
      </c>
      <c r="L50" s="190"/>
      <c r="M50" s="133"/>
      <c r="N50" s="244">
        <f t="shared" si="1"/>
        <v>0</v>
      </c>
      <c r="O50" s="33"/>
      <c r="P50" s="33">
        <f t="shared" si="2"/>
        <v>0</v>
      </c>
    </row>
    <row r="51" spans="1:16" s="53" customFormat="1" ht="15" x14ac:dyDescent="0.2">
      <c r="A51" s="91"/>
      <c r="B51" s="91"/>
      <c r="C51" s="91"/>
      <c r="D51" s="91"/>
      <c r="E51" s="146"/>
      <c r="F51" s="91"/>
      <c r="G51" s="91"/>
      <c r="H51" s="93"/>
      <c r="I51" s="94"/>
      <c r="J51" s="129"/>
      <c r="K51" s="51">
        <f t="shared" si="0"/>
        <v>0</v>
      </c>
      <c r="L51" s="190"/>
      <c r="M51" s="133"/>
      <c r="N51" s="244">
        <f t="shared" si="1"/>
        <v>0</v>
      </c>
      <c r="O51" s="33"/>
      <c r="P51" s="33">
        <f t="shared" si="2"/>
        <v>0</v>
      </c>
    </row>
    <row r="52" spans="1:16" s="53" customFormat="1" ht="15" x14ac:dyDescent="0.2">
      <c r="A52" s="91"/>
      <c r="B52" s="91"/>
      <c r="C52" s="91"/>
      <c r="D52" s="91"/>
      <c r="E52" s="146"/>
      <c r="F52" s="91"/>
      <c r="G52" s="91"/>
      <c r="H52" s="93"/>
      <c r="I52" s="94"/>
      <c r="J52" s="129"/>
      <c r="K52" s="51">
        <f t="shared" si="0"/>
        <v>0</v>
      </c>
      <c r="L52" s="190"/>
      <c r="M52" s="133"/>
      <c r="N52" s="244">
        <f t="shared" si="1"/>
        <v>0</v>
      </c>
      <c r="O52" s="33"/>
      <c r="P52" s="33">
        <f t="shared" si="2"/>
        <v>0</v>
      </c>
    </row>
    <row r="53" spans="1:16" s="53" customFormat="1" ht="15" x14ac:dyDescent="0.2">
      <c r="A53" s="91"/>
      <c r="B53" s="91"/>
      <c r="C53" s="91"/>
      <c r="D53" s="91"/>
      <c r="E53" s="146"/>
      <c r="F53" s="91"/>
      <c r="G53" s="91"/>
      <c r="H53" s="93"/>
      <c r="I53" s="94"/>
      <c r="J53" s="129"/>
      <c r="K53" s="51">
        <f t="shared" si="0"/>
        <v>0</v>
      </c>
      <c r="L53" s="190"/>
      <c r="M53" s="133"/>
      <c r="N53" s="244">
        <f t="shared" si="1"/>
        <v>0</v>
      </c>
      <c r="O53" s="33"/>
      <c r="P53" s="33">
        <f t="shared" si="2"/>
        <v>0</v>
      </c>
    </row>
    <row r="54" spans="1:16" s="53" customFormat="1" ht="15" x14ac:dyDescent="0.2">
      <c r="A54" s="91"/>
      <c r="B54" s="91"/>
      <c r="C54" s="91"/>
      <c r="D54" s="91"/>
      <c r="E54" s="146"/>
      <c r="F54" s="91"/>
      <c r="G54" s="91"/>
      <c r="H54" s="93"/>
      <c r="I54" s="94"/>
      <c r="J54" s="129"/>
      <c r="K54" s="51">
        <f t="shared" si="0"/>
        <v>0</v>
      </c>
      <c r="L54" s="190"/>
      <c r="M54" s="133"/>
      <c r="N54" s="244">
        <f t="shared" si="1"/>
        <v>0</v>
      </c>
      <c r="O54" s="33"/>
      <c r="P54" s="33">
        <f t="shared" si="2"/>
        <v>0</v>
      </c>
    </row>
    <row r="55" spans="1:16" s="53" customFormat="1" ht="15" x14ac:dyDescent="0.2">
      <c r="A55" s="91"/>
      <c r="B55" s="91"/>
      <c r="C55" s="91"/>
      <c r="D55" s="91"/>
      <c r="E55" s="146"/>
      <c r="F55" s="91"/>
      <c r="G55" s="91"/>
      <c r="H55" s="93"/>
      <c r="I55" s="94"/>
      <c r="J55" s="129"/>
      <c r="K55" s="51">
        <f t="shared" si="0"/>
        <v>0</v>
      </c>
      <c r="L55" s="190"/>
      <c r="M55" s="133"/>
      <c r="N55" s="244">
        <f t="shared" si="1"/>
        <v>0</v>
      </c>
      <c r="O55" s="33"/>
      <c r="P55" s="33">
        <f t="shared" si="2"/>
        <v>0</v>
      </c>
    </row>
    <row r="56" spans="1:16" s="53" customFormat="1" ht="15" x14ac:dyDescent="0.2">
      <c r="A56" s="91"/>
      <c r="B56" s="91"/>
      <c r="C56" s="91"/>
      <c r="D56" s="91"/>
      <c r="E56" s="146"/>
      <c r="F56" s="91"/>
      <c r="G56" s="91"/>
      <c r="H56" s="93"/>
      <c r="I56" s="94"/>
      <c r="J56" s="129"/>
      <c r="K56" s="51">
        <f t="shared" si="0"/>
        <v>0</v>
      </c>
      <c r="L56" s="190"/>
      <c r="M56" s="133"/>
      <c r="N56" s="244">
        <f t="shared" si="1"/>
        <v>0</v>
      </c>
      <c r="O56" s="33"/>
      <c r="P56" s="33">
        <f t="shared" si="2"/>
        <v>0</v>
      </c>
    </row>
    <row r="57" spans="1:16" s="53" customFormat="1" ht="15" x14ac:dyDescent="0.2">
      <c r="A57" s="91"/>
      <c r="B57" s="91"/>
      <c r="C57" s="91"/>
      <c r="D57" s="91"/>
      <c r="E57" s="146"/>
      <c r="F57" s="91"/>
      <c r="G57" s="91"/>
      <c r="H57" s="93"/>
      <c r="I57" s="94"/>
      <c r="J57" s="129"/>
      <c r="K57" s="51">
        <f t="shared" si="0"/>
        <v>0</v>
      </c>
      <c r="L57" s="190"/>
      <c r="M57" s="133"/>
      <c r="N57" s="244">
        <f t="shared" si="1"/>
        <v>0</v>
      </c>
      <c r="O57" s="33"/>
      <c r="P57" s="33">
        <f t="shared" si="2"/>
        <v>0</v>
      </c>
    </row>
    <row r="58" spans="1:16" s="53" customFormat="1" ht="15" x14ac:dyDescent="0.2">
      <c r="A58" s="91"/>
      <c r="B58" s="91"/>
      <c r="C58" s="91"/>
      <c r="D58" s="91"/>
      <c r="E58" s="146"/>
      <c r="F58" s="91"/>
      <c r="G58" s="91"/>
      <c r="H58" s="93"/>
      <c r="I58" s="94"/>
      <c r="J58" s="129"/>
      <c r="K58" s="51">
        <f t="shared" si="0"/>
        <v>0</v>
      </c>
      <c r="L58" s="190"/>
      <c r="M58" s="133"/>
      <c r="N58" s="244">
        <f t="shared" si="1"/>
        <v>0</v>
      </c>
      <c r="O58" s="33"/>
      <c r="P58" s="33">
        <f t="shared" si="2"/>
        <v>0</v>
      </c>
    </row>
    <row r="59" spans="1:16" s="53" customFormat="1" ht="15" x14ac:dyDescent="0.2">
      <c r="A59" s="91"/>
      <c r="B59" s="91"/>
      <c r="C59" s="91"/>
      <c r="D59" s="91"/>
      <c r="E59" s="146"/>
      <c r="F59" s="91"/>
      <c r="G59" s="91"/>
      <c r="H59" s="93"/>
      <c r="I59" s="94"/>
      <c r="J59" s="129"/>
      <c r="K59" s="51">
        <f t="shared" si="0"/>
        <v>0</v>
      </c>
      <c r="L59" s="190"/>
      <c r="M59" s="133"/>
      <c r="N59" s="244">
        <f t="shared" si="1"/>
        <v>0</v>
      </c>
      <c r="O59" s="33"/>
      <c r="P59" s="33">
        <f t="shared" si="2"/>
        <v>0</v>
      </c>
    </row>
    <row r="60" spans="1:16" s="53" customFormat="1" ht="15" x14ac:dyDescent="0.2">
      <c r="A60" s="91"/>
      <c r="B60" s="91"/>
      <c r="C60" s="91"/>
      <c r="D60" s="91"/>
      <c r="E60" s="146"/>
      <c r="F60" s="91"/>
      <c r="G60" s="91"/>
      <c r="H60" s="93"/>
      <c r="I60" s="94"/>
      <c r="J60" s="129"/>
      <c r="K60" s="51">
        <f t="shared" si="0"/>
        <v>0</v>
      </c>
      <c r="L60" s="190"/>
      <c r="M60" s="133"/>
      <c r="N60" s="244">
        <f t="shared" si="1"/>
        <v>0</v>
      </c>
      <c r="O60" s="33"/>
      <c r="P60" s="33">
        <f t="shared" si="2"/>
        <v>0</v>
      </c>
    </row>
    <row r="61" spans="1:16" s="53" customFormat="1" ht="15" x14ac:dyDescent="0.2">
      <c r="A61" s="91"/>
      <c r="B61" s="91"/>
      <c r="C61" s="91"/>
      <c r="D61" s="91"/>
      <c r="E61" s="146"/>
      <c r="F61" s="91"/>
      <c r="G61" s="91"/>
      <c r="H61" s="93"/>
      <c r="I61" s="94"/>
      <c r="J61" s="129"/>
      <c r="K61" s="51">
        <f t="shared" si="0"/>
        <v>0</v>
      </c>
      <c r="L61" s="190"/>
      <c r="M61" s="133"/>
      <c r="N61" s="244">
        <f t="shared" si="1"/>
        <v>0</v>
      </c>
      <c r="O61" s="33"/>
      <c r="P61" s="33">
        <f t="shared" si="2"/>
        <v>0</v>
      </c>
    </row>
    <row r="62" spans="1:16" s="53" customFormat="1" ht="15" x14ac:dyDescent="0.2">
      <c r="A62" s="91"/>
      <c r="B62" s="91"/>
      <c r="C62" s="91"/>
      <c r="D62" s="91"/>
      <c r="E62" s="146"/>
      <c r="F62" s="91"/>
      <c r="G62" s="91"/>
      <c r="H62" s="93"/>
      <c r="I62" s="94"/>
      <c r="J62" s="129"/>
      <c r="K62" s="51">
        <f t="shared" si="0"/>
        <v>0</v>
      </c>
      <c r="L62" s="190"/>
      <c r="M62" s="133"/>
      <c r="N62" s="244">
        <f t="shared" si="1"/>
        <v>0</v>
      </c>
      <c r="O62" s="33"/>
      <c r="P62" s="33">
        <f t="shared" si="2"/>
        <v>0</v>
      </c>
    </row>
    <row r="63" spans="1:16" s="53" customFormat="1" ht="15" x14ac:dyDescent="0.2">
      <c r="A63" s="91"/>
      <c r="B63" s="91"/>
      <c r="C63" s="91"/>
      <c r="D63" s="91"/>
      <c r="E63" s="146"/>
      <c r="F63" s="91"/>
      <c r="G63" s="91"/>
      <c r="H63" s="93"/>
      <c r="I63" s="94"/>
      <c r="J63" s="129"/>
      <c r="K63" s="51">
        <f t="shared" si="0"/>
        <v>0</v>
      </c>
      <c r="L63" s="190"/>
      <c r="M63" s="133"/>
      <c r="N63" s="244">
        <f t="shared" si="1"/>
        <v>0</v>
      </c>
      <c r="O63" s="33"/>
      <c r="P63" s="33">
        <f t="shared" si="2"/>
        <v>0</v>
      </c>
    </row>
    <row r="64" spans="1:16" s="53" customFormat="1" ht="15" x14ac:dyDescent="0.2">
      <c r="A64" s="91"/>
      <c r="B64" s="91"/>
      <c r="C64" s="91"/>
      <c r="D64" s="91"/>
      <c r="E64" s="146"/>
      <c r="F64" s="91"/>
      <c r="G64" s="91"/>
      <c r="H64" s="93"/>
      <c r="I64" s="94"/>
      <c r="J64" s="129"/>
      <c r="K64" s="51">
        <f t="shared" si="0"/>
        <v>0</v>
      </c>
      <c r="L64" s="190"/>
      <c r="M64" s="133"/>
      <c r="N64" s="244">
        <f t="shared" si="1"/>
        <v>0</v>
      </c>
      <c r="O64" s="33"/>
      <c r="P64" s="33">
        <f t="shared" si="2"/>
        <v>0</v>
      </c>
    </row>
    <row r="65" spans="1:16" s="53" customFormat="1" ht="15" x14ac:dyDescent="0.2">
      <c r="A65" s="91"/>
      <c r="B65" s="91"/>
      <c r="C65" s="91"/>
      <c r="D65" s="91"/>
      <c r="E65" s="146"/>
      <c r="F65" s="91"/>
      <c r="G65" s="91"/>
      <c r="H65" s="93"/>
      <c r="I65" s="94"/>
      <c r="J65" s="129"/>
      <c r="K65" s="51">
        <f t="shared" si="0"/>
        <v>0</v>
      </c>
      <c r="L65" s="190"/>
      <c r="M65" s="133"/>
      <c r="N65" s="244">
        <f t="shared" si="1"/>
        <v>0</v>
      </c>
      <c r="O65" s="33"/>
      <c r="P65" s="33">
        <f t="shared" si="2"/>
        <v>0</v>
      </c>
    </row>
    <row r="66" spans="1:16" s="53" customFormat="1" ht="15" x14ac:dyDescent="0.2">
      <c r="A66" s="91"/>
      <c r="B66" s="91"/>
      <c r="C66" s="91"/>
      <c r="D66" s="91"/>
      <c r="E66" s="146"/>
      <c r="F66" s="91"/>
      <c r="G66" s="91"/>
      <c r="H66" s="93"/>
      <c r="I66" s="94"/>
      <c r="J66" s="129"/>
      <c r="K66" s="51">
        <f t="shared" si="0"/>
        <v>0</v>
      </c>
      <c r="L66" s="190"/>
      <c r="M66" s="133"/>
      <c r="N66" s="244">
        <f t="shared" si="1"/>
        <v>0</v>
      </c>
      <c r="O66" s="33"/>
      <c r="P66" s="33">
        <f t="shared" si="2"/>
        <v>0</v>
      </c>
    </row>
    <row r="67" spans="1:16" s="53" customFormat="1" ht="15" x14ac:dyDescent="0.2">
      <c r="A67" s="91"/>
      <c r="B67" s="91"/>
      <c r="C67" s="91"/>
      <c r="D67" s="91"/>
      <c r="E67" s="146"/>
      <c r="F67" s="91"/>
      <c r="G67" s="91"/>
      <c r="H67" s="93"/>
      <c r="I67" s="94"/>
      <c r="J67" s="129"/>
      <c r="K67" s="51">
        <f t="shared" si="0"/>
        <v>0</v>
      </c>
      <c r="L67" s="190"/>
      <c r="M67" s="133"/>
      <c r="N67" s="244">
        <f t="shared" si="1"/>
        <v>0</v>
      </c>
      <c r="O67" s="33"/>
      <c r="P67" s="33">
        <f t="shared" si="2"/>
        <v>0</v>
      </c>
    </row>
    <row r="68" spans="1:16" s="53" customFormat="1" ht="15" x14ac:dyDescent="0.2">
      <c r="A68" s="91"/>
      <c r="B68" s="91"/>
      <c r="C68" s="91"/>
      <c r="D68" s="91"/>
      <c r="E68" s="146"/>
      <c r="F68" s="91"/>
      <c r="G68" s="91"/>
      <c r="H68" s="93"/>
      <c r="I68" s="94"/>
      <c r="J68" s="129"/>
      <c r="K68" s="51">
        <f t="shared" si="0"/>
        <v>0</v>
      </c>
      <c r="L68" s="190"/>
      <c r="M68" s="133"/>
      <c r="N68" s="244">
        <f t="shared" si="1"/>
        <v>0</v>
      </c>
      <c r="O68" s="33"/>
      <c r="P68" s="33">
        <f t="shared" si="2"/>
        <v>0</v>
      </c>
    </row>
    <row r="69" spans="1:16" s="53" customFormat="1" ht="15" x14ac:dyDescent="0.2">
      <c r="A69" s="91"/>
      <c r="B69" s="91"/>
      <c r="C69" s="91"/>
      <c r="D69" s="91"/>
      <c r="E69" s="146"/>
      <c r="F69" s="91"/>
      <c r="G69" s="91"/>
      <c r="H69" s="93"/>
      <c r="I69" s="94"/>
      <c r="J69" s="129"/>
      <c r="K69" s="51">
        <f t="shared" si="0"/>
        <v>0</v>
      </c>
      <c r="L69" s="190"/>
      <c r="M69" s="133"/>
      <c r="N69" s="244">
        <f t="shared" si="1"/>
        <v>0</v>
      </c>
      <c r="O69" s="33"/>
      <c r="P69" s="33">
        <f t="shared" si="2"/>
        <v>0</v>
      </c>
    </row>
    <row r="70" spans="1:16" s="53" customFormat="1" ht="15" x14ac:dyDescent="0.2">
      <c r="A70" s="91"/>
      <c r="B70" s="91"/>
      <c r="C70" s="91"/>
      <c r="D70" s="91"/>
      <c r="E70" s="146"/>
      <c r="F70" s="91"/>
      <c r="G70" s="91"/>
      <c r="H70" s="93"/>
      <c r="I70" s="94"/>
      <c r="J70" s="129"/>
      <c r="K70" s="51">
        <f t="shared" si="0"/>
        <v>0</v>
      </c>
      <c r="L70" s="190"/>
      <c r="M70" s="133"/>
      <c r="N70" s="244">
        <f t="shared" si="1"/>
        <v>0</v>
      </c>
      <c r="O70" s="33"/>
      <c r="P70" s="33">
        <f t="shared" si="2"/>
        <v>0</v>
      </c>
    </row>
    <row r="71" spans="1:16" s="64" customFormat="1" ht="31.9" customHeight="1" x14ac:dyDescent="0.25">
      <c r="A71" s="172"/>
      <c r="B71" s="172"/>
      <c r="C71" s="172"/>
      <c r="D71" s="172"/>
      <c r="E71" s="181"/>
      <c r="F71" s="172"/>
      <c r="G71" s="172"/>
      <c r="H71" s="182"/>
      <c r="I71" s="183"/>
      <c r="J71" s="184" t="s">
        <v>0</v>
      </c>
      <c r="K71" s="65">
        <f>ROUNDUP(SUM(K4:K70),2)</f>
        <v>0</v>
      </c>
      <c r="L71" s="191"/>
      <c r="M71" s="138"/>
      <c r="N71" s="55"/>
      <c r="O71" s="55"/>
      <c r="P71" s="57">
        <f>ROUNDUP(SUM(P4:P70),2)</f>
        <v>0</v>
      </c>
    </row>
  </sheetData>
  <sheetProtection password="CF05" sheet="1" objects="1" scenarios="1"/>
  <mergeCells count="1">
    <mergeCell ref="A1:E1"/>
  </mergeCells>
  <printOptions horizontalCentered="1"/>
  <pageMargins left="0.39370078740157483" right="0.39370078740157483" top="0.55118110236220474" bottom="0.55118110236220474" header="0.31496062992125984" footer="0.31496062992125984"/>
  <pageSetup scale="37" orientation="landscape" r:id="rId1"/>
  <headerFooter>
    <oddFooter>&amp;C&amp;F&amp;R&amp;Pa&amp;N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57"/>
  <sheetViews>
    <sheetView zoomScale="70" zoomScaleNormal="70" workbookViewId="0">
      <selection activeCell="G4" sqref="G4"/>
    </sheetView>
  </sheetViews>
  <sheetFormatPr defaultColWidth="8.85546875" defaultRowHeight="14.25" x14ac:dyDescent="0.2"/>
  <cols>
    <col min="1" max="1" width="10.28515625" style="173" customWidth="1"/>
    <col min="2" max="3" width="21.28515625" style="173" customWidth="1"/>
    <col min="4" max="4" width="21.28515625" style="185" customWidth="1"/>
    <col min="5" max="5" width="21.28515625" style="173" customWidth="1"/>
    <col min="6" max="6" width="63.85546875" style="173" customWidth="1"/>
    <col min="7" max="7" width="21.28515625" style="186" customWidth="1"/>
    <col min="8" max="8" width="19.42578125" style="187" customWidth="1"/>
    <col min="9" max="9" width="21.28515625" style="188" customWidth="1"/>
    <col min="10" max="10" width="21.28515625" style="37" customWidth="1"/>
    <col min="11" max="11" width="16.85546875" style="192" customWidth="1"/>
    <col min="12" max="12" width="21.28515625" style="130" hidden="1" customWidth="1"/>
    <col min="13" max="13" width="15" style="37" hidden="1" customWidth="1"/>
    <col min="14" max="14" width="12.85546875" style="37" hidden="1" customWidth="1"/>
    <col min="15" max="15" width="15.7109375" style="37" hidden="1" customWidth="1"/>
    <col min="16" max="16384" width="8.85546875" style="34"/>
  </cols>
  <sheetData>
    <row r="1" spans="1:15" s="41" customFormat="1" ht="31.9" customHeight="1" x14ac:dyDescent="0.25">
      <c r="A1" s="595" t="s">
        <v>292</v>
      </c>
      <c r="B1" s="595"/>
      <c r="C1" s="595"/>
      <c r="D1" s="215"/>
      <c r="E1" s="174"/>
      <c r="F1" s="174"/>
      <c r="G1" s="175"/>
      <c r="H1" s="176"/>
      <c r="I1" s="177"/>
      <c r="J1" s="42"/>
      <c r="K1" s="189"/>
      <c r="L1" s="128"/>
      <c r="M1" s="42"/>
      <c r="N1" s="42"/>
      <c r="O1" s="42"/>
    </row>
    <row r="3" spans="1:15" s="207" customFormat="1" ht="58.5" x14ac:dyDescent="0.2">
      <c r="A3" s="203" t="s">
        <v>226</v>
      </c>
      <c r="B3" s="213" t="s">
        <v>225</v>
      </c>
      <c r="C3" s="203" t="s">
        <v>236</v>
      </c>
      <c r="D3" s="204" t="s">
        <v>237</v>
      </c>
      <c r="E3" s="203" t="s">
        <v>234</v>
      </c>
      <c r="F3" s="203" t="s">
        <v>230</v>
      </c>
      <c r="G3" s="43" t="s">
        <v>222</v>
      </c>
      <c r="H3" s="203" t="s">
        <v>221</v>
      </c>
      <c r="I3" s="205" t="s">
        <v>258</v>
      </c>
      <c r="J3" s="43" t="s">
        <v>257</v>
      </c>
      <c r="K3" s="204" t="s">
        <v>276</v>
      </c>
      <c r="L3" s="132" t="s">
        <v>249</v>
      </c>
      <c r="M3" s="29" t="s">
        <v>260</v>
      </c>
      <c r="N3" s="38" t="s">
        <v>250</v>
      </c>
      <c r="O3" s="206" t="s">
        <v>252</v>
      </c>
    </row>
    <row r="4" spans="1:15" s="53" customFormat="1" ht="15" x14ac:dyDescent="0.2">
      <c r="A4" s="91"/>
      <c r="B4" s="91"/>
      <c r="C4" s="91"/>
      <c r="D4" s="146"/>
      <c r="E4" s="91"/>
      <c r="F4" s="91"/>
      <c r="G4" s="93"/>
      <c r="H4" s="94"/>
      <c r="I4" s="129"/>
      <c r="J4" s="51">
        <f>IF(I4="",G4,G4/I4)</f>
        <v>0</v>
      </c>
      <c r="K4" s="190"/>
      <c r="L4" s="133"/>
      <c r="M4" s="244">
        <f>IF(L4&gt;0,(G4/L4),J4)</f>
        <v>0</v>
      </c>
      <c r="N4" s="33"/>
      <c r="O4" s="33">
        <f>M4-N4</f>
        <v>0</v>
      </c>
    </row>
    <row r="5" spans="1:15" s="53" customFormat="1" ht="15" x14ac:dyDescent="0.2">
      <c r="A5" s="91"/>
      <c r="B5" s="91"/>
      <c r="C5" s="91"/>
      <c r="D5" s="146"/>
      <c r="E5" s="91"/>
      <c r="F5" s="91"/>
      <c r="G5" s="93"/>
      <c r="H5" s="94"/>
      <c r="I5" s="129"/>
      <c r="J5" s="51">
        <f t="shared" ref="J5:J56" si="0">IF(I5="",G5,G5/I5)</f>
        <v>0</v>
      </c>
      <c r="K5" s="190"/>
      <c r="L5" s="133"/>
      <c r="M5" s="244">
        <f t="shared" ref="M5:M40" si="1">IF(L5&gt;0,(G5/L5),J5)</f>
        <v>0</v>
      </c>
      <c r="N5" s="33"/>
      <c r="O5" s="33">
        <f t="shared" ref="O5:O56" si="2">M5-N5</f>
        <v>0</v>
      </c>
    </row>
    <row r="6" spans="1:15" s="53" customFormat="1" ht="15" x14ac:dyDescent="0.2">
      <c r="A6" s="91"/>
      <c r="B6" s="91"/>
      <c r="C6" s="91"/>
      <c r="D6" s="146"/>
      <c r="E6" s="91"/>
      <c r="F6" s="91"/>
      <c r="G6" s="93"/>
      <c r="H6" s="94"/>
      <c r="I6" s="129"/>
      <c r="J6" s="51">
        <f t="shared" si="0"/>
        <v>0</v>
      </c>
      <c r="K6" s="190"/>
      <c r="L6" s="133"/>
      <c r="M6" s="244">
        <f t="shared" si="1"/>
        <v>0</v>
      </c>
      <c r="N6" s="33"/>
      <c r="O6" s="33">
        <f t="shared" si="2"/>
        <v>0</v>
      </c>
    </row>
    <row r="7" spans="1:15" s="53" customFormat="1" ht="15" x14ac:dyDescent="0.2">
      <c r="A7" s="91"/>
      <c r="B7" s="91"/>
      <c r="C7" s="91"/>
      <c r="D7" s="146"/>
      <c r="E7" s="91"/>
      <c r="F7" s="91"/>
      <c r="G7" s="93"/>
      <c r="H7" s="94"/>
      <c r="I7" s="129"/>
      <c r="J7" s="51">
        <f t="shared" si="0"/>
        <v>0</v>
      </c>
      <c r="K7" s="190"/>
      <c r="L7" s="133"/>
      <c r="M7" s="244">
        <f t="shared" si="1"/>
        <v>0</v>
      </c>
      <c r="N7" s="33"/>
      <c r="O7" s="33">
        <f t="shared" si="2"/>
        <v>0</v>
      </c>
    </row>
    <row r="8" spans="1:15" s="53" customFormat="1" ht="15" x14ac:dyDescent="0.2">
      <c r="A8" s="91"/>
      <c r="B8" s="91"/>
      <c r="C8" s="91"/>
      <c r="D8" s="146"/>
      <c r="E8" s="91"/>
      <c r="F8" s="91"/>
      <c r="G8" s="93"/>
      <c r="H8" s="94"/>
      <c r="I8" s="129"/>
      <c r="J8" s="51">
        <f t="shared" si="0"/>
        <v>0</v>
      </c>
      <c r="K8" s="190"/>
      <c r="L8" s="133"/>
      <c r="M8" s="244">
        <f t="shared" si="1"/>
        <v>0</v>
      </c>
      <c r="N8" s="33"/>
      <c r="O8" s="33">
        <f t="shared" si="2"/>
        <v>0</v>
      </c>
    </row>
    <row r="9" spans="1:15" s="53" customFormat="1" ht="15" x14ac:dyDescent="0.2">
      <c r="A9" s="91"/>
      <c r="B9" s="91"/>
      <c r="C9" s="91"/>
      <c r="D9" s="146"/>
      <c r="E9" s="91"/>
      <c r="F9" s="91"/>
      <c r="G9" s="93"/>
      <c r="H9" s="94"/>
      <c r="I9" s="129"/>
      <c r="J9" s="51">
        <f t="shared" si="0"/>
        <v>0</v>
      </c>
      <c r="K9" s="190"/>
      <c r="L9" s="133"/>
      <c r="M9" s="244">
        <f t="shared" si="1"/>
        <v>0</v>
      </c>
      <c r="N9" s="33"/>
      <c r="O9" s="33">
        <f t="shared" si="2"/>
        <v>0</v>
      </c>
    </row>
    <row r="10" spans="1:15" s="53" customFormat="1" ht="15" x14ac:dyDescent="0.2">
      <c r="A10" s="91"/>
      <c r="B10" s="91"/>
      <c r="C10" s="91"/>
      <c r="D10" s="146"/>
      <c r="E10" s="91"/>
      <c r="F10" s="91"/>
      <c r="G10" s="93"/>
      <c r="H10" s="94"/>
      <c r="I10" s="129"/>
      <c r="J10" s="51">
        <f t="shared" si="0"/>
        <v>0</v>
      </c>
      <c r="K10" s="190"/>
      <c r="L10" s="133"/>
      <c r="M10" s="244">
        <f t="shared" si="1"/>
        <v>0</v>
      </c>
      <c r="N10" s="33"/>
      <c r="O10" s="33">
        <f t="shared" si="2"/>
        <v>0</v>
      </c>
    </row>
    <row r="11" spans="1:15" s="53" customFormat="1" ht="15" x14ac:dyDescent="0.2">
      <c r="A11" s="91"/>
      <c r="B11" s="91"/>
      <c r="C11" s="91"/>
      <c r="D11" s="146"/>
      <c r="E11" s="91"/>
      <c r="F11" s="91"/>
      <c r="G11" s="93"/>
      <c r="H11" s="94"/>
      <c r="I11" s="129"/>
      <c r="J11" s="51">
        <f t="shared" si="0"/>
        <v>0</v>
      </c>
      <c r="K11" s="190"/>
      <c r="L11" s="133"/>
      <c r="M11" s="244">
        <f t="shared" si="1"/>
        <v>0</v>
      </c>
      <c r="N11" s="33"/>
      <c r="O11" s="33">
        <f t="shared" si="2"/>
        <v>0</v>
      </c>
    </row>
    <row r="12" spans="1:15" s="53" customFormat="1" ht="15" x14ac:dyDescent="0.2">
      <c r="A12" s="91"/>
      <c r="B12" s="91"/>
      <c r="C12" s="91"/>
      <c r="D12" s="146"/>
      <c r="E12" s="91"/>
      <c r="F12" s="91"/>
      <c r="G12" s="93"/>
      <c r="H12" s="94"/>
      <c r="I12" s="129"/>
      <c r="J12" s="51">
        <f t="shared" si="0"/>
        <v>0</v>
      </c>
      <c r="K12" s="190"/>
      <c r="L12" s="133"/>
      <c r="M12" s="244">
        <f t="shared" si="1"/>
        <v>0</v>
      </c>
      <c r="N12" s="33"/>
      <c r="O12" s="33">
        <f t="shared" si="2"/>
        <v>0</v>
      </c>
    </row>
    <row r="13" spans="1:15" s="53" customFormat="1" ht="15" x14ac:dyDescent="0.2">
      <c r="A13" s="91"/>
      <c r="B13" s="91"/>
      <c r="C13" s="91"/>
      <c r="D13" s="146"/>
      <c r="E13" s="91"/>
      <c r="F13" s="91"/>
      <c r="G13" s="93"/>
      <c r="H13" s="94"/>
      <c r="I13" s="129"/>
      <c r="J13" s="51">
        <f t="shared" si="0"/>
        <v>0</v>
      </c>
      <c r="K13" s="190"/>
      <c r="L13" s="133"/>
      <c r="M13" s="244">
        <f t="shared" si="1"/>
        <v>0</v>
      </c>
      <c r="N13" s="33"/>
      <c r="O13" s="33">
        <f t="shared" si="2"/>
        <v>0</v>
      </c>
    </row>
    <row r="14" spans="1:15" s="53" customFormat="1" ht="15" x14ac:dyDescent="0.2">
      <c r="A14" s="91"/>
      <c r="B14" s="91"/>
      <c r="C14" s="91"/>
      <c r="D14" s="146"/>
      <c r="E14" s="91"/>
      <c r="F14" s="91"/>
      <c r="G14" s="93"/>
      <c r="H14" s="94"/>
      <c r="I14" s="129"/>
      <c r="J14" s="51">
        <f t="shared" si="0"/>
        <v>0</v>
      </c>
      <c r="K14" s="190"/>
      <c r="L14" s="133"/>
      <c r="M14" s="244">
        <f t="shared" si="1"/>
        <v>0</v>
      </c>
      <c r="N14" s="33"/>
      <c r="O14" s="33">
        <f t="shared" si="2"/>
        <v>0</v>
      </c>
    </row>
    <row r="15" spans="1:15" s="53" customFormat="1" ht="15" x14ac:dyDescent="0.2">
      <c r="A15" s="91"/>
      <c r="B15" s="91"/>
      <c r="C15" s="91"/>
      <c r="D15" s="146"/>
      <c r="E15" s="91"/>
      <c r="F15" s="91"/>
      <c r="G15" s="93"/>
      <c r="H15" s="94"/>
      <c r="I15" s="129"/>
      <c r="J15" s="51">
        <f t="shared" si="0"/>
        <v>0</v>
      </c>
      <c r="K15" s="190"/>
      <c r="L15" s="133"/>
      <c r="M15" s="244">
        <f t="shared" si="1"/>
        <v>0</v>
      </c>
      <c r="N15" s="33"/>
      <c r="O15" s="33">
        <f t="shared" si="2"/>
        <v>0</v>
      </c>
    </row>
    <row r="16" spans="1:15" s="53" customFormat="1" ht="15" x14ac:dyDescent="0.2">
      <c r="A16" s="91"/>
      <c r="B16" s="91"/>
      <c r="C16" s="91"/>
      <c r="D16" s="146"/>
      <c r="E16" s="91"/>
      <c r="F16" s="91"/>
      <c r="G16" s="93"/>
      <c r="H16" s="94"/>
      <c r="I16" s="129"/>
      <c r="J16" s="51">
        <f t="shared" si="0"/>
        <v>0</v>
      </c>
      <c r="K16" s="190"/>
      <c r="L16" s="133"/>
      <c r="M16" s="244">
        <f t="shared" si="1"/>
        <v>0</v>
      </c>
      <c r="N16" s="33"/>
      <c r="O16" s="33">
        <f t="shared" si="2"/>
        <v>0</v>
      </c>
    </row>
    <row r="17" spans="1:15" s="53" customFormat="1" ht="15" x14ac:dyDescent="0.2">
      <c r="A17" s="91"/>
      <c r="B17" s="91"/>
      <c r="C17" s="91"/>
      <c r="D17" s="146"/>
      <c r="E17" s="91"/>
      <c r="F17" s="91"/>
      <c r="G17" s="93"/>
      <c r="H17" s="94"/>
      <c r="I17" s="129"/>
      <c r="J17" s="51">
        <f t="shared" si="0"/>
        <v>0</v>
      </c>
      <c r="K17" s="190"/>
      <c r="L17" s="133"/>
      <c r="M17" s="244">
        <f t="shared" si="1"/>
        <v>0</v>
      </c>
      <c r="N17" s="33"/>
      <c r="O17" s="33">
        <f t="shared" si="2"/>
        <v>0</v>
      </c>
    </row>
    <row r="18" spans="1:15" s="53" customFormat="1" ht="15" x14ac:dyDescent="0.2">
      <c r="A18" s="91"/>
      <c r="B18" s="91"/>
      <c r="C18" s="91"/>
      <c r="D18" s="146"/>
      <c r="E18" s="91"/>
      <c r="F18" s="91"/>
      <c r="G18" s="93"/>
      <c r="H18" s="94"/>
      <c r="I18" s="129"/>
      <c r="J18" s="51">
        <f t="shared" si="0"/>
        <v>0</v>
      </c>
      <c r="K18" s="190"/>
      <c r="L18" s="133"/>
      <c r="M18" s="244">
        <f t="shared" si="1"/>
        <v>0</v>
      </c>
      <c r="N18" s="33"/>
      <c r="O18" s="33">
        <f t="shared" si="2"/>
        <v>0</v>
      </c>
    </row>
    <row r="19" spans="1:15" s="53" customFormat="1" ht="15" x14ac:dyDescent="0.2">
      <c r="A19" s="91"/>
      <c r="B19" s="91"/>
      <c r="C19" s="91"/>
      <c r="D19" s="146"/>
      <c r="E19" s="91"/>
      <c r="F19" s="91"/>
      <c r="G19" s="93"/>
      <c r="H19" s="94"/>
      <c r="I19" s="129"/>
      <c r="J19" s="51">
        <f t="shared" si="0"/>
        <v>0</v>
      </c>
      <c r="K19" s="190"/>
      <c r="L19" s="133"/>
      <c r="M19" s="244">
        <f t="shared" si="1"/>
        <v>0</v>
      </c>
      <c r="N19" s="33"/>
      <c r="O19" s="33">
        <f t="shared" si="2"/>
        <v>0</v>
      </c>
    </row>
    <row r="20" spans="1:15" s="53" customFormat="1" ht="15" x14ac:dyDescent="0.2">
      <c r="A20" s="91"/>
      <c r="B20" s="91"/>
      <c r="C20" s="91"/>
      <c r="D20" s="146"/>
      <c r="E20" s="91"/>
      <c r="F20" s="91"/>
      <c r="G20" s="93"/>
      <c r="H20" s="94"/>
      <c r="I20" s="129"/>
      <c r="J20" s="51">
        <f t="shared" si="0"/>
        <v>0</v>
      </c>
      <c r="K20" s="190"/>
      <c r="L20" s="133"/>
      <c r="M20" s="244">
        <f t="shared" si="1"/>
        <v>0</v>
      </c>
      <c r="N20" s="33"/>
      <c r="O20" s="33">
        <f t="shared" si="2"/>
        <v>0</v>
      </c>
    </row>
    <row r="21" spans="1:15" s="53" customFormat="1" ht="15" x14ac:dyDescent="0.2">
      <c r="A21" s="91"/>
      <c r="B21" s="91"/>
      <c r="C21" s="91"/>
      <c r="D21" s="146"/>
      <c r="E21" s="91"/>
      <c r="F21" s="91"/>
      <c r="G21" s="93"/>
      <c r="H21" s="94"/>
      <c r="I21" s="129"/>
      <c r="J21" s="51">
        <f t="shared" si="0"/>
        <v>0</v>
      </c>
      <c r="K21" s="190"/>
      <c r="L21" s="133"/>
      <c r="M21" s="244">
        <f t="shared" si="1"/>
        <v>0</v>
      </c>
      <c r="N21" s="33"/>
      <c r="O21" s="33">
        <f t="shared" si="2"/>
        <v>0</v>
      </c>
    </row>
    <row r="22" spans="1:15" s="53" customFormat="1" ht="15" x14ac:dyDescent="0.2">
      <c r="A22" s="91"/>
      <c r="B22" s="91"/>
      <c r="C22" s="91"/>
      <c r="D22" s="146"/>
      <c r="E22" s="91"/>
      <c r="F22" s="91"/>
      <c r="G22" s="93"/>
      <c r="H22" s="94"/>
      <c r="I22" s="129"/>
      <c r="J22" s="51">
        <f t="shared" si="0"/>
        <v>0</v>
      </c>
      <c r="K22" s="190"/>
      <c r="L22" s="133"/>
      <c r="M22" s="244">
        <f t="shared" si="1"/>
        <v>0</v>
      </c>
      <c r="N22" s="33"/>
      <c r="O22" s="33">
        <f t="shared" si="2"/>
        <v>0</v>
      </c>
    </row>
    <row r="23" spans="1:15" s="53" customFormat="1" ht="15" x14ac:dyDescent="0.2">
      <c r="A23" s="91"/>
      <c r="B23" s="91"/>
      <c r="C23" s="91"/>
      <c r="D23" s="146"/>
      <c r="E23" s="91"/>
      <c r="F23" s="91"/>
      <c r="G23" s="93"/>
      <c r="H23" s="94"/>
      <c r="I23" s="129"/>
      <c r="J23" s="51">
        <f t="shared" si="0"/>
        <v>0</v>
      </c>
      <c r="K23" s="190"/>
      <c r="L23" s="133"/>
      <c r="M23" s="244">
        <f t="shared" si="1"/>
        <v>0</v>
      </c>
      <c r="N23" s="33"/>
      <c r="O23" s="33">
        <f t="shared" si="2"/>
        <v>0</v>
      </c>
    </row>
    <row r="24" spans="1:15" s="53" customFormat="1" ht="15" x14ac:dyDescent="0.2">
      <c r="A24" s="91"/>
      <c r="B24" s="91"/>
      <c r="C24" s="91"/>
      <c r="D24" s="146"/>
      <c r="E24" s="91"/>
      <c r="F24" s="91"/>
      <c r="G24" s="93"/>
      <c r="H24" s="94"/>
      <c r="I24" s="129"/>
      <c r="J24" s="51">
        <f t="shared" si="0"/>
        <v>0</v>
      </c>
      <c r="K24" s="190"/>
      <c r="L24" s="133"/>
      <c r="M24" s="244">
        <f t="shared" si="1"/>
        <v>0</v>
      </c>
      <c r="N24" s="33"/>
      <c r="O24" s="33">
        <f t="shared" si="2"/>
        <v>0</v>
      </c>
    </row>
    <row r="25" spans="1:15" s="53" customFormat="1" ht="15" x14ac:dyDescent="0.2">
      <c r="A25" s="91"/>
      <c r="B25" s="91"/>
      <c r="C25" s="91"/>
      <c r="D25" s="146"/>
      <c r="E25" s="91"/>
      <c r="F25" s="91"/>
      <c r="G25" s="93"/>
      <c r="H25" s="94"/>
      <c r="I25" s="129"/>
      <c r="J25" s="51">
        <f t="shared" si="0"/>
        <v>0</v>
      </c>
      <c r="K25" s="190"/>
      <c r="L25" s="133"/>
      <c r="M25" s="244">
        <f t="shared" si="1"/>
        <v>0</v>
      </c>
      <c r="N25" s="33"/>
      <c r="O25" s="33">
        <f t="shared" si="2"/>
        <v>0</v>
      </c>
    </row>
    <row r="26" spans="1:15" s="53" customFormat="1" ht="15" x14ac:dyDescent="0.2">
      <c r="A26" s="91"/>
      <c r="B26" s="91"/>
      <c r="C26" s="91"/>
      <c r="D26" s="146"/>
      <c r="E26" s="91"/>
      <c r="F26" s="91"/>
      <c r="G26" s="93"/>
      <c r="H26" s="94"/>
      <c r="I26" s="129"/>
      <c r="J26" s="51">
        <f t="shared" si="0"/>
        <v>0</v>
      </c>
      <c r="K26" s="190"/>
      <c r="L26" s="133"/>
      <c r="M26" s="244">
        <f t="shared" si="1"/>
        <v>0</v>
      </c>
      <c r="N26" s="33"/>
      <c r="O26" s="33">
        <f t="shared" si="2"/>
        <v>0</v>
      </c>
    </row>
    <row r="27" spans="1:15" s="53" customFormat="1" ht="15" x14ac:dyDescent="0.2">
      <c r="A27" s="91"/>
      <c r="B27" s="91"/>
      <c r="C27" s="91"/>
      <c r="D27" s="146"/>
      <c r="E27" s="91"/>
      <c r="F27" s="91"/>
      <c r="G27" s="93"/>
      <c r="H27" s="94"/>
      <c r="I27" s="129"/>
      <c r="J27" s="51">
        <f t="shared" si="0"/>
        <v>0</v>
      </c>
      <c r="K27" s="190"/>
      <c r="L27" s="133"/>
      <c r="M27" s="244">
        <f t="shared" si="1"/>
        <v>0</v>
      </c>
      <c r="N27" s="33"/>
      <c r="O27" s="33">
        <f t="shared" si="2"/>
        <v>0</v>
      </c>
    </row>
    <row r="28" spans="1:15" s="53" customFormat="1" ht="15" x14ac:dyDescent="0.2">
      <c r="A28" s="91"/>
      <c r="B28" s="91"/>
      <c r="C28" s="91"/>
      <c r="D28" s="146"/>
      <c r="E28" s="91"/>
      <c r="F28" s="91"/>
      <c r="G28" s="93"/>
      <c r="H28" s="94"/>
      <c r="I28" s="129"/>
      <c r="J28" s="51">
        <f t="shared" si="0"/>
        <v>0</v>
      </c>
      <c r="K28" s="190"/>
      <c r="L28" s="133"/>
      <c r="M28" s="244">
        <f t="shared" si="1"/>
        <v>0</v>
      </c>
      <c r="N28" s="33"/>
      <c r="O28" s="33">
        <f t="shared" si="2"/>
        <v>0</v>
      </c>
    </row>
    <row r="29" spans="1:15" s="53" customFormat="1" ht="15" x14ac:dyDescent="0.2">
      <c r="A29" s="91"/>
      <c r="B29" s="91"/>
      <c r="C29" s="91"/>
      <c r="D29" s="146"/>
      <c r="E29" s="91"/>
      <c r="F29" s="91"/>
      <c r="G29" s="93"/>
      <c r="H29" s="94"/>
      <c r="I29" s="129"/>
      <c r="J29" s="51">
        <f t="shared" si="0"/>
        <v>0</v>
      </c>
      <c r="K29" s="190"/>
      <c r="L29" s="133"/>
      <c r="M29" s="244">
        <f t="shared" si="1"/>
        <v>0</v>
      </c>
      <c r="N29" s="33"/>
      <c r="O29" s="33">
        <f t="shared" si="2"/>
        <v>0</v>
      </c>
    </row>
    <row r="30" spans="1:15" s="53" customFormat="1" ht="15" x14ac:dyDescent="0.2">
      <c r="A30" s="91"/>
      <c r="B30" s="91"/>
      <c r="C30" s="91"/>
      <c r="D30" s="146"/>
      <c r="E30" s="91"/>
      <c r="F30" s="91"/>
      <c r="G30" s="93"/>
      <c r="H30" s="94"/>
      <c r="I30" s="129"/>
      <c r="J30" s="51">
        <f t="shared" si="0"/>
        <v>0</v>
      </c>
      <c r="K30" s="190"/>
      <c r="L30" s="133"/>
      <c r="M30" s="244">
        <f t="shared" si="1"/>
        <v>0</v>
      </c>
      <c r="N30" s="33"/>
      <c r="O30" s="33">
        <f t="shared" si="2"/>
        <v>0</v>
      </c>
    </row>
    <row r="31" spans="1:15" s="53" customFormat="1" ht="15" x14ac:dyDescent="0.2">
      <c r="A31" s="91"/>
      <c r="B31" s="91"/>
      <c r="C31" s="91"/>
      <c r="D31" s="146"/>
      <c r="E31" s="91"/>
      <c r="F31" s="91"/>
      <c r="G31" s="93"/>
      <c r="H31" s="94"/>
      <c r="I31" s="129"/>
      <c r="J31" s="51">
        <f t="shared" si="0"/>
        <v>0</v>
      </c>
      <c r="K31" s="190"/>
      <c r="L31" s="133"/>
      <c r="M31" s="244">
        <f t="shared" si="1"/>
        <v>0</v>
      </c>
      <c r="N31" s="33"/>
      <c r="O31" s="33">
        <f t="shared" si="2"/>
        <v>0</v>
      </c>
    </row>
    <row r="32" spans="1:15" s="53" customFormat="1" ht="15" x14ac:dyDescent="0.2">
      <c r="A32" s="91"/>
      <c r="B32" s="91"/>
      <c r="C32" s="91"/>
      <c r="D32" s="146"/>
      <c r="E32" s="91"/>
      <c r="F32" s="91"/>
      <c r="G32" s="93"/>
      <c r="H32" s="94"/>
      <c r="I32" s="129"/>
      <c r="J32" s="51">
        <f t="shared" si="0"/>
        <v>0</v>
      </c>
      <c r="K32" s="190"/>
      <c r="L32" s="133"/>
      <c r="M32" s="244">
        <f t="shared" si="1"/>
        <v>0</v>
      </c>
      <c r="N32" s="33"/>
      <c r="O32" s="33">
        <f t="shared" si="2"/>
        <v>0</v>
      </c>
    </row>
    <row r="33" spans="1:15" s="53" customFormat="1" ht="15" x14ac:dyDescent="0.2">
      <c r="A33" s="91"/>
      <c r="B33" s="91"/>
      <c r="C33" s="91"/>
      <c r="D33" s="146"/>
      <c r="E33" s="91"/>
      <c r="F33" s="91"/>
      <c r="G33" s="93"/>
      <c r="H33" s="94"/>
      <c r="I33" s="129"/>
      <c r="J33" s="51">
        <f t="shared" si="0"/>
        <v>0</v>
      </c>
      <c r="K33" s="190"/>
      <c r="L33" s="133"/>
      <c r="M33" s="244">
        <f t="shared" si="1"/>
        <v>0</v>
      </c>
      <c r="N33" s="33"/>
      <c r="O33" s="33">
        <f t="shared" si="2"/>
        <v>0</v>
      </c>
    </row>
    <row r="34" spans="1:15" s="53" customFormat="1" ht="15" x14ac:dyDescent="0.2">
      <c r="A34" s="91"/>
      <c r="B34" s="91"/>
      <c r="C34" s="91"/>
      <c r="D34" s="146"/>
      <c r="E34" s="91"/>
      <c r="F34" s="91"/>
      <c r="G34" s="93"/>
      <c r="H34" s="94"/>
      <c r="I34" s="129"/>
      <c r="J34" s="51">
        <f t="shared" si="0"/>
        <v>0</v>
      </c>
      <c r="K34" s="190"/>
      <c r="L34" s="133"/>
      <c r="M34" s="244">
        <f t="shared" si="1"/>
        <v>0</v>
      </c>
      <c r="N34" s="33"/>
      <c r="O34" s="33">
        <f t="shared" si="2"/>
        <v>0</v>
      </c>
    </row>
    <row r="35" spans="1:15" s="53" customFormat="1" ht="15" x14ac:dyDescent="0.2">
      <c r="A35" s="91"/>
      <c r="B35" s="91"/>
      <c r="C35" s="91"/>
      <c r="D35" s="146"/>
      <c r="E35" s="91"/>
      <c r="F35" s="91"/>
      <c r="G35" s="93"/>
      <c r="H35" s="94"/>
      <c r="I35" s="129"/>
      <c r="J35" s="51">
        <f t="shared" si="0"/>
        <v>0</v>
      </c>
      <c r="K35" s="190"/>
      <c r="L35" s="133"/>
      <c r="M35" s="244">
        <f t="shared" si="1"/>
        <v>0</v>
      </c>
      <c r="N35" s="33"/>
      <c r="O35" s="33">
        <f t="shared" si="2"/>
        <v>0</v>
      </c>
    </row>
    <row r="36" spans="1:15" s="53" customFormat="1" ht="15" x14ac:dyDescent="0.2">
      <c r="A36" s="91"/>
      <c r="B36" s="91"/>
      <c r="C36" s="91"/>
      <c r="D36" s="146"/>
      <c r="E36" s="91"/>
      <c r="F36" s="91"/>
      <c r="G36" s="93"/>
      <c r="H36" s="94"/>
      <c r="I36" s="129"/>
      <c r="J36" s="51">
        <f t="shared" si="0"/>
        <v>0</v>
      </c>
      <c r="K36" s="190"/>
      <c r="L36" s="133"/>
      <c r="M36" s="244">
        <f t="shared" si="1"/>
        <v>0</v>
      </c>
      <c r="N36" s="33"/>
      <c r="O36" s="33">
        <f t="shared" si="2"/>
        <v>0</v>
      </c>
    </row>
    <row r="37" spans="1:15" s="53" customFormat="1" ht="15" x14ac:dyDescent="0.2">
      <c r="A37" s="91"/>
      <c r="B37" s="91"/>
      <c r="C37" s="91"/>
      <c r="D37" s="146"/>
      <c r="E37" s="91"/>
      <c r="F37" s="91"/>
      <c r="G37" s="93"/>
      <c r="H37" s="94"/>
      <c r="I37" s="129"/>
      <c r="J37" s="51">
        <f t="shared" si="0"/>
        <v>0</v>
      </c>
      <c r="K37" s="190"/>
      <c r="L37" s="133"/>
      <c r="M37" s="244">
        <f t="shared" si="1"/>
        <v>0</v>
      </c>
      <c r="N37" s="33"/>
      <c r="O37" s="33">
        <f t="shared" si="2"/>
        <v>0</v>
      </c>
    </row>
    <row r="38" spans="1:15" s="53" customFormat="1" ht="15" x14ac:dyDescent="0.2">
      <c r="A38" s="91"/>
      <c r="B38" s="91"/>
      <c r="C38" s="91"/>
      <c r="D38" s="146"/>
      <c r="E38" s="91"/>
      <c r="F38" s="91"/>
      <c r="G38" s="93"/>
      <c r="H38" s="94"/>
      <c r="I38" s="129"/>
      <c r="J38" s="51">
        <f t="shared" si="0"/>
        <v>0</v>
      </c>
      <c r="K38" s="190"/>
      <c r="L38" s="133"/>
      <c r="M38" s="244">
        <f t="shared" si="1"/>
        <v>0</v>
      </c>
      <c r="N38" s="33"/>
      <c r="O38" s="33">
        <f t="shared" si="2"/>
        <v>0</v>
      </c>
    </row>
    <row r="39" spans="1:15" s="53" customFormat="1" ht="15" x14ac:dyDescent="0.2">
      <c r="A39" s="91"/>
      <c r="B39" s="91"/>
      <c r="C39" s="91"/>
      <c r="D39" s="146"/>
      <c r="E39" s="91"/>
      <c r="F39" s="91"/>
      <c r="G39" s="93"/>
      <c r="H39" s="94"/>
      <c r="I39" s="129"/>
      <c r="J39" s="51">
        <f t="shared" si="0"/>
        <v>0</v>
      </c>
      <c r="K39" s="190"/>
      <c r="L39" s="133"/>
      <c r="M39" s="244">
        <f t="shared" si="1"/>
        <v>0</v>
      </c>
      <c r="N39" s="33"/>
      <c r="O39" s="33">
        <f t="shared" si="2"/>
        <v>0</v>
      </c>
    </row>
    <row r="40" spans="1:15" s="53" customFormat="1" ht="15" x14ac:dyDescent="0.2">
      <c r="A40" s="91"/>
      <c r="B40" s="91"/>
      <c r="C40" s="91"/>
      <c r="D40" s="146"/>
      <c r="E40" s="91"/>
      <c r="F40" s="91"/>
      <c r="G40" s="93"/>
      <c r="H40" s="94"/>
      <c r="I40" s="129"/>
      <c r="J40" s="51">
        <f t="shared" si="0"/>
        <v>0</v>
      </c>
      <c r="K40" s="190"/>
      <c r="L40" s="133"/>
      <c r="M40" s="244">
        <f t="shared" si="1"/>
        <v>0</v>
      </c>
      <c r="N40" s="33"/>
      <c r="O40" s="33">
        <f t="shared" si="2"/>
        <v>0</v>
      </c>
    </row>
    <row r="41" spans="1:15" s="53" customFormat="1" ht="15" x14ac:dyDescent="0.2">
      <c r="A41" s="91"/>
      <c r="B41" s="91"/>
      <c r="C41" s="91"/>
      <c r="D41" s="146"/>
      <c r="E41" s="91"/>
      <c r="F41" s="91"/>
      <c r="G41" s="93"/>
      <c r="H41" s="94"/>
      <c r="I41" s="129"/>
      <c r="J41" s="51">
        <f t="shared" si="0"/>
        <v>0</v>
      </c>
      <c r="K41" s="190"/>
      <c r="L41" s="133"/>
      <c r="M41" s="244">
        <f t="shared" ref="M41:M56" si="3">IF(L41&gt;0,(G41/L41),J41)</f>
        <v>0</v>
      </c>
      <c r="N41" s="33"/>
      <c r="O41" s="33">
        <f t="shared" si="2"/>
        <v>0</v>
      </c>
    </row>
    <row r="42" spans="1:15" s="53" customFormat="1" ht="15" x14ac:dyDescent="0.2">
      <c r="A42" s="91"/>
      <c r="B42" s="91"/>
      <c r="C42" s="91"/>
      <c r="D42" s="146"/>
      <c r="E42" s="91"/>
      <c r="F42" s="91"/>
      <c r="G42" s="93"/>
      <c r="H42" s="94"/>
      <c r="I42" s="129"/>
      <c r="J42" s="51">
        <f t="shared" si="0"/>
        <v>0</v>
      </c>
      <c r="K42" s="190"/>
      <c r="L42" s="133"/>
      <c r="M42" s="244">
        <f t="shared" si="3"/>
        <v>0</v>
      </c>
      <c r="N42" s="33"/>
      <c r="O42" s="33">
        <f t="shared" si="2"/>
        <v>0</v>
      </c>
    </row>
    <row r="43" spans="1:15" s="53" customFormat="1" ht="15" x14ac:dyDescent="0.2">
      <c r="A43" s="91"/>
      <c r="B43" s="91"/>
      <c r="C43" s="91"/>
      <c r="D43" s="146"/>
      <c r="E43" s="91"/>
      <c r="F43" s="91"/>
      <c r="G43" s="93"/>
      <c r="H43" s="94"/>
      <c r="I43" s="129"/>
      <c r="J43" s="51">
        <f t="shared" si="0"/>
        <v>0</v>
      </c>
      <c r="K43" s="190"/>
      <c r="L43" s="133"/>
      <c r="M43" s="244">
        <f t="shared" si="3"/>
        <v>0</v>
      </c>
      <c r="N43" s="33"/>
      <c r="O43" s="33">
        <f t="shared" si="2"/>
        <v>0</v>
      </c>
    </row>
    <row r="44" spans="1:15" s="53" customFormat="1" ht="15" x14ac:dyDescent="0.2">
      <c r="A44" s="91"/>
      <c r="B44" s="91"/>
      <c r="C44" s="91"/>
      <c r="D44" s="146"/>
      <c r="E44" s="91"/>
      <c r="F44" s="91"/>
      <c r="G44" s="93"/>
      <c r="H44" s="94"/>
      <c r="I44" s="129"/>
      <c r="J44" s="51">
        <f t="shared" si="0"/>
        <v>0</v>
      </c>
      <c r="K44" s="190"/>
      <c r="L44" s="133"/>
      <c r="M44" s="244">
        <f t="shared" si="3"/>
        <v>0</v>
      </c>
      <c r="N44" s="33"/>
      <c r="O44" s="33">
        <f t="shared" si="2"/>
        <v>0</v>
      </c>
    </row>
    <row r="45" spans="1:15" s="53" customFormat="1" ht="15" x14ac:dyDescent="0.2">
      <c r="A45" s="91"/>
      <c r="B45" s="91"/>
      <c r="C45" s="91"/>
      <c r="D45" s="146"/>
      <c r="E45" s="91"/>
      <c r="F45" s="91"/>
      <c r="G45" s="93"/>
      <c r="H45" s="94"/>
      <c r="I45" s="129"/>
      <c r="J45" s="51">
        <f t="shared" si="0"/>
        <v>0</v>
      </c>
      <c r="K45" s="190"/>
      <c r="L45" s="133"/>
      <c r="M45" s="244">
        <f t="shared" si="3"/>
        <v>0</v>
      </c>
      <c r="N45" s="33"/>
      <c r="O45" s="33">
        <f t="shared" si="2"/>
        <v>0</v>
      </c>
    </row>
    <row r="46" spans="1:15" s="53" customFormat="1" ht="15" x14ac:dyDescent="0.2">
      <c r="A46" s="91"/>
      <c r="B46" s="91"/>
      <c r="C46" s="91"/>
      <c r="D46" s="146"/>
      <c r="E46" s="91"/>
      <c r="F46" s="91"/>
      <c r="G46" s="93"/>
      <c r="H46" s="94"/>
      <c r="I46" s="129"/>
      <c r="J46" s="51">
        <f t="shared" si="0"/>
        <v>0</v>
      </c>
      <c r="K46" s="190"/>
      <c r="L46" s="133"/>
      <c r="M46" s="244">
        <f t="shared" si="3"/>
        <v>0</v>
      </c>
      <c r="N46" s="33"/>
      <c r="O46" s="33">
        <f t="shared" si="2"/>
        <v>0</v>
      </c>
    </row>
    <row r="47" spans="1:15" s="53" customFormat="1" ht="15" x14ac:dyDescent="0.2">
      <c r="A47" s="91"/>
      <c r="B47" s="91"/>
      <c r="C47" s="91"/>
      <c r="D47" s="146"/>
      <c r="E47" s="91"/>
      <c r="F47" s="91"/>
      <c r="G47" s="93"/>
      <c r="H47" s="94"/>
      <c r="I47" s="129"/>
      <c r="J47" s="51">
        <f t="shared" si="0"/>
        <v>0</v>
      </c>
      <c r="K47" s="190"/>
      <c r="L47" s="133"/>
      <c r="M47" s="244">
        <f t="shared" si="3"/>
        <v>0</v>
      </c>
      <c r="N47" s="33"/>
      <c r="O47" s="33">
        <f t="shared" si="2"/>
        <v>0</v>
      </c>
    </row>
    <row r="48" spans="1:15" s="53" customFormat="1" ht="15" x14ac:dyDescent="0.2">
      <c r="A48" s="91"/>
      <c r="B48" s="91"/>
      <c r="C48" s="91"/>
      <c r="D48" s="146"/>
      <c r="E48" s="91"/>
      <c r="F48" s="91"/>
      <c r="G48" s="93"/>
      <c r="H48" s="94"/>
      <c r="I48" s="129"/>
      <c r="J48" s="51">
        <f t="shared" si="0"/>
        <v>0</v>
      </c>
      <c r="K48" s="190"/>
      <c r="L48" s="133"/>
      <c r="M48" s="244">
        <f t="shared" si="3"/>
        <v>0</v>
      </c>
      <c r="N48" s="33"/>
      <c r="O48" s="33">
        <f t="shared" si="2"/>
        <v>0</v>
      </c>
    </row>
    <row r="49" spans="1:15" s="53" customFormat="1" ht="15" x14ac:dyDescent="0.2">
      <c r="A49" s="91"/>
      <c r="B49" s="91"/>
      <c r="C49" s="91"/>
      <c r="D49" s="146"/>
      <c r="E49" s="91"/>
      <c r="F49" s="91"/>
      <c r="G49" s="93"/>
      <c r="H49" s="94"/>
      <c r="I49" s="129"/>
      <c r="J49" s="51">
        <f t="shared" si="0"/>
        <v>0</v>
      </c>
      <c r="K49" s="190"/>
      <c r="L49" s="133"/>
      <c r="M49" s="244">
        <f t="shared" si="3"/>
        <v>0</v>
      </c>
      <c r="N49" s="33"/>
      <c r="O49" s="33">
        <f t="shared" si="2"/>
        <v>0</v>
      </c>
    </row>
    <row r="50" spans="1:15" s="53" customFormat="1" ht="15" x14ac:dyDescent="0.2">
      <c r="A50" s="91"/>
      <c r="B50" s="91"/>
      <c r="C50" s="91"/>
      <c r="D50" s="146"/>
      <c r="E50" s="91"/>
      <c r="F50" s="91"/>
      <c r="G50" s="93"/>
      <c r="H50" s="94"/>
      <c r="I50" s="129"/>
      <c r="J50" s="51">
        <f t="shared" si="0"/>
        <v>0</v>
      </c>
      <c r="K50" s="190"/>
      <c r="L50" s="133"/>
      <c r="M50" s="244">
        <f t="shared" si="3"/>
        <v>0</v>
      </c>
      <c r="N50" s="33"/>
      <c r="O50" s="33">
        <f t="shared" si="2"/>
        <v>0</v>
      </c>
    </row>
    <row r="51" spans="1:15" s="53" customFormat="1" ht="15" x14ac:dyDescent="0.2">
      <c r="A51" s="91"/>
      <c r="B51" s="91"/>
      <c r="C51" s="91"/>
      <c r="D51" s="146"/>
      <c r="E51" s="91"/>
      <c r="F51" s="91"/>
      <c r="G51" s="93"/>
      <c r="H51" s="94"/>
      <c r="I51" s="129"/>
      <c r="J51" s="51">
        <f t="shared" si="0"/>
        <v>0</v>
      </c>
      <c r="K51" s="190"/>
      <c r="L51" s="133"/>
      <c r="M51" s="244">
        <f t="shared" si="3"/>
        <v>0</v>
      </c>
      <c r="N51" s="33"/>
      <c r="O51" s="33">
        <f t="shared" si="2"/>
        <v>0</v>
      </c>
    </row>
    <row r="52" spans="1:15" s="53" customFormat="1" ht="15" x14ac:dyDescent="0.2">
      <c r="A52" s="91"/>
      <c r="B52" s="91"/>
      <c r="C52" s="91"/>
      <c r="D52" s="146"/>
      <c r="E52" s="91"/>
      <c r="F52" s="91"/>
      <c r="G52" s="93"/>
      <c r="H52" s="94"/>
      <c r="I52" s="129"/>
      <c r="J52" s="51">
        <f t="shared" si="0"/>
        <v>0</v>
      </c>
      <c r="K52" s="190"/>
      <c r="L52" s="133"/>
      <c r="M52" s="244">
        <f t="shared" si="3"/>
        <v>0</v>
      </c>
      <c r="N52" s="33"/>
      <c r="O52" s="33">
        <f t="shared" si="2"/>
        <v>0</v>
      </c>
    </row>
    <row r="53" spans="1:15" s="53" customFormat="1" ht="15" x14ac:dyDescent="0.2">
      <c r="A53" s="91"/>
      <c r="B53" s="91"/>
      <c r="C53" s="91"/>
      <c r="D53" s="146"/>
      <c r="E53" s="91"/>
      <c r="F53" s="91"/>
      <c r="G53" s="93"/>
      <c r="H53" s="94"/>
      <c r="I53" s="129"/>
      <c r="J53" s="51">
        <f t="shared" si="0"/>
        <v>0</v>
      </c>
      <c r="K53" s="190"/>
      <c r="L53" s="133"/>
      <c r="M53" s="244">
        <f t="shared" si="3"/>
        <v>0</v>
      </c>
      <c r="N53" s="33"/>
      <c r="O53" s="33">
        <f t="shared" si="2"/>
        <v>0</v>
      </c>
    </row>
    <row r="54" spans="1:15" s="53" customFormat="1" ht="15" x14ac:dyDescent="0.2">
      <c r="A54" s="91"/>
      <c r="B54" s="91"/>
      <c r="C54" s="91"/>
      <c r="D54" s="146"/>
      <c r="E54" s="91"/>
      <c r="F54" s="91"/>
      <c r="G54" s="93"/>
      <c r="H54" s="94"/>
      <c r="I54" s="129"/>
      <c r="J54" s="51">
        <f t="shared" si="0"/>
        <v>0</v>
      </c>
      <c r="K54" s="190"/>
      <c r="L54" s="133"/>
      <c r="M54" s="244">
        <f t="shared" si="3"/>
        <v>0</v>
      </c>
      <c r="N54" s="33"/>
      <c r="O54" s="33">
        <f t="shared" si="2"/>
        <v>0</v>
      </c>
    </row>
    <row r="55" spans="1:15" s="53" customFormat="1" ht="15" x14ac:dyDescent="0.2">
      <c r="A55" s="91"/>
      <c r="B55" s="91"/>
      <c r="C55" s="91"/>
      <c r="D55" s="146"/>
      <c r="E55" s="91"/>
      <c r="F55" s="91"/>
      <c r="G55" s="93"/>
      <c r="H55" s="94"/>
      <c r="I55" s="129"/>
      <c r="J55" s="51">
        <f t="shared" si="0"/>
        <v>0</v>
      </c>
      <c r="K55" s="190"/>
      <c r="L55" s="133"/>
      <c r="M55" s="244">
        <f t="shared" si="3"/>
        <v>0</v>
      </c>
      <c r="N55" s="33"/>
      <c r="O55" s="33">
        <f t="shared" si="2"/>
        <v>0</v>
      </c>
    </row>
    <row r="56" spans="1:15" s="53" customFormat="1" ht="15" x14ac:dyDescent="0.2">
      <c r="A56" s="91"/>
      <c r="B56" s="91"/>
      <c r="C56" s="91"/>
      <c r="D56" s="146"/>
      <c r="E56" s="91"/>
      <c r="F56" s="91"/>
      <c r="G56" s="93"/>
      <c r="H56" s="94"/>
      <c r="I56" s="129"/>
      <c r="J56" s="51">
        <f t="shared" si="0"/>
        <v>0</v>
      </c>
      <c r="K56" s="190"/>
      <c r="L56" s="133"/>
      <c r="M56" s="244">
        <f t="shared" si="3"/>
        <v>0</v>
      </c>
      <c r="N56" s="33"/>
      <c r="O56" s="33">
        <f t="shared" si="2"/>
        <v>0</v>
      </c>
    </row>
    <row r="57" spans="1:15" s="64" customFormat="1" ht="28.9" customHeight="1" x14ac:dyDescent="0.25">
      <c r="A57" s="172"/>
      <c r="B57" s="172"/>
      <c r="C57" s="172"/>
      <c r="D57" s="181"/>
      <c r="E57" s="172"/>
      <c r="F57" s="172"/>
      <c r="G57" s="182"/>
      <c r="H57" s="183"/>
      <c r="I57" s="184" t="s">
        <v>0</v>
      </c>
      <c r="J57" s="65">
        <f>ROUNDUP(SUM(J4:J56),2)</f>
        <v>0</v>
      </c>
      <c r="K57" s="191"/>
      <c r="L57" s="138"/>
      <c r="M57" s="55"/>
      <c r="N57" s="55"/>
      <c r="O57" s="57">
        <f>ROUNDUP(SUM(O4:O56),2)</f>
        <v>0</v>
      </c>
    </row>
  </sheetData>
  <sheetProtection password="CF05" sheet="1" objects="1" scenarios="1"/>
  <mergeCells count="1">
    <mergeCell ref="A1:C1"/>
  </mergeCells>
  <printOptions horizontalCentered="1"/>
  <pageMargins left="0.39370078740157483" right="0.39370078740157483" top="0.55118110236220474" bottom="0.55118110236220474" header="0.31496062992125984" footer="0.31496062992125984"/>
  <pageSetup scale="40" orientation="landscape" r:id="rId1"/>
  <headerFooter>
    <oddFooter>&amp;C&amp;F&amp;R&amp;P/&amp;N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56"/>
  <sheetViews>
    <sheetView zoomScale="70" zoomScaleNormal="70" workbookViewId="0">
      <selection activeCell="G4" sqref="G4"/>
    </sheetView>
  </sheetViews>
  <sheetFormatPr defaultColWidth="8.85546875" defaultRowHeight="14.25" x14ac:dyDescent="0.2"/>
  <cols>
    <col min="1" max="1" width="10.28515625" style="173" customWidth="1"/>
    <col min="2" max="3" width="21.28515625" style="173" customWidth="1"/>
    <col min="4" max="4" width="21.28515625" style="185" customWidth="1"/>
    <col min="5" max="5" width="21.28515625" style="173" customWidth="1"/>
    <col min="6" max="6" width="64" style="173" customWidth="1"/>
    <col min="7" max="7" width="21.28515625" style="186" customWidth="1"/>
    <col min="8" max="8" width="21.28515625" style="187" customWidth="1"/>
    <col min="9" max="9" width="21.28515625" style="188" customWidth="1"/>
    <col min="10" max="10" width="21.28515625" style="219" customWidth="1"/>
    <col min="11" max="11" width="15.5703125" style="192" customWidth="1"/>
    <col min="12" max="12" width="21.28515625" style="130" hidden="1" customWidth="1"/>
    <col min="13" max="13" width="16.42578125" style="137" hidden="1" customWidth="1"/>
    <col min="14" max="14" width="14.28515625" style="37" hidden="1" customWidth="1"/>
    <col min="15" max="15" width="15.85546875" style="37" hidden="1" customWidth="1"/>
    <col min="16" max="16384" width="8.85546875" style="34"/>
  </cols>
  <sheetData>
    <row r="1" spans="1:15" s="41" customFormat="1" ht="36" customHeight="1" x14ac:dyDescent="0.25">
      <c r="A1" s="595" t="s">
        <v>293</v>
      </c>
      <c r="B1" s="595"/>
      <c r="C1" s="595"/>
      <c r="D1" s="215"/>
      <c r="E1" s="174"/>
      <c r="F1" s="174"/>
      <c r="G1" s="175"/>
      <c r="H1" s="176"/>
      <c r="I1" s="177"/>
      <c r="J1" s="216"/>
      <c r="K1" s="189"/>
      <c r="L1" s="128"/>
      <c r="M1" s="135"/>
      <c r="N1" s="42"/>
      <c r="O1" s="42"/>
    </row>
    <row r="3" spans="1:15" s="207" customFormat="1" ht="57" x14ac:dyDescent="0.2">
      <c r="A3" s="203" t="s">
        <v>226</v>
      </c>
      <c r="B3" s="213" t="s">
        <v>225</v>
      </c>
      <c r="C3" s="203" t="s">
        <v>236</v>
      </c>
      <c r="D3" s="204" t="s">
        <v>237</v>
      </c>
      <c r="E3" s="203" t="s">
        <v>234</v>
      </c>
      <c r="F3" s="203" t="s">
        <v>230</v>
      </c>
      <c r="G3" s="43" t="s">
        <v>222</v>
      </c>
      <c r="H3" s="203" t="s">
        <v>221</v>
      </c>
      <c r="I3" s="205" t="s">
        <v>258</v>
      </c>
      <c r="J3" s="43" t="s">
        <v>257</v>
      </c>
      <c r="K3" s="204" t="s">
        <v>276</v>
      </c>
      <c r="L3" s="132" t="s">
        <v>249</v>
      </c>
      <c r="M3" s="46" t="s">
        <v>259</v>
      </c>
      <c r="N3" s="38" t="s">
        <v>250</v>
      </c>
      <c r="O3" s="206" t="s">
        <v>252</v>
      </c>
    </row>
    <row r="4" spans="1:15" s="53" customFormat="1" ht="15" x14ac:dyDescent="0.2">
      <c r="A4" s="91"/>
      <c r="B4" s="91"/>
      <c r="C4" s="91"/>
      <c r="D4" s="146"/>
      <c r="E4" s="91"/>
      <c r="F4" s="91"/>
      <c r="G4" s="93"/>
      <c r="H4" s="94"/>
      <c r="I4" s="129"/>
      <c r="J4" s="217">
        <f>IF(I4="",G4,G4/I4)</f>
        <v>0</v>
      </c>
      <c r="K4" s="190"/>
      <c r="L4" s="133"/>
      <c r="M4" s="244">
        <f>IF(L4&gt;0,(G4/L4),J4)</f>
        <v>0</v>
      </c>
      <c r="N4" s="58"/>
      <c r="O4" s="58">
        <f>M4-N4</f>
        <v>0</v>
      </c>
    </row>
    <row r="5" spans="1:15" s="53" customFormat="1" ht="15" x14ac:dyDescent="0.2">
      <c r="A5" s="91"/>
      <c r="B5" s="91"/>
      <c r="C5" s="91"/>
      <c r="D5" s="146"/>
      <c r="E5" s="91"/>
      <c r="F5" s="91"/>
      <c r="G5" s="93"/>
      <c r="H5" s="94"/>
      <c r="I5" s="129"/>
      <c r="J5" s="217">
        <f t="shared" ref="J5:J23" si="0">IF(I5="",G5,G5/I5)</f>
        <v>0</v>
      </c>
      <c r="K5" s="190"/>
      <c r="L5" s="133"/>
      <c r="M5" s="244">
        <f t="shared" ref="M5:M23" si="1">IF(L5&gt;0,(G5/L5),J5)</f>
        <v>0</v>
      </c>
      <c r="N5" s="58"/>
      <c r="O5" s="58">
        <f t="shared" ref="O5:O24" si="2">M5-N5</f>
        <v>0</v>
      </c>
    </row>
    <row r="6" spans="1:15" s="53" customFormat="1" ht="15" x14ac:dyDescent="0.2">
      <c r="A6" s="91"/>
      <c r="B6" s="91"/>
      <c r="C6" s="91"/>
      <c r="D6" s="146"/>
      <c r="E6" s="91"/>
      <c r="F6" s="91"/>
      <c r="G6" s="93"/>
      <c r="H6" s="94"/>
      <c r="I6" s="129"/>
      <c r="J6" s="217">
        <f t="shared" si="0"/>
        <v>0</v>
      </c>
      <c r="K6" s="190"/>
      <c r="L6" s="133"/>
      <c r="M6" s="244">
        <f t="shared" si="1"/>
        <v>0</v>
      </c>
      <c r="N6" s="58"/>
      <c r="O6" s="58">
        <f t="shared" si="2"/>
        <v>0</v>
      </c>
    </row>
    <row r="7" spans="1:15" s="53" customFormat="1" ht="15" x14ac:dyDescent="0.2">
      <c r="A7" s="91"/>
      <c r="B7" s="91"/>
      <c r="C7" s="91"/>
      <c r="D7" s="146"/>
      <c r="E7" s="91"/>
      <c r="F7" s="91"/>
      <c r="G7" s="93"/>
      <c r="H7" s="94"/>
      <c r="I7" s="129"/>
      <c r="J7" s="217">
        <f t="shared" si="0"/>
        <v>0</v>
      </c>
      <c r="K7" s="190"/>
      <c r="L7" s="133"/>
      <c r="M7" s="244">
        <f t="shared" si="1"/>
        <v>0</v>
      </c>
      <c r="N7" s="58"/>
      <c r="O7" s="58">
        <f t="shared" si="2"/>
        <v>0</v>
      </c>
    </row>
    <row r="8" spans="1:15" s="53" customFormat="1" ht="15" x14ac:dyDescent="0.2">
      <c r="A8" s="91"/>
      <c r="B8" s="91"/>
      <c r="C8" s="91"/>
      <c r="D8" s="146"/>
      <c r="E8" s="91"/>
      <c r="F8" s="91"/>
      <c r="G8" s="93"/>
      <c r="H8" s="94"/>
      <c r="I8" s="129"/>
      <c r="J8" s="217">
        <f t="shared" si="0"/>
        <v>0</v>
      </c>
      <c r="K8" s="190"/>
      <c r="L8" s="133"/>
      <c r="M8" s="244">
        <f t="shared" si="1"/>
        <v>0</v>
      </c>
      <c r="N8" s="58"/>
      <c r="O8" s="58">
        <f t="shared" si="2"/>
        <v>0</v>
      </c>
    </row>
    <row r="9" spans="1:15" s="53" customFormat="1" ht="15" x14ac:dyDescent="0.2">
      <c r="A9" s="91"/>
      <c r="B9" s="91"/>
      <c r="C9" s="91"/>
      <c r="D9" s="146"/>
      <c r="E9" s="91"/>
      <c r="F9" s="91"/>
      <c r="G9" s="93"/>
      <c r="H9" s="94"/>
      <c r="I9" s="129"/>
      <c r="J9" s="217">
        <f t="shared" si="0"/>
        <v>0</v>
      </c>
      <c r="K9" s="190"/>
      <c r="L9" s="133"/>
      <c r="M9" s="244">
        <f t="shared" si="1"/>
        <v>0</v>
      </c>
      <c r="N9" s="58"/>
      <c r="O9" s="58">
        <f t="shared" si="2"/>
        <v>0</v>
      </c>
    </row>
    <row r="10" spans="1:15" s="53" customFormat="1" ht="15" x14ac:dyDescent="0.2">
      <c r="A10" s="91"/>
      <c r="B10" s="91"/>
      <c r="C10" s="91"/>
      <c r="D10" s="146"/>
      <c r="E10" s="91"/>
      <c r="F10" s="91"/>
      <c r="G10" s="93"/>
      <c r="H10" s="94"/>
      <c r="I10" s="129"/>
      <c r="J10" s="217">
        <f t="shared" si="0"/>
        <v>0</v>
      </c>
      <c r="K10" s="190"/>
      <c r="L10" s="133"/>
      <c r="M10" s="244">
        <f t="shared" si="1"/>
        <v>0</v>
      </c>
      <c r="N10" s="58"/>
      <c r="O10" s="58">
        <f t="shared" si="2"/>
        <v>0</v>
      </c>
    </row>
    <row r="11" spans="1:15" s="53" customFormat="1" ht="15" x14ac:dyDescent="0.2">
      <c r="A11" s="91"/>
      <c r="B11" s="91"/>
      <c r="C11" s="91"/>
      <c r="D11" s="146"/>
      <c r="E11" s="91"/>
      <c r="F11" s="91"/>
      <c r="G11" s="93"/>
      <c r="H11" s="94"/>
      <c r="I11" s="129"/>
      <c r="J11" s="217">
        <f t="shared" si="0"/>
        <v>0</v>
      </c>
      <c r="K11" s="190"/>
      <c r="L11" s="133"/>
      <c r="M11" s="244">
        <f t="shared" si="1"/>
        <v>0</v>
      </c>
      <c r="N11" s="58"/>
      <c r="O11" s="58">
        <f t="shared" si="2"/>
        <v>0</v>
      </c>
    </row>
    <row r="12" spans="1:15" s="53" customFormat="1" ht="15" x14ac:dyDescent="0.2">
      <c r="A12" s="91"/>
      <c r="B12" s="91"/>
      <c r="C12" s="91"/>
      <c r="D12" s="146"/>
      <c r="E12" s="91"/>
      <c r="F12" s="91"/>
      <c r="G12" s="93"/>
      <c r="H12" s="94"/>
      <c r="I12" s="129"/>
      <c r="J12" s="217">
        <f t="shared" si="0"/>
        <v>0</v>
      </c>
      <c r="K12" s="190"/>
      <c r="L12" s="133"/>
      <c r="M12" s="244">
        <f t="shared" si="1"/>
        <v>0</v>
      </c>
      <c r="N12" s="58"/>
      <c r="O12" s="58">
        <f t="shared" si="2"/>
        <v>0</v>
      </c>
    </row>
    <row r="13" spans="1:15" s="53" customFormat="1" ht="15" x14ac:dyDescent="0.2">
      <c r="A13" s="91"/>
      <c r="B13" s="91"/>
      <c r="C13" s="91"/>
      <c r="D13" s="146"/>
      <c r="E13" s="91"/>
      <c r="F13" s="91"/>
      <c r="G13" s="93"/>
      <c r="H13" s="94"/>
      <c r="I13" s="129"/>
      <c r="J13" s="217">
        <f t="shared" si="0"/>
        <v>0</v>
      </c>
      <c r="K13" s="190"/>
      <c r="L13" s="133"/>
      <c r="M13" s="244">
        <f t="shared" si="1"/>
        <v>0</v>
      </c>
      <c r="N13" s="58"/>
      <c r="O13" s="58">
        <f t="shared" si="2"/>
        <v>0</v>
      </c>
    </row>
    <row r="14" spans="1:15" s="53" customFormat="1" ht="15" x14ac:dyDescent="0.2">
      <c r="A14" s="91"/>
      <c r="B14" s="91"/>
      <c r="C14" s="91"/>
      <c r="D14" s="146"/>
      <c r="E14" s="91"/>
      <c r="F14" s="91"/>
      <c r="G14" s="93"/>
      <c r="H14" s="94"/>
      <c r="I14" s="129"/>
      <c r="J14" s="217">
        <f t="shared" si="0"/>
        <v>0</v>
      </c>
      <c r="K14" s="190"/>
      <c r="L14" s="133"/>
      <c r="M14" s="244">
        <f t="shared" si="1"/>
        <v>0</v>
      </c>
      <c r="N14" s="58"/>
      <c r="O14" s="58">
        <f t="shared" si="2"/>
        <v>0</v>
      </c>
    </row>
    <row r="15" spans="1:15" s="53" customFormat="1" ht="15" x14ac:dyDescent="0.2">
      <c r="A15" s="91"/>
      <c r="B15" s="91"/>
      <c r="C15" s="91"/>
      <c r="D15" s="146"/>
      <c r="E15" s="91"/>
      <c r="F15" s="91"/>
      <c r="G15" s="93"/>
      <c r="H15" s="94"/>
      <c r="I15" s="129"/>
      <c r="J15" s="217">
        <f t="shared" si="0"/>
        <v>0</v>
      </c>
      <c r="K15" s="190"/>
      <c r="L15" s="133"/>
      <c r="M15" s="244">
        <f t="shared" si="1"/>
        <v>0</v>
      </c>
      <c r="N15" s="58"/>
      <c r="O15" s="58">
        <f t="shared" si="2"/>
        <v>0</v>
      </c>
    </row>
    <row r="16" spans="1:15" s="53" customFormat="1" ht="15" x14ac:dyDescent="0.2">
      <c r="A16" s="91"/>
      <c r="B16" s="91"/>
      <c r="C16" s="91"/>
      <c r="D16" s="146"/>
      <c r="E16" s="91"/>
      <c r="F16" s="91"/>
      <c r="G16" s="93"/>
      <c r="H16" s="94"/>
      <c r="I16" s="129"/>
      <c r="J16" s="217">
        <f t="shared" si="0"/>
        <v>0</v>
      </c>
      <c r="K16" s="190"/>
      <c r="L16" s="133"/>
      <c r="M16" s="244">
        <f t="shared" si="1"/>
        <v>0</v>
      </c>
      <c r="N16" s="58"/>
      <c r="O16" s="58">
        <f t="shared" si="2"/>
        <v>0</v>
      </c>
    </row>
    <row r="17" spans="1:15" s="53" customFormat="1" ht="15" x14ac:dyDescent="0.2">
      <c r="A17" s="91"/>
      <c r="B17" s="91"/>
      <c r="C17" s="91"/>
      <c r="D17" s="146"/>
      <c r="E17" s="91"/>
      <c r="F17" s="91"/>
      <c r="G17" s="93"/>
      <c r="H17" s="94"/>
      <c r="I17" s="129"/>
      <c r="J17" s="217">
        <f t="shared" si="0"/>
        <v>0</v>
      </c>
      <c r="K17" s="190"/>
      <c r="L17" s="133"/>
      <c r="M17" s="244">
        <f t="shared" si="1"/>
        <v>0</v>
      </c>
      <c r="N17" s="58"/>
      <c r="O17" s="58">
        <f t="shared" si="2"/>
        <v>0</v>
      </c>
    </row>
    <row r="18" spans="1:15" s="53" customFormat="1" ht="15" x14ac:dyDescent="0.2">
      <c r="A18" s="91"/>
      <c r="B18" s="91"/>
      <c r="C18" s="91"/>
      <c r="D18" s="146"/>
      <c r="E18" s="91"/>
      <c r="F18" s="91"/>
      <c r="G18" s="93"/>
      <c r="H18" s="94"/>
      <c r="I18" s="129"/>
      <c r="J18" s="217">
        <f t="shared" si="0"/>
        <v>0</v>
      </c>
      <c r="K18" s="190"/>
      <c r="L18" s="133"/>
      <c r="M18" s="244">
        <f t="shared" si="1"/>
        <v>0</v>
      </c>
      <c r="N18" s="58"/>
      <c r="O18" s="58">
        <f t="shared" si="2"/>
        <v>0</v>
      </c>
    </row>
    <row r="19" spans="1:15" s="53" customFormat="1" ht="15" x14ac:dyDescent="0.2">
      <c r="A19" s="91"/>
      <c r="B19" s="91"/>
      <c r="C19" s="91"/>
      <c r="D19" s="146"/>
      <c r="E19" s="91"/>
      <c r="F19" s="91"/>
      <c r="G19" s="93"/>
      <c r="H19" s="94"/>
      <c r="I19" s="129"/>
      <c r="J19" s="217">
        <f t="shared" si="0"/>
        <v>0</v>
      </c>
      <c r="K19" s="190"/>
      <c r="L19" s="133"/>
      <c r="M19" s="244">
        <f t="shared" si="1"/>
        <v>0</v>
      </c>
      <c r="N19" s="58"/>
      <c r="O19" s="58">
        <f t="shared" si="2"/>
        <v>0</v>
      </c>
    </row>
    <row r="20" spans="1:15" s="53" customFormat="1" ht="15" x14ac:dyDescent="0.2">
      <c r="A20" s="91"/>
      <c r="B20" s="91"/>
      <c r="C20" s="91"/>
      <c r="D20" s="146"/>
      <c r="E20" s="91"/>
      <c r="F20" s="91"/>
      <c r="G20" s="93"/>
      <c r="H20" s="94"/>
      <c r="I20" s="129"/>
      <c r="J20" s="217">
        <f t="shared" si="0"/>
        <v>0</v>
      </c>
      <c r="K20" s="190"/>
      <c r="L20" s="133"/>
      <c r="M20" s="244">
        <f t="shared" si="1"/>
        <v>0</v>
      </c>
      <c r="N20" s="58"/>
      <c r="O20" s="58">
        <f t="shared" si="2"/>
        <v>0</v>
      </c>
    </row>
    <row r="21" spans="1:15" s="53" customFormat="1" ht="15" x14ac:dyDescent="0.2">
      <c r="A21" s="91"/>
      <c r="B21" s="91"/>
      <c r="C21" s="91"/>
      <c r="D21" s="146"/>
      <c r="E21" s="91"/>
      <c r="F21" s="91"/>
      <c r="G21" s="93"/>
      <c r="H21" s="94"/>
      <c r="I21" s="129"/>
      <c r="J21" s="217">
        <f t="shared" si="0"/>
        <v>0</v>
      </c>
      <c r="K21" s="190"/>
      <c r="L21" s="133"/>
      <c r="M21" s="244">
        <f t="shared" si="1"/>
        <v>0</v>
      </c>
      <c r="N21" s="58"/>
      <c r="O21" s="58">
        <f t="shared" si="2"/>
        <v>0</v>
      </c>
    </row>
    <row r="22" spans="1:15" s="53" customFormat="1" ht="15" x14ac:dyDescent="0.2">
      <c r="A22" s="91"/>
      <c r="B22" s="91"/>
      <c r="C22" s="91"/>
      <c r="D22" s="146"/>
      <c r="E22" s="91"/>
      <c r="F22" s="91"/>
      <c r="G22" s="93"/>
      <c r="H22" s="94"/>
      <c r="I22" s="129"/>
      <c r="J22" s="217">
        <f t="shared" si="0"/>
        <v>0</v>
      </c>
      <c r="K22" s="190"/>
      <c r="L22" s="133"/>
      <c r="M22" s="244">
        <f t="shared" si="1"/>
        <v>0</v>
      </c>
      <c r="N22" s="58"/>
      <c r="O22" s="58">
        <f t="shared" si="2"/>
        <v>0</v>
      </c>
    </row>
    <row r="23" spans="1:15" s="53" customFormat="1" ht="15" x14ac:dyDescent="0.2">
      <c r="A23" s="91"/>
      <c r="B23" s="91"/>
      <c r="C23" s="91"/>
      <c r="D23" s="146"/>
      <c r="E23" s="91"/>
      <c r="F23" s="91"/>
      <c r="G23" s="93"/>
      <c r="H23" s="94"/>
      <c r="I23" s="129"/>
      <c r="J23" s="217">
        <f t="shared" si="0"/>
        <v>0</v>
      </c>
      <c r="K23" s="190"/>
      <c r="L23" s="133"/>
      <c r="M23" s="244">
        <f t="shared" si="1"/>
        <v>0</v>
      </c>
      <c r="N23" s="58"/>
      <c r="O23" s="58">
        <f t="shared" si="2"/>
        <v>0</v>
      </c>
    </row>
    <row r="24" spans="1:15" s="53" customFormat="1" ht="15" x14ac:dyDescent="0.2">
      <c r="A24" s="91"/>
      <c r="B24" s="91"/>
      <c r="C24" s="91"/>
      <c r="D24" s="146"/>
      <c r="E24" s="91"/>
      <c r="F24" s="91"/>
      <c r="G24" s="93"/>
      <c r="H24" s="94"/>
      <c r="I24" s="129"/>
      <c r="J24" s="217">
        <f t="shared" ref="J24:J55" si="3">IF(I24="",G24,G24/I24)</f>
        <v>0</v>
      </c>
      <c r="K24" s="190"/>
      <c r="L24" s="133"/>
      <c r="M24" s="244">
        <f t="shared" ref="M24:M55" si="4">IF(L24&gt;0,(G24/L24),J24)</f>
        <v>0</v>
      </c>
      <c r="N24" s="58"/>
      <c r="O24" s="58">
        <f t="shared" si="2"/>
        <v>0</v>
      </c>
    </row>
    <row r="25" spans="1:15" s="53" customFormat="1" ht="15" x14ac:dyDescent="0.2">
      <c r="A25" s="91"/>
      <c r="B25" s="91"/>
      <c r="C25" s="91"/>
      <c r="D25" s="146"/>
      <c r="E25" s="91"/>
      <c r="F25" s="91"/>
      <c r="G25" s="93"/>
      <c r="H25" s="94"/>
      <c r="I25" s="129"/>
      <c r="J25" s="217">
        <f t="shared" si="3"/>
        <v>0</v>
      </c>
      <c r="K25" s="190"/>
      <c r="L25" s="133"/>
      <c r="M25" s="244">
        <f t="shared" si="4"/>
        <v>0</v>
      </c>
      <c r="N25" s="58"/>
      <c r="O25" s="58">
        <f t="shared" ref="O25:O55" si="5">M25-N25</f>
        <v>0</v>
      </c>
    </row>
    <row r="26" spans="1:15" s="53" customFormat="1" ht="15" x14ac:dyDescent="0.2">
      <c r="A26" s="91"/>
      <c r="B26" s="91"/>
      <c r="C26" s="91"/>
      <c r="D26" s="146"/>
      <c r="E26" s="91"/>
      <c r="F26" s="91"/>
      <c r="G26" s="93"/>
      <c r="H26" s="94"/>
      <c r="I26" s="129"/>
      <c r="J26" s="217">
        <f t="shared" si="3"/>
        <v>0</v>
      </c>
      <c r="K26" s="190"/>
      <c r="L26" s="133"/>
      <c r="M26" s="244">
        <f t="shared" si="4"/>
        <v>0</v>
      </c>
      <c r="N26" s="58"/>
      <c r="O26" s="58">
        <f t="shared" si="5"/>
        <v>0</v>
      </c>
    </row>
    <row r="27" spans="1:15" s="53" customFormat="1" ht="15" x14ac:dyDescent="0.2">
      <c r="A27" s="91"/>
      <c r="B27" s="91"/>
      <c r="C27" s="91"/>
      <c r="D27" s="146"/>
      <c r="E27" s="91"/>
      <c r="F27" s="91"/>
      <c r="G27" s="93"/>
      <c r="H27" s="94"/>
      <c r="I27" s="129"/>
      <c r="J27" s="217">
        <f t="shared" si="3"/>
        <v>0</v>
      </c>
      <c r="K27" s="190"/>
      <c r="L27" s="133"/>
      <c r="M27" s="244">
        <f t="shared" si="4"/>
        <v>0</v>
      </c>
      <c r="N27" s="58"/>
      <c r="O27" s="58">
        <f t="shared" si="5"/>
        <v>0</v>
      </c>
    </row>
    <row r="28" spans="1:15" s="53" customFormat="1" ht="15" x14ac:dyDescent="0.2">
      <c r="A28" s="91"/>
      <c r="B28" s="91"/>
      <c r="C28" s="91"/>
      <c r="D28" s="146"/>
      <c r="E28" s="91"/>
      <c r="F28" s="91"/>
      <c r="G28" s="93"/>
      <c r="H28" s="94"/>
      <c r="I28" s="129"/>
      <c r="J28" s="217">
        <f t="shared" si="3"/>
        <v>0</v>
      </c>
      <c r="K28" s="190"/>
      <c r="L28" s="133"/>
      <c r="M28" s="244">
        <f t="shared" si="4"/>
        <v>0</v>
      </c>
      <c r="N28" s="58"/>
      <c r="O28" s="58">
        <f t="shared" si="5"/>
        <v>0</v>
      </c>
    </row>
    <row r="29" spans="1:15" s="53" customFormat="1" ht="15" x14ac:dyDescent="0.2">
      <c r="A29" s="91"/>
      <c r="B29" s="91"/>
      <c r="C29" s="91"/>
      <c r="D29" s="146"/>
      <c r="E29" s="91"/>
      <c r="F29" s="91"/>
      <c r="G29" s="93"/>
      <c r="H29" s="94"/>
      <c r="I29" s="129"/>
      <c r="J29" s="217">
        <f t="shared" si="3"/>
        <v>0</v>
      </c>
      <c r="K29" s="190"/>
      <c r="L29" s="133"/>
      <c r="M29" s="244">
        <f t="shared" si="4"/>
        <v>0</v>
      </c>
      <c r="N29" s="58"/>
      <c r="O29" s="58">
        <f t="shared" si="5"/>
        <v>0</v>
      </c>
    </row>
    <row r="30" spans="1:15" s="53" customFormat="1" ht="15" x14ac:dyDescent="0.2">
      <c r="A30" s="91"/>
      <c r="B30" s="91"/>
      <c r="C30" s="91"/>
      <c r="D30" s="146"/>
      <c r="E30" s="91"/>
      <c r="F30" s="91"/>
      <c r="G30" s="93"/>
      <c r="H30" s="94"/>
      <c r="I30" s="129"/>
      <c r="J30" s="217">
        <f t="shared" si="3"/>
        <v>0</v>
      </c>
      <c r="K30" s="190"/>
      <c r="L30" s="133"/>
      <c r="M30" s="244">
        <f t="shared" si="4"/>
        <v>0</v>
      </c>
      <c r="N30" s="58"/>
      <c r="O30" s="58">
        <f t="shared" si="5"/>
        <v>0</v>
      </c>
    </row>
    <row r="31" spans="1:15" s="53" customFormat="1" ht="15" x14ac:dyDescent="0.2">
      <c r="A31" s="91"/>
      <c r="B31" s="91"/>
      <c r="C31" s="91"/>
      <c r="D31" s="146"/>
      <c r="E31" s="91"/>
      <c r="F31" s="91"/>
      <c r="G31" s="93"/>
      <c r="H31" s="94"/>
      <c r="I31" s="129"/>
      <c r="J31" s="217">
        <f t="shared" si="3"/>
        <v>0</v>
      </c>
      <c r="K31" s="190"/>
      <c r="L31" s="133"/>
      <c r="M31" s="244">
        <f t="shared" si="4"/>
        <v>0</v>
      </c>
      <c r="N31" s="58"/>
      <c r="O31" s="58">
        <f t="shared" si="5"/>
        <v>0</v>
      </c>
    </row>
    <row r="32" spans="1:15" s="53" customFormat="1" ht="15" x14ac:dyDescent="0.2">
      <c r="A32" s="91"/>
      <c r="B32" s="91"/>
      <c r="C32" s="91"/>
      <c r="D32" s="146"/>
      <c r="E32" s="91"/>
      <c r="F32" s="91"/>
      <c r="G32" s="93"/>
      <c r="H32" s="94"/>
      <c r="I32" s="129"/>
      <c r="J32" s="217">
        <f t="shared" si="3"/>
        <v>0</v>
      </c>
      <c r="K32" s="190"/>
      <c r="L32" s="133"/>
      <c r="M32" s="244">
        <f t="shared" si="4"/>
        <v>0</v>
      </c>
      <c r="N32" s="58"/>
      <c r="O32" s="58">
        <f t="shared" si="5"/>
        <v>0</v>
      </c>
    </row>
    <row r="33" spans="1:15" s="53" customFormat="1" ht="15" x14ac:dyDescent="0.2">
      <c r="A33" s="91"/>
      <c r="B33" s="91"/>
      <c r="C33" s="91"/>
      <c r="D33" s="146"/>
      <c r="E33" s="91"/>
      <c r="F33" s="91"/>
      <c r="G33" s="93"/>
      <c r="H33" s="94"/>
      <c r="I33" s="129"/>
      <c r="J33" s="217">
        <f t="shared" si="3"/>
        <v>0</v>
      </c>
      <c r="K33" s="190"/>
      <c r="L33" s="133"/>
      <c r="M33" s="244">
        <f t="shared" si="4"/>
        <v>0</v>
      </c>
      <c r="N33" s="58"/>
      <c r="O33" s="58">
        <f t="shared" si="5"/>
        <v>0</v>
      </c>
    </row>
    <row r="34" spans="1:15" s="53" customFormat="1" ht="15" x14ac:dyDescent="0.2">
      <c r="A34" s="91"/>
      <c r="B34" s="91"/>
      <c r="C34" s="91"/>
      <c r="D34" s="146"/>
      <c r="E34" s="91"/>
      <c r="F34" s="91"/>
      <c r="G34" s="93"/>
      <c r="H34" s="94"/>
      <c r="I34" s="129"/>
      <c r="J34" s="217">
        <f t="shared" si="3"/>
        <v>0</v>
      </c>
      <c r="K34" s="190"/>
      <c r="L34" s="133"/>
      <c r="M34" s="244">
        <f t="shared" si="4"/>
        <v>0</v>
      </c>
      <c r="N34" s="58"/>
      <c r="O34" s="58">
        <f t="shared" si="5"/>
        <v>0</v>
      </c>
    </row>
    <row r="35" spans="1:15" s="53" customFormat="1" ht="15" x14ac:dyDescent="0.2">
      <c r="A35" s="91"/>
      <c r="B35" s="91"/>
      <c r="C35" s="91"/>
      <c r="D35" s="146"/>
      <c r="E35" s="91"/>
      <c r="F35" s="91"/>
      <c r="G35" s="93"/>
      <c r="H35" s="94"/>
      <c r="I35" s="129"/>
      <c r="J35" s="217">
        <f t="shared" si="3"/>
        <v>0</v>
      </c>
      <c r="K35" s="190"/>
      <c r="L35" s="133"/>
      <c r="M35" s="244">
        <f t="shared" si="4"/>
        <v>0</v>
      </c>
      <c r="N35" s="58"/>
      <c r="O35" s="58">
        <f t="shared" si="5"/>
        <v>0</v>
      </c>
    </row>
    <row r="36" spans="1:15" s="53" customFormat="1" ht="15" x14ac:dyDescent="0.2">
      <c r="A36" s="91"/>
      <c r="B36" s="91"/>
      <c r="C36" s="91"/>
      <c r="D36" s="146"/>
      <c r="E36" s="91"/>
      <c r="F36" s="91"/>
      <c r="G36" s="93"/>
      <c r="H36" s="94"/>
      <c r="I36" s="129"/>
      <c r="J36" s="217">
        <f t="shared" si="3"/>
        <v>0</v>
      </c>
      <c r="K36" s="190"/>
      <c r="L36" s="133"/>
      <c r="M36" s="244">
        <f t="shared" si="4"/>
        <v>0</v>
      </c>
      <c r="N36" s="58"/>
      <c r="O36" s="58">
        <f t="shared" si="5"/>
        <v>0</v>
      </c>
    </row>
    <row r="37" spans="1:15" s="53" customFormat="1" ht="15" x14ac:dyDescent="0.2">
      <c r="A37" s="91"/>
      <c r="B37" s="91"/>
      <c r="C37" s="91"/>
      <c r="D37" s="146"/>
      <c r="E37" s="91"/>
      <c r="F37" s="91"/>
      <c r="G37" s="93"/>
      <c r="H37" s="94"/>
      <c r="I37" s="129"/>
      <c r="J37" s="217">
        <f t="shared" si="3"/>
        <v>0</v>
      </c>
      <c r="K37" s="190"/>
      <c r="L37" s="133"/>
      <c r="M37" s="244">
        <f t="shared" si="4"/>
        <v>0</v>
      </c>
      <c r="N37" s="58"/>
      <c r="O37" s="58">
        <f t="shared" si="5"/>
        <v>0</v>
      </c>
    </row>
    <row r="38" spans="1:15" s="53" customFormat="1" ht="15" x14ac:dyDescent="0.2">
      <c r="A38" s="91"/>
      <c r="B38" s="91"/>
      <c r="C38" s="91"/>
      <c r="D38" s="146"/>
      <c r="E38" s="91"/>
      <c r="F38" s="91"/>
      <c r="G38" s="93"/>
      <c r="H38" s="94"/>
      <c r="I38" s="129"/>
      <c r="J38" s="217">
        <f t="shared" si="3"/>
        <v>0</v>
      </c>
      <c r="K38" s="190"/>
      <c r="L38" s="133"/>
      <c r="M38" s="244">
        <f t="shared" si="4"/>
        <v>0</v>
      </c>
      <c r="N38" s="58"/>
      <c r="O38" s="58">
        <f t="shared" si="5"/>
        <v>0</v>
      </c>
    </row>
    <row r="39" spans="1:15" s="53" customFormat="1" ht="15" x14ac:dyDescent="0.2">
      <c r="A39" s="91"/>
      <c r="B39" s="91"/>
      <c r="C39" s="91"/>
      <c r="D39" s="146"/>
      <c r="E39" s="91"/>
      <c r="F39" s="91"/>
      <c r="G39" s="93"/>
      <c r="H39" s="94"/>
      <c r="I39" s="129"/>
      <c r="J39" s="217">
        <f t="shared" si="3"/>
        <v>0</v>
      </c>
      <c r="K39" s="190"/>
      <c r="L39" s="133"/>
      <c r="M39" s="244">
        <f t="shared" si="4"/>
        <v>0</v>
      </c>
      <c r="N39" s="58"/>
      <c r="O39" s="58">
        <f t="shared" si="5"/>
        <v>0</v>
      </c>
    </row>
    <row r="40" spans="1:15" s="53" customFormat="1" ht="15" x14ac:dyDescent="0.2">
      <c r="A40" s="91"/>
      <c r="B40" s="91"/>
      <c r="C40" s="91"/>
      <c r="D40" s="146"/>
      <c r="E40" s="91"/>
      <c r="F40" s="91"/>
      <c r="G40" s="93"/>
      <c r="H40" s="94"/>
      <c r="I40" s="129"/>
      <c r="J40" s="217">
        <f t="shared" si="3"/>
        <v>0</v>
      </c>
      <c r="K40" s="190"/>
      <c r="L40" s="133"/>
      <c r="M40" s="244">
        <f t="shared" si="4"/>
        <v>0</v>
      </c>
      <c r="N40" s="58"/>
      <c r="O40" s="58">
        <f t="shared" si="5"/>
        <v>0</v>
      </c>
    </row>
    <row r="41" spans="1:15" s="53" customFormat="1" ht="15" x14ac:dyDescent="0.2">
      <c r="A41" s="91"/>
      <c r="B41" s="91"/>
      <c r="C41" s="91"/>
      <c r="D41" s="146"/>
      <c r="E41" s="91"/>
      <c r="F41" s="91"/>
      <c r="G41" s="93"/>
      <c r="H41" s="94"/>
      <c r="I41" s="129"/>
      <c r="J41" s="217">
        <f t="shared" si="3"/>
        <v>0</v>
      </c>
      <c r="K41" s="190"/>
      <c r="L41" s="133"/>
      <c r="M41" s="244">
        <f t="shared" si="4"/>
        <v>0</v>
      </c>
      <c r="N41" s="58"/>
      <c r="O41" s="58">
        <f t="shared" si="5"/>
        <v>0</v>
      </c>
    </row>
    <row r="42" spans="1:15" s="53" customFormat="1" ht="15" x14ac:dyDescent="0.2">
      <c r="A42" s="91"/>
      <c r="B42" s="91"/>
      <c r="C42" s="91"/>
      <c r="D42" s="146"/>
      <c r="E42" s="91"/>
      <c r="F42" s="91"/>
      <c r="G42" s="93"/>
      <c r="H42" s="94"/>
      <c r="I42" s="129"/>
      <c r="J42" s="217">
        <f t="shared" si="3"/>
        <v>0</v>
      </c>
      <c r="K42" s="190"/>
      <c r="L42" s="133"/>
      <c r="M42" s="244">
        <f t="shared" si="4"/>
        <v>0</v>
      </c>
      <c r="N42" s="58"/>
      <c r="O42" s="58">
        <f t="shared" si="5"/>
        <v>0</v>
      </c>
    </row>
    <row r="43" spans="1:15" s="53" customFormat="1" ht="15" x14ac:dyDescent="0.2">
      <c r="A43" s="91"/>
      <c r="B43" s="91"/>
      <c r="C43" s="91"/>
      <c r="D43" s="146"/>
      <c r="E43" s="91"/>
      <c r="F43" s="91"/>
      <c r="G43" s="93"/>
      <c r="H43" s="94"/>
      <c r="I43" s="129"/>
      <c r="J43" s="217">
        <f t="shared" si="3"/>
        <v>0</v>
      </c>
      <c r="K43" s="190"/>
      <c r="L43" s="133"/>
      <c r="M43" s="244">
        <f t="shared" si="4"/>
        <v>0</v>
      </c>
      <c r="N43" s="58"/>
      <c r="O43" s="58">
        <f t="shared" si="5"/>
        <v>0</v>
      </c>
    </row>
    <row r="44" spans="1:15" s="53" customFormat="1" ht="15" x14ac:dyDescent="0.2">
      <c r="A44" s="91"/>
      <c r="B44" s="91"/>
      <c r="C44" s="91"/>
      <c r="D44" s="146"/>
      <c r="E44" s="91"/>
      <c r="F44" s="91"/>
      <c r="G44" s="93"/>
      <c r="H44" s="94"/>
      <c r="I44" s="129"/>
      <c r="J44" s="217">
        <f t="shared" si="3"/>
        <v>0</v>
      </c>
      <c r="K44" s="190"/>
      <c r="L44" s="133"/>
      <c r="M44" s="244">
        <f t="shared" si="4"/>
        <v>0</v>
      </c>
      <c r="N44" s="58"/>
      <c r="O44" s="58">
        <f t="shared" si="5"/>
        <v>0</v>
      </c>
    </row>
    <row r="45" spans="1:15" s="53" customFormat="1" ht="15" x14ac:dyDescent="0.2">
      <c r="A45" s="91"/>
      <c r="B45" s="91"/>
      <c r="C45" s="91"/>
      <c r="D45" s="146"/>
      <c r="E45" s="91"/>
      <c r="F45" s="91"/>
      <c r="G45" s="93"/>
      <c r="H45" s="94"/>
      <c r="I45" s="129"/>
      <c r="J45" s="217">
        <f t="shared" si="3"/>
        <v>0</v>
      </c>
      <c r="K45" s="190"/>
      <c r="L45" s="133"/>
      <c r="M45" s="244">
        <f t="shared" si="4"/>
        <v>0</v>
      </c>
      <c r="N45" s="58"/>
      <c r="O45" s="58">
        <f t="shared" si="5"/>
        <v>0</v>
      </c>
    </row>
    <row r="46" spans="1:15" s="53" customFormat="1" ht="15" x14ac:dyDescent="0.2">
      <c r="A46" s="91"/>
      <c r="B46" s="91"/>
      <c r="C46" s="91"/>
      <c r="D46" s="146"/>
      <c r="E46" s="91"/>
      <c r="F46" s="91"/>
      <c r="G46" s="93"/>
      <c r="H46" s="94"/>
      <c r="I46" s="129"/>
      <c r="J46" s="217">
        <f t="shared" si="3"/>
        <v>0</v>
      </c>
      <c r="K46" s="190"/>
      <c r="L46" s="133"/>
      <c r="M46" s="244">
        <f t="shared" si="4"/>
        <v>0</v>
      </c>
      <c r="N46" s="58"/>
      <c r="O46" s="58">
        <f t="shared" si="5"/>
        <v>0</v>
      </c>
    </row>
    <row r="47" spans="1:15" s="53" customFormat="1" ht="15" x14ac:dyDescent="0.2">
      <c r="A47" s="91"/>
      <c r="B47" s="91"/>
      <c r="C47" s="91"/>
      <c r="D47" s="146"/>
      <c r="E47" s="91"/>
      <c r="F47" s="91"/>
      <c r="G47" s="93"/>
      <c r="H47" s="94"/>
      <c r="I47" s="129"/>
      <c r="J47" s="217">
        <f t="shared" si="3"/>
        <v>0</v>
      </c>
      <c r="K47" s="190"/>
      <c r="L47" s="133"/>
      <c r="M47" s="244">
        <f t="shared" si="4"/>
        <v>0</v>
      </c>
      <c r="N47" s="58"/>
      <c r="O47" s="58">
        <f t="shared" si="5"/>
        <v>0</v>
      </c>
    </row>
    <row r="48" spans="1:15" s="53" customFormat="1" ht="15" x14ac:dyDescent="0.2">
      <c r="A48" s="91"/>
      <c r="B48" s="91"/>
      <c r="C48" s="91"/>
      <c r="D48" s="146"/>
      <c r="E48" s="91"/>
      <c r="F48" s="91"/>
      <c r="G48" s="93"/>
      <c r="H48" s="94"/>
      <c r="I48" s="129"/>
      <c r="J48" s="217">
        <f t="shared" si="3"/>
        <v>0</v>
      </c>
      <c r="K48" s="190"/>
      <c r="L48" s="133"/>
      <c r="M48" s="244">
        <f t="shared" si="4"/>
        <v>0</v>
      </c>
      <c r="N48" s="58"/>
      <c r="O48" s="58">
        <f t="shared" si="5"/>
        <v>0</v>
      </c>
    </row>
    <row r="49" spans="1:15" s="53" customFormat="1" ht="15" x14ac:dyDescent="0.2">
      <c r="A49" s="91"/>
      <c r="B49" s="91"/>
      <c r="C49" s="91"/>
      <c r="D49" s="146"/>
      <c r="E49" s="91"/>
      <c r="F49" s="91"/>
      <c r="G49" s="93"/>
      <c r="H49" s="94"/>
      <c r="I49" s="129"/>
      <c r="J49" s="217">
        <f t="shared" si="3"/>
        <v>0</v>
      </c>
      <c r="K49" s="190"/>
      <c r="L49" s="133"/>
      <c r="M49" s="244">
        <f t="shared" si="4"/>
        <v>0</v>
      </c>
      <c r="N49" s="58"/>
      <c r="O49" s="58">
        <f t="shared" si="5"/>
        <v>0</v>
      </c>
    </row>
    <row r="50" spans="1:15" s="53" customFormat="1" ht="15" x14ac:dyDescent="0.2">
      <c r="A50" s="91"/>
      <c r="B50" s="91"/>
      <c r="C50" s="91"/>
      <c r="D50" s="146"/>
      <c r="E50" s="91"/>
      <c r="F50" s="91"/>
      <c r="G50" s="93"/>
      <c r="H50" s="94"/>
      <c r="I50" s="129"/>
      <c r="J50" s="217">
        <f t="shared" si="3"/>
        <v>0</v>
      </c>
      <c r="K50" s="190"/>
      <c r="L50" s="133"/>
      <c r="M50" s="244">
        <f t="shared" si="4"/>
        <v>0</v>
      </c>
      <c r="N50" s="58"/>
      <c r="O50" s="58">
        <f t="shared" si="5"/>
        <v>0</v>
      </c>
    </row>
    <row r="51" spans="1:15" s="53" customFormat="1" ht="15" x14ac:dyDescent="0.2">
      <c r="A51" s="91"/>
      <c r="B51" s="91"/>
      <c r="C51" s="91"/>
      <c r="D51" s="146"/>
      <c r="E51" s="91"/>
      <c r="F51" s="91"/>
      <c r="G51" s="93"/>
      <c r="H51" s="94"/>
      <c r="I51" s="129"/>
      <c r="J51" s="217">
        <f t="shared" si="3"/>
        <v>0</v>
      </c>
      <c r="K51" s="190"/>
      <c r="L51" s="133"/>
      <c r="M51" s="244">
        <f t="shared" si="4"/>
        <v>0</v>
      </c>
      <c r="N51" s="58"/>
      <c r="O51" s="58">
        <f t="shared" si="5"/>
        <v>0</v>
      </c>
    </row>
    <row r="52" spans="1:15" s="53" customFormat="1" ht="15" x14ac:dyDescent="0.2">
      <c r="A52" s="91"/>
      <c r="B52" s="91"/>
      <c r="C52" s="91"/>
      <c r="D52" s="146"/>
      <c r="E52" s="91"/>
      <c r="F52" s="91"/>
      <c r="G52" s="93"/>
      <c r="H52" s="94"/>
      <c r="I52" s="129"/>
      <c r="J52" s="217">
        <f t="shared" si="3"/>
        <v>0</v>
      </c>
      <c r="K52" s="190"/>
      <c r="L52" s="133"/>
      <c r="M52" s="244">
        <f t="shared" si="4"/>
        <v>0</v>
      </c>
      <c r="N52" s="58"/>
      <c r="O52" s="58">
        <f t="shared" si="5"/>
        <v>0</v>
      </c>
    </row>
    <row r="53" spans="1:15" s="53" customFormat="1" ht="15" x14ac:dyDescent="0.2">
      <c r="A53" s="91"/>
      <c r="B53" s="91"/>
      <c r="C53" s="91"/>
      <c r="D53" s="146"/>
      <c r="E53" s="91"/>
      <c r="F53" s="91"/>
      <c r="G53" s="93"/>
      <c r="H53" s="94"/>
      <c r="I53" s="129"/>
      <c r="J53" s="217">
        <f t="shared" si="3"/>
        <v>0</v>
      </c>
      <c r="K53" s="190"/>
      <c r="L53" s="133"/>
      <c r="M53" s="244">
        <f t="shared" si="4"/>
        <v>0</v>
      </c>
      <c r="N53" s="58"/>
      <c r="O53" s="58">
        <f t="shared" si="5"/>
        <v>0</v>
      </c>
    </row>
    <row r="54" spans="1:15" s="53" customFormat="1" ht="15" x14ac:dyDescent="0.2">
      <c r="A54" s="91"/>
      <c r="B54" s="91"/>
      <c r="C54" s="91"/>
      <c r="D54" s="146"/>
      <c r="E54" s="91"/>
      <c r="F54" s="91"/>
      <c r="G54" s="93"/>
      <c r="H54" s="94"/>
      <c r="I54" s="129"/>
      <c r="J54" s="217">
        <f t="shared" si="3"/>
        <v>0</v>
      </c>
      <c r="K54" s="190"/>
      <c r="L54" s="133"/>
      <c r="M54" s="244">
        <f t="shared" si="4"/>
        <v>0</v>
      </c>
      <c r="N54" s="58"/>
      <c r="O54" s="58">
        <f t="shared" si="5"/>
        <v>0</v>
      </c>
    </row>
    <row r="55" spans="1:15" s="53" customFormat="1" ht="15" x14ac:dyDescent="0.2">
      <c r="A55" s="91"/>
      <c r="B55" s="91"/>
      <c r="C55" s="91"/>
      <c r="D55" s="146"/>
      <c r="E55" s="91"/>
      <c r="F55" s="91"/>
      <c r="G55" s="93"/>
      <c r="H55" s="94"/>
      <c r="I55" s="129"/>
      <c r="J55" s="217">
        <f t="shared" si="3"/>
        <v>0</v>
      </c>
      <c r="K55" s="190"/>
      <c r="L55" s="133"/>
      <c r="M55" s="244">
        <f t="shared" si="4"/>
        <v>0</v>
      </c>
      <c r="N55" s="58"/>
      <c r="O55" s="58">
        <f t="shared" si="5"/>
        <v>0</v>
      </c>
    </row>
    <row r="56" spans="1:15" s="64" customFormat="1" ht="25.9" customHeight="1" x14ac:dyDescent="0.25">
      <c r="A56" s="172"/>
      <c r="B56" s="172"/>
      <c r="C56" s="172"/>
      <c r="D56" s="181"/>
      <c r="E56" s="172"/>
      <c r="F56" s="172"/>
      <c r="G56" s="182"/>
      <c r="H56" s="183"/>
      <c r="I56" s="184" t="s">
        <v>0</v>
      </c>
      <c r="J56" s="218">
        <f>ROUNDUP(SUM(J4:J55),2)</f>
        <v>0</v>
      </c>
      <c r="K56" s="191"/>
      <c r="L56" s="138"/>
      <c r="M56" s="59"/>
      <c r="N56" s="60"/>
      <c r="O56" s="61">
        <f>ROUNDUP(SUM(O4:O55),2)</f>
        <v>0</v>
      </c>
    </row>
  </sheetData>
  <sheetProtection password="CF05" sheet="1" objects="1" scenarios="1"/>
  <mergeCells count="1">
    <mergeCell ref="A1:C1"/>
  </mergeCells>
  <printOptions horizontalCentered="1"/>
  <pageMargins left="0.39370078740157483" right="0.39370078740157483" top="0.55118110236220474" bottom="0.55118110236220474" header="0.31496062992125984" footer="0.31496062992125984"/>
  <pageSetup scale="39" orientation="landscape" r:id="rId1"/>
  <headerFooter>
    <oddFooter>&amp;C&amp;F&amp;R&amp;P/&amp;N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61"/>
  <sheetViews>
    <sheetView zoomScale="70" zoomScaleNormal="70" workbookViewId="0">
      <selection activeCell="D49" sqref="D49"/>
    </sheetView>
  </sheetViews>
  <sheetFormatPr defaultColWidth="8.85546875" defaultRowHeight="14.25" x14ac:dyDescent="0.2"/>
  <cols>
    <col min="1" max="1" width="10" style="173" customWidth="1"/>
    <col min="2" max="2" width="21.28515625" style="173" customWidth="1"/>
    <col min="3" max="3" width="21.28515625" style="185" customWidth="1"/>
    <col min="4" max="4" width="21.28515625" style="173" customWidth="1"/>
    <col min="5" max="5" width="63.85546875" style="173" customWidth="1"/>
    <col min="6" max="6" width="21.28515625" style="186" customWidth="1"/>
    <col min="7" max="7" width="14.7109375" style="187" customWidth="1"/>
    <col min="8" max="8" width="21.28515625" style="188" customWidth="1"/>
    <col min="9" max="9" width="21.28515625" style="219" customWidth="1"/>
    <col min="10" max="10" width="15.85546875" style="192" customWidth="1"/>
    <col min="11" max="11" width="17.7109375" style="130" hidden="1" customWidth="1"/>
    <col min="12" max="12" width="16.5703125" style="137" hidden="1" customWidth="1"/>
    <col min="13" max="13" width="13.42578125" style="37" hidden="1" customWidth="1"/>
    <col min="14" max="14" width="16.28515625" style="37" hidden="1" customWidth="1"/>
    <col min="15" max="16384" width="8.85546875" style="34"/>
  </cols>
  <sheetData>
    <row r="1" spans="1:14" s="41" customFormat="1" ht="31.9" customHeight="1" x14ac:dyDescent="0.25">
      <c r="A1" s="595" t="s">
        <v>42</v>
      </c>
      <c r="B1" s="595"/>
      <c r="C1" s="595"/>
      <c r="D1" s="193"/>
      <c r="E1" s="174"/>
      <c r="F1" s="175"/>
      <c r="G1" s="176"/>
      <c r="H1" s="177"/>
      <c r="I1" s="216"/>
      <c r="J1" s="189"/>
      <c r="K1" s="128"/>
      <c r="L1" s="135"/>
      <c r="M1" s="42"/>
      <c r="N1" s="42"/>
    </row>
    <row r="3" spans="1:14" s="207" customFormat="1" ht="60" x14ac:dyDescent="0.2">
      <c r="A3" s="203" t="s">
        <v>226</v>
      </c>
      <c r="B3" s="213" t="s">
        <v>225</v>
      </c>
      <c r="C3" s="204" t="s">
        <v>231</v>
      </c>
      <c r="D3" s="213" t="s">
        <v>229</v>
      </c>
      <c r="E3" s="203" t="s">
        <v>230</v>
      </c>
      <c r="F3" s="43" t="s">
        <v>222</v>
      </c>
      <c r="G3" s="203" t="s">
        <v>221</v>
      </c>
      <c r="H3" s="205" t="s">
        <v>258</v>
      </c>
      <c r="I3" s="43" t="s">
        <v>257</v>
      </c>
      <c r="J3" s="204" t="s">
        <v>276</v>
      </c>
      <c r="K3" s="132" t="s">
        <v>249</v>
      </c>
      <c r="L3" s="46" t="s">
        <v>259</v>
      </c>
      <c r="M3" s="38" t="s">
        <v>250</v>
      </c>
      <c r="N3" s="206" t="s">
        <v>252</v>
      </c>
    </row>
    <row r="4" spans="1:14" s="53" customFormat="1" ht="15" x14ac:dyDescent="0.2">
      <c r="A4" s="91"/>
      <c r="B4" s="91"/>
      <c r="C4" s="146"/>
      <c r="D4" s="91"/>
      <c r="E4" s="91"/>
      <c r="F4" s="93"/>
      <c r="G4" s="94"/>
      <c r="H4" s="129"/>
      <c r="I4" s="217">
        <f>IF(H4="",F4,F4/H4)</f>
        <v>0</v>
      </c>
      <c r="J4" s="190"/>
      <c r="K4" s="133"/>
      <c r="L4" s="244">
        <f>IF(K4&gt;0,(F4/K4),I4)</f>
        <v>0</v>
      </c>
      <c r="M4" s="33"/>
      <c r="N4" s="33">
        <f>L4-M4</f>
        <v>0</v>
      </c>
    </row>
    <row r="5" spans="1:14" s="53" customFormat="1" ht="15" x14ac:dyDescent="0.2">
      <c r="A5" s="91"/>
      <c r="B5" s="91"/>
      <c r="C5" s="146"/>
      <c r="D5" s="91"/>
      <c r="E5" s="91"/>
      <c r="F5" s="93"/>
      <c r="G5" s="94"/>
      <c r="H5" s="129"/>
      <c r="I5" s="217">
        <f t="shared" ref="I5:I60" si="0">IF(H5="",F5,F5/H5)</f>
        <v>0</v>
      </c>
      <c r="J5" s="190"/>
      <c r="K5" s="133"/>
      <c r="L5" s="244">
        <f t="shared" ref="L5:L60" si="1">IF(K5&gt;0,(F5/K5),I5)</f>
        <v>0</v>
      </c>
      <c r="M5" s="33"/>
      <c r="N5" s="33">
        <f t="shared" ref="N5:N60" si="2">L5-M5</f>
        <v>0</v>
      </c>
    </row>
    <row r="6" spans="1:14" s="53" customFormat="1" ht="15" x14ac:dyDescent="0.2">
      <c r="A6" s="91"/>
      <c r="B6" s="91"/>
      <c r="C6" s="146"/>
      <c r="D6" s="91"/>
      <c r="E6" s="91"/>
      <c r="F6" s="93"/>
      <c r="G6" s="94"/>
      <c r="H6" s="129"/>
      <c r="I6" s="217">
        <f t="shared" si="0"/>
        <v>0</v>
      </c>
      <c r="J6" s="190"/>
      <c r="K6" s="133"/>
      <c r="L6" s="244">
        <f t="shared" si="1"/>
        <v>0</v>
      </c>
      <c r="M6" s="33"/>
      <c r="N6" s="33">
        <f t="shared" si="2"/>
        <v>0</v>
      </c>
    </row>
    <row r="7" spans="1:14" s="53" customFormat="1" ht="15" x14ac:dyDescent="0.2">
      <c r="A7" s="91"/>
      <c r="B7" s="91"/>
      <c r="C7" s="146"/>
      <c r="D7" s="91"/>
      <c r="E7" s="91"/>
      <c r="F7" s="93"/>
      <c r="G7" s="94"/>
      <c r="H7" s="129"/>
      <c r="I7" s="217">
        <f t="shared" si="0"/>
        <v>0</v>
      </c>
      <c r="J7" s="190"/>
      <c r="K7" s="133"/>
      <c r="L7" s="244">
        <f t="shared" si="1"/>
        <v>0</v>
      </c>
      <c r="M7" s="33"/>
      <c r="N7" s="33">
        <f t="shared" si="2"/>
        <v>0</v>
      </c>
    </row>
    <row r="8" spans="1:14" s="53" customFormat="1" ht="15" x14ac:dyDescent="0.2">
      <c r="A8" s="91"/>
      <c r="B8" s="91"/>
      <c r="C8" s="146"/>
      <c r="D8" s="91"/>
      <c r="E8" s="91"/>
      <c r="F8" s="93"/>
      <c r="G8" s="94"/>
      <c r="H8" s="129"/>
      <c r="I8" s="217">
        <f t="shared" si="0"/>
        <v>0</v>
      </c>
      <c r="J8" s="190"/>
      <c r="K8" s="133"/>
      <c r="L8" s="244">
        <f t="shared" si="1"/>
        <v>0</v>
      </c>
      <c r="M8" s="33"/>
      <c r="N8" s="33">
        <f t="shared" si="2"/>
        <v>0</v>
      </c>
    </row>
    <row r="9" spans="1:14" s="53" customFormat="1" ht="15" x14ac:dyDescent="0.2">
      <c r="A9" s="91"/>
      <c r="B9" s="91"/>
      <c r="C9" s="146"/>
      <c r="D9" s="91"/>
      <c r="E9" s="91"/>
      <c r="F9" s="93"/>
      <c r="G9" s="94"/>
      <c r="H9" s="129"/>
      <c r="I9" s="217">
        <f t="shared" si="0"/>
        <v>0</v>
      </c>
      <c r="J9" s="190"/>
      <c r="K9" s="133"/>
      <c r="L9" s="244">
        <f t="shared" si="1"/>
        <v>0</v>
      </c>
      <c r="M9" s="33"/>
      <c r="N9" s="33">
        <f t="shared" si="2"/>
        <v>0</v>
      </c>
    </row>
    <row r="10" spans="1:14" s="53" customFormat="1" ht="15" x14ac:dyDescent="0.2">
      <c r="A10" s="91"/>
      <c r="B10" s="91"/>
      <c r="C10" s="146"/>
      <c r="D10" s="91"/>
      <c r="E10" s="91"/>
      <c r="F10" s="93"/>
      <c r="G10" s="94"/>
      <c r="H10" s="129"/>
      <c r="I10" s="217">
        <f t="shared" si="0"/>
        <v>0</v>
      </c>
      <c r="J10" s="190"/>
      <c r="K10" s="133"/>
      <c r="L10" s="244">
        <f t="shared" si="1"/>
        <v>0</v>
      </c>
      <c r="M10" s="33"/>
      <c r="N10" s="33">
        <f t="shared" si="2"/>
        <v>0</v>
      </c>
    </row>
    <row r="11" spans="1:14" s="53" customFormat="1" ht="15" x14ac:dyDescent="0.2">
      <c r="A11" s="91"/>
      <c r="B11" s="91"/>
      <c r="C11" s="146"/>
      <c r="D11" s="91"/>
      <c r="E11" s="91"/>
      <c r="F11" s="93"/>
      <c r="G11" s="94"/>
      <c r="H11" s="129"/>
      <c r="I11" s="217">
        <f t="shared" si="0"/>
        <v>0</v>
      </c>
      <c r="J11" s="190"/>
      <c r="K11" s="133"/>
      <c r="L11" s="244">
        <f t="shared" si="1"/>
        <v>0</v>
      </c>
      <c r="M11" s="33"/>
      <c r="N11" s="33">
        <f t="shared" si="2"/>
        <v>0</v>
      </c>
    </row>
    <row r="12" spans="1:14" s="53" customFormat="1" ht="15" x14ac:dyDescent="0.2">
      <c r="A12" s="91"/>
      <c r="B12" s="91"/>
      <c r="C12" s="146"/>
      <c r="D12" s="91"/>
      <c r="E12" s="91"/>
      <c r="F12" s="93"/>
      <c r="G12" s="94"/>
      <c r="H12" s="129"/>
      <c r="I12" s="217">
        <f t="shared" si="0"/>
        <v>0</v>
      </c>
      <c r="J12" s="190"/>
      <c r="K12" s="133"/>
      <c r="L12" s="244">
        <f t="shared" si="1"/>
        <v>0</v>
      </c>
      <c r="M12" s="33"/>
      <c r="N12" s="33">
        <f t="shared" si="2"/>
        <v>0</v>
      </c>
    </row>
    <row r="13" spans="1:14" s="53" customFormat="1" ht="15" x14ac:dyDescent="0.2">
      <c r="A13" s="91"/>
      <c r="B13" s="91"/>
      <c r="C13" s="146"/>
      <c r="D13" s="91"/>
      <c r="E13" s="91"/>
      <c r="F13" s="93"/>
      <c r="G13" s="94"/>
      <c r="H13" s="129"/>
      <c r="I13" s="217">
        <f t="shared" si="0"/>
        <v>0</v>
      </c>
      <c r="J13" s="190"/>
      <c r="K13" s="133"/>
      <c r="L13" s="244">
        <f t="shared" si="1"/>
        <v>0</v>
      </c>
      <c r="M13" s="33"/>
      <c r="N13" s="33">
        <f t="shared" si="2"/>
        <v>0</v>
      </c>
    </row>
    <row r="14" spans="1:14" s="53" customFormat="1" ht="15" x14ac:dyDescent="0.2">
      <c r="A14" s="91"/>
      <c r="B14" s="91"/>
      <c r="C14" s="146"/>
      <c r="D14" s="91"/>
      <c r="E14" s="91"/>
      <c r="F14" s="93"/>
      <c r="G14" s="94"/>
      <c r="H14" s="129"/>
      <c r="I14" s="217">
        <f t="shared" si="0"/>
        <v>0</v>
      </c>
      <c r="J14" s="190"/>
      <c r="K14" s="133"/>
      <c r="L14" s="244">
        <f t="shared" si="1"/>
        <v>0</v>
      </c>
      <c r="M14" s="33"/>
      <c r="N14" s="33">
        <f t="shared" si="2"/>
        <v>0</v>
      </c>
    </row>
    <row r="15" spans="1:14" s="53" customFormat="1" ht="15" x14ac:dyDescent="0.2">
      <c r="A15" s="91"/>
      <c r="B15" s="91"/>
      <c r="C15" s="146"/>
      <c r="D15" s="91"/>
      <c r="E15" s="91"/>
      <c r="F15" s="93"/>
      <c r="G15" s="94"/>
      <c r="H15" s="129"/>
      <c r="I15" s="217">
        <f t="shared" si="0"/>
        <v>0</v>
      </c>
      <c r="J15" s="190"/>
      <c r="K15" s="133"/>
      <c r="L15" s="244">
        <f t="shared" si="1"/>
        <v>0</v>
      </c>
      <c r="M15" s="33"/>
      <c r="N15" s="33">
        <f t="shared" si="2"/>
        <v>0</v>
      </c>
    </row>
    <row r="16" spans="1:14" s="53" customFormat="1" ht="15" x14ac:dyDescent="0.2">
      <c r="A16" s="91"/>
      <c r="B16" s="91"/>
      <c r="C16" s="146"/>
      <c r="D16" s="91"/>
      <c r="E16" s="91"/>
      <c r="F16" s="93"/>
      <c r="G16" s="94"/>
      <c r="H16" s="129"/>
      <c r="I16" s="217">
        <f t="shared" si="0"/>
        <v>0</v>
      </c>
      <c r="J16" s="190"/>
      <c r="K16" s="133"/>
      <c r="L16" s="244">
        <f t="shared" si="1"/>
        <v>0</v>
      </c>
      <c r="M16" s="33"/>
      <c r="N16" s="33">
        <f t="shared" si="2"/>
        <v>0</v>
      </c>
    </row>
    <row r="17" spans="1:14" s="53" customFormat="1" ht="15" x14ac:dyDescent="0.2">
      <c r="A17" s="91"/>
      <c r="B17" s="91"/>
      <c r="C17" s="146"/>
      <c r="D17" s="91"/>
      <c r="E17" s="91"/>
      <c r="F17" s="93"/>
      <c r="G17" s="94"/>
      <c r="H17" s="129"/>
      <c r="I17" s="217">
        <f t="shared" si="0"/>
        <v>0</v>
      </c>
      <c r="J17" s="190"/>
      <c r="K17" s="133"/>
      <c r="L17" s="244">
        <f t="shared" si="1"/>
        <v>0</v>
      </c>
      <c r="M17" s="33"/>
      <c r="N17" s="33">
        <f t="shared" si="2"/>
        <v>0</v>
      </c>
    </row>
    <row r="18" spans="1:14" s="53" customFormat="1" ht="15" x14ac:dyDescent="0.2">
      <c r="A18" s="91"/>
      <c r="B18" s="91"/>
      <c r="C18" s="146"/>
      <c r="D18" s="91"/>
      <c r="E18" s="91"/>
      <c r="F18" s="93"/>
      <c r="G18" s="94"/>
      <c r="H18" s="129"/>
      <c r="I18" s="217">
        <f t="shared" si="0"/>
        <v>0</v>
      </c>
      <c r="J18" s="190"/>
      <c r="K18" s="133"/>
      <c r="L18" s="244">
        <f t="shared" si="1"/>
        <v>0</v>
      </c>
      <c r="M18" s="33"/>
      <c r="N18" s="33">
        <f t="shared" si="2"/>
        <v>0</v>
      </c>
    </row>
    <row r="19" spans="1:14" s="53" customFormat="1" ht="15" x14ac:dyDescent="0.2">
      <c r="A19" s="91"/>
      <c r="B19" s="91"/>
      <c r="C19" s="146"/>
      <c r="D19" s="91"/>
      <c r="E19" s="91"/>
      <c r="F19" s="93"/>
      <c r="G19" s="94"/>
      <c r="H19" s="129"/>
      <c r="I19" s="217">
        <f t="shared" si="0"/>
        <v>0</v>
      </c>
      <c r="J19" s="190"/>
      <c r="K19" s="133"/>
      <c r="L19" s="244">
        <f t="shared" si="1"/>
        <v>0</v>
      </c>
      <c r="M19" s="33"/>
      <c r="N19" s="33">
        <f t="shared" si="2"/>
        <v>0</v>
      </c>
    </row>
    <row r="20" spans="1:14" s="53" customFormat="1" ht="15" x14ac:dyDescent="0.2">
      <c r="A20" s="91"/>
      <c r="B20" s="91"/>
      <c r="C20" s="146"/>
      <c r="D20" s="91"/>
      <c r="E20" s="91"/>
      <c r="F20" s="93"/>
      <c r="G20" s="94"/>
      <c r="H20" s="129"/>
      <c r="I20" s="217">
        <f t="shared" si="0"/>
        <v>0</v>
      </c>
      <c r="J20" s="190"/>
      <c r="K20" s="133"/>
      <c r="L20" s="244">
        <f t="shared" si="1"/>
        <v>0</v>
      </c>
      <c r="M20" s="33"/>
      <c r="N20" s="33">
        <f t="shared" si="2"/>
        <v>0</v>
      </c>
    </row>
    <row r="21" spans="1:14" s="53" customFormat="1" ht="15" x14ac:dyDescent="0.2">
      <c r="A21" s="91"/>
      <c r="B21" s="91"/>
      <c r="C21" s="146"/>
      <c r="D21" s="91"/>
      <c r="E21" s="91"/>
      <c r="F21" s="93"/>
      <c r="G21" s="94"/>
      <c r="H21" s="129"/>
      <c r="I21" s="217">
        <f t="shared" si="0"/>
        <v>0</v>
      </c>
      <c r="J21" s="190"/>
      <c r="K21" s="133"/>
      <c r="L21" s="244">
        <f t="shared" si="1"/>
        <v>0</v>
      </c>
      <c r="M21" s="33"/>
      <c r="N21" s="33">
        <f t="shared" si="2"/>
        <v>0</v>
      </c>
    </row>
    <row r="22" spans="1:14" s="53" customFormat="1" ht="15" x14ac:dyDescent="0.2">
      <c r="A22" s="91"/>
      <c r="B22" s="91"/>
      <c r="C22" s="146"/>
      <c r="D22" s="91"/>
      <c r="E22" s="91"/>
      <c r="F22" s="93"/>
      <c r="G22" s="94"/>
      <c r="H22" s="129"/>
      <c r="I22" s="217">
        <f t="shared" si="0"/>
        <v>0</v>
      </c>
      <c r="J22" s="190"/>
      <c r="K22" s="133"/>
      <c r="L22" s="244">
        <f t="shared" si="1"/>
        <v>0</v>
      </c>
      <c r="M22" s="33"/>
      <c r="N22" s="33">
        <f t="shared" si="2"/>
        <v>0</v>
      </c>
    </row>
    <row r="23" spans="1:14" s="53" customFormat="1" ht="15" x14ac:dyDescent="0.2">
      <c r="A23" s="91"/>
      <c r="B23" s="91"/>
      <c r="C23" s="146"/>
      <c r="D23" s="91"/>
      <c r="E23" s="91"/>
      <c r="F23" s="93"/>
      <c r="G23" s="94"/>
      <c r="H23" s="129"/>
      <c r="I23" s="217">
        <f t="shared" si="0"/>
        <v>0</v>
      </c>
      <c r="J23" s="190"/>
      <c r="K23" s="133"/>
      <c r="L23" s="244">
        <f t="shared" si="1"/>
        <v>0</v>
      </c>
      <c r="M23" s="33"/>
      <c r="N23" s="33">
        <f t="shared" si="2"/>
        <v>0</v>
      </c>
    </row>
    <row r="24" spans="1:14" s="53" customFormat="1" ht="15" x14ac:dyDescent="0.2">
      <c r="A24" s="91"/>
      <c r="B24" s="91"/>
      <c r="C24" s="146"/>
      <c r="D24" s="91"/>
      <c r="E24" s="91"/>
      <c r="F24" s="93"/>
      <c r="G24" s="94"/>
      <c r="H24" s="129"/>
      <c r="I24" s="217">
        <f t="shared" si="0"/>
        <v>0</v>
      </c>
      <c r="J24" s="190"/>
      <c r="K24" s="133"/>
      <c r="L24" s="244">
        <f t="shared" si="1"/>
        <v>0</v>
      </c>
      <c r="M24" s="33"/>
      <c r="N24" s="33">
        <f t="shared" si="2"/>
        <v>0</v>
      </c>
    </row>
    <row r="25" spans="1:14" s="53" customFormat="1" ht="15" x14ac:dyDescent="0.2">
      <c r="A25" s="91"/>
      <c r="B25" s="91"/>
      <c r="C25" s="146"/>
      <c r="D25" s="91"/>
      <c r="E25" s="91"/>
      <c r="F25" s="93"/>
      <c r="G25" s="94"/>
      <c r="H25" s="129"/>
      <c r="I25" s="217">
        <f t="shared" si="0"/>
        <v>0</v>
      </c>
      <c r="J25" s="190"/>
      <c r="K25" s="133"/>
      <c r="L25" s="244">
        <f t="shared" si="1"/>
        <v>0</v>
      </c>
      <c r="M25" s="33"/>
      <c r="N25" s="33">
        <f t="shared" si="2"/>
        <v>0</v>
      </c>
    </row>
    <row r="26" spans="1:14" s="53" customFormat="1" ht="15" x14ac:dyDescent="0.2">
      <c r="A26" s="91"/>
      <c r="B26" s="91"/>
      <c r="C26" s="146"/>
      <c r="D26" s="91"/>
      <c r="E26" s="91"/>
      <c r="F26" s="93"/>
      <c r="G26" s="94"/>
      <c r="H26" s="129"/>
      <c r="I26" s="217">
        <f t="shared" si="0"/>
        <v>0</v>
      </c>
      <c r="J26" s="190"/>
      <c r="K26" s="133"/>
      <c r="L26" s="244">
        <f t="shared" si="1"/>
        <v>0</v>
      </c>
      <c r="M26" s="33"/>
      <c r="N26" s="33">
        <f t="shared" si="2"/>
        <v>0</v>
      </c>
    </row>
    <row r="27" spans="1:14" s="53" customFormat="1" ht="15" x14ac:dyDescent="0.2">
      <c r="A27" s="91"/>
      <c r="B27" s="91"/>
      <c r="C27" s="146"/>
      <c r="D27" s="91"/>
      <c r="E27" s="91"/>
      <c r="F27" s="93"/>
      <c r="G27" s="94"/>
      <c r="H27" s="129"/>
      <c r="I27" s="217">
        <f t="shared" si="0"/>
        <v>0</v>
      </c>
      <c r="J27" s="190"/>
      <c r="K27" s="133"/>
      <c r="L27" s="244">
        <f t="shared" si="1"/>
        <v>0</v>
      </c>
      <c r="M27" s="33"/>
      <c r="N27" s="33">
        <f t="shared" si="2"/>
        <v>0</v>
      </c>
    </row>
    <row r="28" spans="1:14" s="53" customFormat="1" ht="15" x14ac:dyDescent="0.2">
      <c r="A28" s="91"/>
      <c r="B28" s="91"/>
      <c r="C28" s="146"/>
      <c r="D28" s="91"/>
      <c r="E28" s="91"/>
      <c r="F28" s="93"/>
      <c r="G28" s="94"/>
      <c r="H28" s="129"/>
      <c r="I28" s="217">
        <f t="shared" si="0"/>
        <v>0</v>
      </c>
      <c r="J28" s="190"/>
      <c r="K28" s="133"/>
      <c r="L28" s="244">
        <f t="shared" si="1"/>
        <v>0</v>
      </c>
      <c r="M28" s="33"/>
      <c r="N28" s="33">
        <f t="shared" si="2"/>
        <v>0</v>
      </c>
    </row>
    <row r="29" spans="1:14" s="53" customFormat="1" ht="15" x14ac:dyDescent="0.2">
      <c r="A29" s="91"/>
      <c r="B29" s="91"/>
      <c r="C29" s="146"/>
      <c r="D29" s="91"/>
      <c r="E29" s="91"/>
      <c r="F29" s="93"/>
      <c r="G29" s="94"/>
      <c r="H29" s="129"/>
      <c r="I29" s="217">
        <f t="shared" si="0"/>
        <v>0</v>
      </c>
      <c r="J29" s="190"/>
      <c r="K29" s="133"/>
      <c r="L29" s="244">
        <f t="shared" si="1"/>
        <v>0</v>
      </c>
      <c r="M29" s="33"/>
      <c r="N29" s="33">
        <f t="shared" si="2"/>
        <v>0</v>
      </c>
    </row>
    <row r="30" spans="1:14" s="53" customFormat="1" ht="15" x14ac:dyDescent="0.2">
      <c r="A30" s="91"/>
      <c r="B30" s="91"/>
      <c r="C30" s="146"/>
      <c r="D30" s="91"/>
      <c r="E30" s="91"/>
      <c r="F30" s="93"/>
      <c r="G30" s="94"/>
      <c r="H30" s="129"/>
      <c r="I30" s="217">
        <f t="shared" si="0"/>
        <v>0</v>
      </c>
      <c r="J30" s="190"/>
      <c r="K30" s="133"/>
      <c r="L30" s="244">
        <f t="shared" si="1"/>
        <v>0</v>
      </c>
      <c r="M30" s="33"/>
      <c r="N30" s="33">
        <f t="shared" si="2"/>
        <v>0</v>
      </c>
    </row>
    <row r="31" spans="1:14" s="53" customFormat="1" ht="15" x14ac:dyDescent="0.2">
      <c r="A31" s="91"/>
      <c r="B31" s="91"/>
      <c r="C31" s="146"/>
      <c r="D31" s="91"/>
      <c r="E31" s="91"/>
      <c r="F31" s="93"/>
      <c r="G31" s="94"/>
      <c r="H31" s="129"/>
      <c r="I31" s="217">
        <f t="shared" si="0"/>
        <v>0</v>
      </c>
      <c r="J31" s="190"/>
      <c r="K31" s="133"/>
      <c r="L31" s="244">
        <f t="shared" si="1"/>
        <v>0</v>
      </c>
      <c r="M31" s="33"/>
      <c r="N31" s="33">
        <f t="shared" si="2"/>
        <v>0</v>
      </c>
    </row>
    <row r="32" spans="1:14" s="53" customFormat="1" ht="15" x14ac:dyDescent="0.2">
      <c r="A32" s="91"/>
      <c r="B32" s="91"/>
      <c r="C32" s="146"/>
      <c r="D32" s="91"/>
      <c r="E32" s="91"/>
      <c r="F32" s="93"/>
      <c r="G32" s="94"/>
      <c r="H32" s="129"/>
      <c r="I32" s="217">
        <f t="shared" si="0"/>
        <v>0</v>
      </c>
      <c r="J32" s="190"/>
      <c r="K32" s="133"/>
      <c r="L32" s="244">
        <f t="shared" si="1"/>
        <v>0</v>
      </c>
      <c r="M32" s="33"/>
      <c r="N32" s="33">
        <f t="shared" si="2"/>
        <v>0</v>
      </c>
    </row>
    <row r="33" spans="1:14" s="53" customFormat="1" ht="15" x14ac:dyDescent="0.2">
      <c r="A33" s="91"/>
      <c r="B33" s="91"/>
      <c r="C33" s="146"/>
      <c r="D33" s="91"/>
      <c r="E33" s="91"/>
      <c r="F33" s="93"/>
      <c r="G33" s="94"/>
      <c r="H33" s="129"/>
      <c r="I33" s="217">
        <f t="shared" si="0"/>
        <v>0</v>
      </c>
      <c r="J33" s="190"/>
      <c r="K33" s="133"/>
      <c r="L33" s="244">
        <f t="shared" si="1"/>
        <v>0</v>
      </c>
      <c r="M33" s="33"/>
      <c r="N33" s="33">
        <f t="shared" si="2"/>
        <v>0</v>
      </c>
    </row>
    <row r="34" spans="1:14" s="53" customFormat="1" ht="15" x14ac:dyDescent="0.2">
      <c r="A34" s="91"/>
      <c r="B34" s="91"/>
      <c r="C34" s="146"/>
      <c r="D34" s="91"/>
      <c r="E34" s="91"/>
      <c r="F34" s="93"/>
      <c r="G34" s="94"/>
      <c r="H34" s="129"/>
      <c r="I34" s="217">
        <f t="shared" si="0"/>
        <v>0</v>
      </c>
      <c r="J34" s="190"/>
      <c r="K34" s="133"/>
      <c r="L34" s="244">
        <f t="shared" si="1"/>
        <v>0</v>
      </c>
      <c r="M34" s="33"/>
      <c r="N34" s="33">
        <f t="shared" si="2"/>
        <v>0</v>
      </c>
    </row>
    <row r="35" spans="1:14" s="53" customFormat="1" ht="15" x14ac:dyDescent="0.2">
      <c r="A35" s="91"/>
      <c r="B35" s="91"/>
      <c r="C35" s="146"/>
      <c r="D35" s="91"/>
      <c r="E35" s="91"/>
      <c r="F35" s="93"/>
      <c r="G35" s="94"/>
      <c r="H35" s="129"/>
      <c r="I35" s="217">
        <f t="shared" si="0"/>
        <v>0</v>
      </c>
      <c r="J35" s="190"/>
      <c r="K35" s="133"/>
      <c r="L35" s="244">
        <f t="shared" si="1"/>
        <v>0</v>
      </c>
      <c r="M35" s="33"/>
      <c r="N35" s="33">
        <f t="shared" si="2"/>
        <v>0</v>
      </c>
    </row>
    <row r="36" spans="1:14" s="53" customFormat="1" ht="15" x14ac:dyDescent="0.2">
      <c r="A36" s="91"/>
      <c r="B36" s="91"/>
      <c r="C36" s="146"/>
      <c r="D36" s="91"/>
      <c r="E36" s="91"/>
      <c r="F36" s="93"/>
      <c r="G36" s="94"/>
      <c r="H36" s="129"/>
      <c r="I36" s="217">
        <f t="shared" si="0"/>
        <v>0</v>
      </c>
      <c r="J36" s="190"/>
      <c r="K36" s="133"/>
      <c r="L36" s="244">
        <f t="shared" si="1"/>
        <v>0</v>
      </c>
      <c r="M36" s="33"/>
      <c r="N36" s="33">
        <f t="shared" si="2"/>
        <v>0</v>
      </c>
    </row>
    <row r="37" spans="1:14" s="53" customFormat="1" ht="15" x14ac:dyDescent="0.2">
      <c r="A37" s="91"/>
      <c r="B37" s="91"/>
      <c r="C37" s="146"/>
      <c r="D37" s="91"/>
      <c r="E37" s="91"/>
      <c r="F37" s="93"/>
      <c r="G37" s="94"/>
      <c r="H37" s="129"/>
      <c r="I37" s="217">
        <f t="shared" si="0"/>
        <v>0</v>
      </c>
      <c r="J37" s="190"/>
      <c r="K37" s="133"/>
      <c r="L37" s="244">
        <f t="shared" si="1"/>
        <v>0</v>
      </c>
      <c r="M37" s="33"/>
      <c r="N37" s="33">
        <f t="shared" si="2"/>
        <v>0</v>
      </c>
    </row>
    <row r="38" spans="1:14" s="53" customFormat="1" ht="15" x14ac:dyDescent="0.2">
      <c r="A38" s="91"/>
      <c r="B38" s="91"/>
      <c r="C38" s="146"/>
      <c r="D38" s="91"/>
      <c r="E38" s="91"/>
      <c r="F38" s="93"/>
      <c r="G38" s="94"/>
      <c r="H38" s="129"/>
      <c r="I38" s="217">
        <f t="shared" si="0"/>
        <v>0</v>
      </c>
      <c r="J38" s="190"/>
      <c r="K38" s="133"/>
      <c r="L38" s="244">
        <f t="shared" si="1"/>
        <v>0</v>
      </c>
      <c r="M38" s="33"/>
      <c r="N38" s="33">
        <f t="shared" si="2"/>
        <v>0</v>
      </c>
    </row>
    <row r="39" spans="1:14" s="53" customFormat="1" ht="15" x14ac:dyDescent="0.2">
      <c r="A39" s="91"/>
      <c r="B39" s="91"/>
      <c r="C39" s="146"/>
      <c r="D39" s="91"/>
      <c r="E39" s="91"/>
      <c r="F39" s="93"/>
      <c r="G39" s="94"/>
      <c r="H39" s="129"/>
      <c r="I39" s="217">
        <f t="shared" si="0"/>
        <v>0</v>
      </c>
      <c r="J39" s="190"/>
      <c r="K39" s="133"/>
      <c r="L39" s="244">
        <f t="shared" si="1"/>
        <v>0</v>
      </c>
      <c r="M39" s="33"/>
      <c r="N39" s="33">
        <f t="shared" si="2"/>
        <v>0</v>
      </c>
    </row>
    <row r="40" spans="1:14" s="53" customFormat="1" ht="15" x14ac:dyDescent="0.2">
      <c r="A40" s="91"/>
      <c r="B40" s="91"/>
      <c r="C40" s="146"/>
      <c r="D40" s="91"/>
      <c r="E40" s="91"/>
      <c r="F40" s="93"/>
      <c r="G40" s="94"/>
      <c r="H40" s="129"/>
      <c r="I40" s="217">
        <f t="shared" si="0"/>
        <v>0</v>
      </c>
      <c r="J40" s="190"/>
      <c r="K40" s="133"/>
      <c r="L40" s="244">
        <f t="shared" si="1"/>
        <v>0</v>
      </c>
      <c r="M40" s="33"/>
      <c r="N40" s="33">
        <f t="shared" si="2"/>
        <v>0</v>
      </c>
    </row>
    <row r="41" spans="1:14" s="53" customFormat="1" ht="15" x14ac:dyDescent="0.2">
      <c r="A41" s="91"/>
      <c r="B41" s="91"/>
      <c r="C41" s="146"/>
      <c r="D41" s="91"/>
      <c r="E41" s="91"/>
      <c r="F41" s="93"/>
      <c r="G41" s="94"/>
      <c r="H41" s="129"/>
      <c r="I41" s="217">
        <f t="shared" si="0"/>
        <v>0</v>
      </c>
      <c r="J41" s="190"/>
      <c r="K41" s="133"/>
      <c r="L41" s="244">
        <f t="shared" si="1"/>
        <v>0</v>
      </c>
      <c r="M41" s="33"/>
      <c r="N41" s="33">
        <f t="shared" si="2"/>
        <v>0</v>
      </c>
    </row>
    <row r="42" spans="1:14" s="53" customFormat="1" ht="15" x14ac:dyDescent="0.2">
      <c r="A42" s="91"/>
      <c r="B42" s="91"/>
      <c r="C42" s="146"/>
      <c r="D42" s="91"/>
      <c r="E42" s="91"/>
      <c r="F42" s="93"/>
      <c r="G42" s="94"/>
      <c r="H42" s="129"/>
      <c r="I42" s="217">
        <f t="shared" si="0"/>
        <v>0</v>
      </c>
      <c r="J42" s="190"/>
      <c r="K42" s="133"/>
      <c r="L42" s="244">
        <f t="shared" si="1"/>
        <v>0</v>
      </c>
      <c r="M42" s="33"/>
      <c r="N42" s="33">
        <f t="shared" si="2"/>
        <v>0</v>
      </c>
    </row>
    <row r="43" spans="1:14" s="53" customFormat="1" ht="15" x14ac:dyDescent="0.2">
      <c r="A43" s="91"/>
      <c r="B43" s="91"/>
      <c r="C43" s="146"/>
      <c r="D43" s="91"/>
      <c r="E43" s="91"/>
      <c r="F43" s="93"/>
      <c r="G43" s="94"/>
      <c r="H43" s="129"/>
      <c r="I43" s="217">
        <f t="shared" si="0"/>
        <v>0</v>
      </c>
      <c r="J43" s="190"/>
      <c r="K43" s="133"/>
      <c r="L43" s="244">
        <f t="shared" si="1"/>
        <v>0</v>
      </c>
      <c r="M43" s="33"/>
      <c r="N43" s="33">
        <f t="shared" si="2"/>
        <v>0</v>
      </c>
    </row>
    <row r="44" spans="1:14" s="53" customFormat="1" ht="15" x14ac:dyDescent="0.2">
      <c r="A44" s="91"/>
      <c r="B44" s="91"/>
      <c r="C44" s="146"/>
      <c r="D44" s="91"/>
      <c r="E44" s="91"/>
      <c r="F44" s="93"/>
      <c r="G44" s="94"/>
      <c r="H44" s="129"/>
      <c r="I44" s="217">
        <f t="shared" si="0"/>
        <v>0</v>
      </c>
      <c r="J44" s="190"/>
      <c r="K44" s="133"/>
      <c r="L44" s="244">
        <f t="shared" si="1"/>
        <v>0</v>
      </c>
      <c r="M44" s="33"/>
      <c r="N44" s="33">
        <f t="shared" si="2"/>
        <v>0</v>
      </c>
    </row>
    <row r="45" spans="1:14" s="53" customFormat="1" ht="15" x14ac:dyDescent="0.2">
      <c r="A45" s="91"/>
      <c r="B45" s="91"/>
      <c r="C45" s="146"/>
      <c r="D45" s="91"/>
      <c r="E45" s="91"/>
      <c r="F45" s="93"/>
      <c r="G45" s="94"/>
      <c r="H45" s="129"/>
      <c r="I45" s="217">
        <f t="shared" si="0"/>
        <v>0</v>
      </c>
      <c r="J45" s="190"/>
      <c r="K45" s="133"/>
      <c r="L45" s="244">
        <f t="shared" si="1"/>
        <v>0</v>
      </c>
      <c r="M45" s="33"/>
      <c r="N45" s="33">
        <f t="shared" si="2"/>
        <v>0</v>
      </c>
    </row>
    <row r="46" spans="1:14" s="53" customFormat="1" ht="15" x14ac:dyDescent="0.2">
      <c r="A46" s="91"/>
      <c r="B46" s="91"/>
      <c r="C46" s="146"/>
      <c r="D46" s="91"/>
      <c r="E46" s="91"/>
      <c r="F46" s="93"/>
      <c r="G46" s="94"/>
      <c r="H46" s="129"/>
      <c r="I46" s="217">
        <f t="shared" si="0"/>
        <v>0</v>
      </c>
      <c r="J46" s="190"/>
      <c r="K46" s="133"/>
      <c r="L46" s="244">
        <f t="shared" si="1"/>
        <v>0</v>
      </c>
      <c r="M46" s="33"/>
      <c r="N46" s="33">
        <f t="shared" si="2"/>
        <v>0</v>
      </c>
    </row>
    <row r="47" spans="1:14" s="53" customFormat="1" ht="15" x14ac:dyDescent="0.2">
      <c r="A47" s="91"/>
      <c r="B47" s="91"/>
      <c r="C47" s="146"/>
      <c r="D47" s="91"/>
      <c r="E47" s="91"/>
      <c r="F47" s="93"/>
      <c r="G47" s="94"/>
      <c r="H47" s="129"/>
      <c r="I47" s="217">
        <f t="shared" si="0"/>
        <v>0</v>
      </c>
      <c r="J47" s="190"/>
      <c r="K47" s="133"/>
      <c r="L47" s="244">
        <f t="shared" si="1"/>
        <v>0</v>
      </c>
      <c r="M47" s="33"/>
      <c r="N47" s="33">
        <f t="shared" si="2"/>
        <v>0</v>
      </c>
    </row>
    <row r="48" spans="1:14" s="53" customFormat="1" ht="15" x14ac:dyDescent="0.2">
      <c r="A48" s="91"/>
      <c r="B48" s="91"/>
      <c r="C48" s="146"/>
      <c r="D48" s="91"/>
      <c r="E48" s="91"/>
      <c r="F48" s="93"/>
      <c r="G48" s="94"/>
      <c r="H48" s="129"/>
      <c r="I48" s="217">
        <f t="shared" si="0"/>
        <v>0</v>
      </c>
      <c r="J48" s="190"/>
      <c r="K48" s="133"/>
      <c r="L48" s="244">
        <f t="shared" si="1"/>
        <v>0</v>
      </c>
      <c r="M48" s="33"/>
      <c r="N48" s="33">
        <f t="shared" si="2"/>
        <v>0</v>
      </c>
    </row>
    <row r="49" spans="1:14" s="53" customFormat="1" ht="15" x14ac:dyDescent="0.2">
      <c r="A49" s="91"/>
      <c r="B49" s="91"/>
      <c r="C49" s="146"/>
      <c r="D49" s="91"/>
      <c r="E49" s="91"/>
      <c r="F49" s="93"/>
      <c r="G49" s="94"/>
      <c r="H49" s="129"/>
      <c r="I49" s="217">
        <f t="shared" si="0"/>
        <v>0</v>
      </c>
      <c r="J49" s="190"/>
      <c r="K49" s="133"/>
      <c r="L49" s="244">
        <f t="shared" si="1"/>
        <v>0</v>
      </c>
      <c r="M49" s="33"/>
      <c r="N49" s="33">
        <f t="shared" si="2"/>
        <v>0</v>
      </c>
    </row>
    <row r="50" spans="1:14" s="53" customFormat="1" ht="15" x14ac:dyDescent="0.2">
      <c r="A50" s="91"/>
      <c r="B50" s="91"/>
      <c r="C50" s="146"/>
      <c r="D50" s="91"/>
      <c r="E50" s="91"/>
      <c r="F50" s="93"/>
      <c r="G50" s="94"/>
      <c r="H50" s="129"/>
      <c r="I50" s="217">
        <f t="shared" si="0"/>
        <v>0</v>
      </c>
      <c r="J50" s="190"/>
      <c r="K50" s="133"/>
      <c r="L50" s="244">
        <f t="shared" si="1"/>
        <v>0</v>
      </c>
      <c r="M50" s="33"/>
      <c r="N50" s="33">
        <f t="shared" si="2"/>
        <v>0</v>
      </c>
    </row>
    <row r="51" spans="1:14" s="53" customFormat="1" ht="15" x14ac:dyDescent="0.2">
      <c r="A51" s="91"/>
      <c r="B51" s="91"/>
      <c r="C51" s="146"/>
      <c r="D51" s="91"/>
      <c r="E51" s="91"/>
      <c r="F51" s="93"/>
      <c r="G51" s="94"/>
      <c r="H51" s="129"/>
      <c r="I51" s="217">
        <f t="shared" si="0"/>
        <v>0</v>
      </c>
      <c r="J51" s="190"/>
      <c r="K51" s="133"/>
      <c r="L51" s="244">
        <f t="shared" si="1"/>
        <v>0</v>
      </c>
      <c r="M51" s="33"/>
      <c r="N51" s="33">
        <f t="shared" si="2"/>
        <v>0</v>
      </c>
    </row>
    <row r="52" spans="1:14" s="53" customFormat="1" ht="15" x14ac:dyDescent="0.2">
      <c r="A52" s="91"/>
      <c r="B52" s="91"/>
      <c r="C52" s="146"/>
      <c r="D52" s="91"/>
      <c r="E52" s="91"/>
      <c r="F52" s="93"/>
      <c r="G52" s="94"/>
      <c r="H52" s="129"/>
      <c r="I52" s="217">
        <f t="shared" si="0"/>
        <v>0</v>
      </c>
      <c r="J52" s="190"/>
      <c r="K52" s="133"/>
      <c r="L52" s="244">
        <f t="shared" si="1"/>
        <v>0</v>
      </c>
      <c r="M52" s="33"/>
      <c r="N52" s="33">
        <f t="shared" si="2"/>
        <v>0</v>
      </c>
    </row>
    <row r="53" spans="1:14" s="53" customFormat="1" ht="15" x14ac:dyDescent="0.2">
      <c r="A53" s="91"/>
      <c r="B53" s="91"/>
      <c r="C53" s="146"/>
      <c r="D53" s="91"/>
      <c r="E53" s="91"/>
      <c r="F53" s="93"/>
      <c r="G53" s="94"/>
      <c r="H53" s="129"/>
      <c r="I53" s="217">
        <f t="shared" si="0"/>
        <v>0</v>
      </c>
      <c r="J53" s="190"/>
      <c r="K53" s="133"/>
      <c r="L53" s="244">
        <f t="shared" si="1"/>
        <v>0</v>
      </c>
      <c r="M53" s="33"/>
      <c r="N53" s="33">
        <f t="shared" si="2"/>
        <v>0</v>
      </c>
    </row>
    <row r="54" spans="1:14" s="53" customFormat="1" ht="15" x14ac:dyDescent="0.2">
      <c r="A54" s="91"/>
      <c r="B54" s="91"/>
      <c r="C54" s="146"/>
      <c r="D54" s="91"/>
      <c r="E54" s="91"/>
      <c r="F54" s="93"/>
      <c r="G54" s="94"/>
      <c r="H54" s="129"/>
      <c r="I54" s="217">
        <f t="shared" si="0"/>
        <v>0</v>
      </c>
      <c r="J54" s="190"/>
      <c r="K54" s="133"/>
      <c r="L54" s="244">
        <f t="shared" si="1"/>
        <v>0</v>
      </c>
      <c r="M54" s="33"/>
      <c r="N54" s="33">
        <f t="shared" si="2"/>
        <v>0</v>
      </c>
    </row>
    <row r="55" spans="1:14" s="53" customFormat="1" ht="15" x14ac:dyDescent="0.2">
      <c r="A55" s="91"/>
      <c r="B55" s="91"/>
      <c r="C55" s="146"/>
      <c r="D55" s="91"/>
      <c r="E55" s="91"/>
      <c r="F55" s="93"/>
      <c r="G55" s="94"/>
      <c r="H55" s="129"/>
      <c r="I55" s="217">
        <f t="shared" si="0"/>
        <v>0</v>
      </c>
      <c r="J55" s="190"/>
      <c r="K55" s="133"/>
      <c r="L55" s="244">
        <f t="shared" si="1"/>
        <v>0</v>
      </c>
      <c r="M55" s="33"/>
      <c r="N55" s="33">
        <f t="shared" si="2"/>
        <v>0</v>
      </c>
    </row>
    <row r="56" spans="1:14" s="53" customFormat="1" ht="15" x14ac:dyDescent="0.2">
      <c r="A56" s="91"/>
      <c r="B56" s="91"/>
      <c r="C56" s="146"/>
      <c r="D56" s="91"/>
      <c r="E56" s="91"/>
      <c r="F56" s="93"/>
      <c r="G56" s="94"/>
      <c r="H56" s="129"/>
      <c r="I56" s="217">
        <f t="shared" si="0"/>
        <v>0</v>
      </c>
      <c r="J56" s="190"/>
      <c r="K56" s="133"/>
      <c r="L56" s="244">
        <f t="shared" si="1"/>
        <v>0</v>
      </c>
      <c r="M56" s="33"/>
      <c r="N56" s="33">
        <f t="shared" si="2"/>
        <v>0</v>
      </c>
    </row>
    <row r="57" spans="1:14" s="53" customFormat="1" ht="15" x14ac:dyDescent="0.2">
      <c r="A57" s="91"/>
      <c r="B57" s="91"/>
      <c r="C57" s="146"/>
      <c r="D57" s="91"/>
      <c r="E57" s="91"/>
      <c r="F57" s="93"/>
      <c r="G57" s="94"/>
      <c r="H57" s="129"/>
      <c r="I57" s="217">
        <f t="shared" si="0"/>
        <v>0</v>
      </c>
      <c r="J57" s="190"/>
      <c r="K57" s="133"/>
      <c r="L57" s="244">
        <f t="shared" si="1"/>
        <v>0</v>
      </c>
      <c r="M57" s="33"/>
      <c r="N57" s="33">
        <f t="shared" si="2"/>
        <v>0</v>
      </c>
    </row>
    <row r="58" spans="1:14" s="53" customFormat="1" ht="15" x14ac:dyDescent="0.2">
      <c r="A58" s="91"/>
      <c r="B58" s="91"/>
      <c r="C58" s="146"/>
      <c r="D58" s="91"/>
      <c r="E58" s="91"/>
      <c r="F58" s="93"/>
      <c r="G58" s="94"/>
      <c r="H58" s="129"/>
      <c r="I58" s="217">
        <f t="shared" si="0"/>
        <v>0</v>
      </c>
      <c r="J58" s="190"/>
      <c r="K58" s="133"/>
      <c r="L58" s="244">
        <f t="shared" si="1"/>
        <v>0</v>
      </c>
      <c r="M58" s="33"/>
      <c r="N58" s="33">
        <f t="shared" si="2"/>
        <v>0</v>
      </c>
    </row>
    <row r="59" spans="1:14" s="53" customFormat="1" ht="15" x14ac:dyDescent="0.2">
      <c r="A59" s="91"/>
      <c r="B59" s="91"/>
      <c r="C59" s="146"/>
      <c r="D59" s="91"/>
      <c r="E59" s="91"/>
      <c r="F59" s="93"/>
      <c r="G59" s="94"/>
      <c r="H59" s="129"/>
      <c r="I59" s="217">
        <f t="shared" si="0"/>
        <v>0</v>
      </c>
      <c r="J59" s="190"/>
      <c r="K59" s="133"/>
      <c r="L59" s="244">
        <f t="shared" si="1"/>
        <v>0</v>
      </c>
      <c r="M59" s="33"/>
      <c r="N59" s="33">
        <f t="shared" si="2"/>
        <v>0</v>
      </c>
    </row>
    <row r="60" spans="1:14" s="53" customFormat="1" ht="15" x14ac:dyDescent="0.2">
      <c r="A60" s="91"/>
      <c r="B60" s="91"/>
      <c r="C60" s="146"/>
      <c r="D60" s="91"/>
      <c r="E60" s="91"/>
      <c r="F60" s="93"/>
      <c r="G60" s="94"/>
      <c r="H60" s="129"/>
      <c r="I60" s="217">
        <f t="shared" si="0"/>
        <v>0</v>
      </c>
      <c r="J60" s="190"/>
      <c r="K60" s="133"/>
      <c r="L60" s="244">
        <f t="shared" si="1"/>
        <v>0</v>
      </c>
      <c r="M60" s="33"/>
      <c r="N60" s="33">
        <f t="shared" si="2"/>
        <v>0</v>
      </c>
    </row>
    <row r="61" spans="1:14" s="64" customFormat="1" ht="26.45" customHeight="1" x14ac:dyDescent="0.25">
      <c r="A61" s="172"/>
      <c r="B61" s="172"/>
      <c r="C61" s="181"/>
      <c r="D61" s="172"/>
      <c r="E61" s="172"/>
      <c r="F61" s="182"/>
      <c r="G61" s="183"/>
      <c r="H61" s="184" t="s">
        <v>0</v>
      </c>
      <c r="I61" s="220">
        <f>ROUNDUP(SUM(I4:I60),2)</f>
        <v>0</v>
      </c>
      <c r="J61" s="191"/>
      <c r="K61" s="138"/>
      <c r="L61" s="59"/>
      <c r="M61" s="55"/>
      <c r="N61" s="57">
        <f>ROUNDUP(SUM(N4:N60),2)</f>
        <v>0</v>
      </c>
    </row>
  </sheetData>
  <sheetProtection password="CF05" sheet="1" objects="1" scenarios="1"/>
  <mergeCells count="1">
    <mergeCell ref="A1:C1"/>
  </mergeCells>
  <printOptions horizontalCentered="1"/>
  <pageMargins left="0.39370078740157483" right="0.39370078740157483" top="0.55118110236220474" bottom="0.55118110236220474" header="0.31496062992125984" footer="0.31496062992125984"/>
  <pageSetup scale="43" orientation="landscape" r:id="rId1"/>
  <headerFooter>
    <oddFooter>&amp;C&amp;F&amp;R&amp;P/&amp;N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61"/>
  <sheetViews>
    <sheetView zoomScale="70" zoomScaleNormal="70" workbookViewId="0">
      <selection activeCell="F4" sqref="F4"/>
    </sheetView>
  </sheetViews>
  <sheetFormatPr defaultColWidth="8.85546875" defaultRowHeight="14.25" x14ac:dyDescent="0.2"/>
  <cols>
    <col min="1" max="1" width="10.28515625" style="173" customWidth="1"/>
    <col min="2" max="2" width="21.28515625" style="173" customWidth="1"/>
    <col min="3" max="3" width="21.28515625" style="185" customWidth="1"/>
    <col min="4" max="4" width="21.28515625" style="173" customWidth="1"/>
    <col min="5" max="5" width="63.85546875" style="173" customWidth="1"/>
    <col min="6" max="6" width="21.28515625" style="186" customWidth="1"/>
    <col min="7" max="7" width="15.28515625" style="187" customWidth="1"/>
    <col min="8" max="8" width="19.42578125" style="188" customWidth="1"/>
    <col min="9" max="9" width="21.28515625" style="37" customWidth="1"/>
    <col min="10" max="10" width="15.85546875" style="192" customWidth="1"/>
    <col min="11" max="11" width="20.28515625" style="130" hidden="1" customWidth="1"/>
    <col min="12" max="12" width="16.7109375" style="137" hidden="1" customWidth="1"/>
    <col min="13" max="13" width="14.28515625" style="37" hidden="1" customWidth="1"/>
    <col min="14" max="14" width="15.7109375" style="37" hidden="1" customWidth="1"/>
    <col min="15" max="16384" width="8.85546875" style="34"/>
  </cols>
  <sheetData>
    <row r="1" spans="1:14" s="41" customFormat="1" ht="34.9" customHeight="1" x14ac:dyDescent="0.25">
      <c r="A1" s="595" t="s">
        <v>43</v>
      </c>
      <c r="B1" s="595"/>
      <c r="C1" s="193"/>
      <c r="D1" s="193"/>
      <c r="E1" s="174"/>
      <c r="F1" s="175"/>
      <c r="G1" s="176"/>
      <c r="H1" s="177"/>
      <c r="I1" s="42"/>
      <c r="J1" s="189"/>
      <c r="K1" s="128"/>
      <c r="L1" s="135"/>
      <c r="M1" s="42"/>
      <c r="N1" s="42"/>
    </row>
    <row r="3" spans="1:14" s="223" customFormat="1" ht="57" x14ac:dyDescent="0.25">
      <c r="A3" s="203" t="s">
        <v>226</v>
      </c>
      <c r="B3" s="213" t="s">
        <v>225</v>
      </c>
      <c r="C3" s="204" t="s">
        <v>231</v>
      </c>
      <c r="D3" s="213" t="s">
        <v>229</v>
      </c>
      <c r="E3" s="203" t="s">
        <v>238</v>
      </c>
      <c r="F3" s="43" t="s">
        <v>222</v>
      </c>
      <c r="G3" s="203" t="s">
        <v>221</v>
      </c>
      <c r="H3" s="205" t="s">
        <v>258</v>
      </c>
      <c r="I3" s="43" t="s">
        <v>257</v>
      </c>
      <c r="J3" s="204" t="s">
        <v>276</v>
      </c>
      <c r="K3" s="132" t="s">
        <v>249</v>
      </c>
      <c r="L3" s="46" t="s">
        <v>259</v>
      </c>
      <c r="M3" s="38" t="s">
        <v>250</v>
      </c>
      <c r="N3" s="206" t="s">
        <v>252</v>
      </c>
    </row>
    <row r="4" spans="1:14" s="64" customFormat="1" ht="15" x14ac:dyDescent="0.2">
      <c r="A4" s="98"/>
      <c r="B4" s="98"/>
      <c r="C4" s="148"/>
      <c r="D4" s="98"/>
      <c r="E4" s="98"/>
      <c r="F4" s="99"/>
      <c r="G4" s="100"/>
      <c r="H4" s="143"/>
      <c r="I4" s="62">
        <f>IF(H4="",F4,F4/H4)</f>
        <v>0</v>
      </c>
      <c r="J4" s="190"/>
      <c r="K4" s="144"/>
      <c r="L4" s="244">
        <f>IF(K4&gt;0,(F4/K4),I4)</f>
        <v>0</v>
      </c>
      <c r="M4" s="63"/>
      <c r="N4" s="63">
        <f>L4-M4</f>
        <v>0</v>
      </c>
    </row>
    <row r="5" spans="1:14" s="64" customFormat="1" ht="15" x14ac:dyDescent="0.2">
      <c r="A5" s="98"/>
      <c r="B5" s="98"/>
      <c r="C5" s="148"/>
      <c r="D5" s="98"/>
      <c r="E5" s="98"/>
      <c r="F5" s="99"/>
      <c r="G5" s="100"/>
      <c r="H5" s="143"/>
      <c r="I5" s="62">
        <f t="shared" ref="I5:I58" si="0">IF(H5="",F5,F5/H5)</f>
        <v>0</v>
      </c>
      <c r="J5" s="190"/>
      <c r="K5" s="144"/>
      <c r="L5" s="244">
        <f t="shared" ref="L5:L58" si="1">IF(K5&gt;0,(F5/K5),I5)</f>
        <v>0</v>
      </c>
      <c r="M5" s="63"/>
      <c r="N5" s="63">
        <f t="shared" ref="N5:N58" si="2">L5-M5</f>
        <v>0</v>
      </c>
    </row>
    <row r="6" spans="1:14" s="64" customFormat="1" ht="15" x14ac:dyDescent="0.2">
      <c r="A6" s="98"/>
      <c r="B6" s="98"/>
      <c r="C6" s="148"/>
      <c r="D6" s="98"/>
      <c r="E6" s="98"/>
      <c r="F6" s="99"/>
      <c r="G6" s="100"/>
      <c r="H6" s="143"/>
      <c r="I6" s="62">
        <f t="shared" si="0"/>
        <v>0</v>
      </c>
      <c r="J6" s="190"/>
      <c r="K6" s="144"/>
      <c r="L6" s="244">
        <f t="shared" si="1"/>
        <v>0</v>
      </c>
      <c r="M6" s="63"/>
      <c r="N6" s="63">
        <f t="shared" si="2"/>
        <v>0</v>
      </c>
    </row>
    <row r="7" spans="1:14" s="64" customFormat="1" ht="15" x14ac:dyDescent="0.2">
      <c r="A7" s="98"/>
      <c r="B7" s="98"/>
      <c r="C7" s="148"/>
      <c r="D7" s="98"/>
      <c r="E7" s="98"/>
      <c r="F7" s="99"/>
      <c r="G7" s="100"/>
      <c r="H7" s="143"/>
      <c r="I7" s="62">
        <f t="shared" si="0"/>
        <v>0</v>
      </c>
      <c r="J7" s="190"/>
      <c r="K7" s="144"/>
      <c r="L7" s="244">
        <f t="shared" si="1"/>
        <v>0</v>
      </c>
      <c r="M7" s="63"/>
      <c r="N7" s="63">
        <f t="shared" si="2"/>
        <v>0</v>
      </c>
    </row>
    <row r="8" spans="1:14" s="64" customFormat="1" ht="15" x14ac:dyDescent="0.2">
      <c r="A8" s="98"/>
      <c r="B8" s="98"/>
      <c r="C8" s="148"/>
      <c r="D8" s="98"/>
      <c r="E8" s="98"/>
      <c r="F8" s="99"/>
      <c r="G8" s="100"/>
      <c r="H8" s="143"/>
      <c r="I8" s="62">
        <f t="shared" si="0"/>
        <v>0</v>
      </c>
      <c r="J8" s="190"/>
      <c r="K8" s="144"/>
      <c r="L8" s="244">
        <f t="shared" si="1"/>
        <v>0</v>
      </c>
      <c r="M8" s="63"/>
      <c r="N8" s="63">
        <f t="shared" si="2"/>
        <v>0</v>
      </c>
    </row>
    <row r="9" spans="1:14" s="64" customFormat="1" ht="15" x14ac:dyDescent="0.2">
      <c r="A9" s="98"/>
      <c r="B9" s="98"/>
      <c r="C9" s="148"/>
      <c r="D9" s="98"/>
      <c r="E9" s="98"/>
      <c r="F9" s="99"/>
      <c r="G9" s="100"/>
      <c r="H9" s="143"/>
      <c r="I9" s="62">
        <f t="shared" si="0"/>
        <v>0</v>
      </c>
      <c r="J9" s="190"/>
      <c r="K9" s="144"/>
      <c r="L9" s="244">
        <f t="shared" si="1"/>
        <v>0</v>
      </c>
      <c r="M9" s="63"/>
      <c r="N9" s="63">
        <f t="shared" si="2"/>
        <v>0</v>
      </c>
    </row>
    <row r="10" spans="1:14" s="64" customFormat="1" ht="15" x14ac:dyDescent="0.2">
      <c r="A10" s="98"/>
      <c r="B10" s="98"/>
      <c r="C10" s="148"/>
      <c r="D10" s="98"/>
      <c r="E10" s="98"/>
      <c r="F10" s="99"/>
      <c r="G10" s="100"/>
      <c r="H10" s="143"/>
      <c r="I10" s="62">
        <f t="shared" si="0"/>
        <v>0</v>
      </c>
      <c r="J10" s="190"/>
      <c r="K10" s="144"/>
      <c r="L10" s="244">
        <f t="shared" si="1"/>
        <v>0</v>
      </c>
      <c r="M10" s="63"/>
      <c r="N10" s="63">
        <f t="shared" si="2"/>
        <v>0</v>
      </c>
    </row>
    <row r="11" spans="1:14" s="64" customFormat="1" ht="15" x14ac:dyDescent="0.2">
      <c r="A11" s="98"/>
      <c r="B11" s="98"/>
      <c r="C11" s="148"/>
      <c r="D11" s="98"/>
      <c r="E11" s="98"/>
      <c r="F11" s="99"/>
      <c r="G11" s="100"/>
      <c r="H11" s="143"/>
      <c r="I11" s="62">
        <f t="shared" si="0"/>
        <v>0</v>
      </c>
      <c r="J11" s="190"/>
      <c r="K11" s="144"/>
      <c r="L11" s="244">
        <f t="shared" si="1"/>
        <v>0</v>
      </c>
      <c r="M11" s="63"/>
      <c r="N11" s="63">
        <f t="shared" si="2"/>
        <v>0</v>
      </c>
    </row>
    <row r="12" spans="1:14" s="64" customFormat="1" ht="15" x14ac:dyDescent="0.2">
      <c r="A12" s="98"/>
      <c r="B12" s="98"/>
      <c r="C12" s="148"/>
      <c r="D12" s="98"/>
      <c r="E12" s="98"/>
      <c r="F12" s="99"/>
      <c r="G12" s="100"/>
      <c r="H12" s="143"/>
      <c r="I12" s="62">
        <f t="shared" si="0"/>
        <v>0</v>
      </c>
      <c r="J12" s="190"/>
      <c r="K12" s="144"/>
      <c r="L12" s="244">
        <f t="shared" si="1"/>
        <v>0</v>
      </c>
      <c r="M12" s="63"/>
      <c r="N12" s="63">
        <f t="shared" si="2"/>
        <v>0</v>
      </c>
    </row>
    <row r="13" spans="1:14" s="64" customFormat="1" ht="15" x14ac:dyDescent="0.2">
      <c r="A13" s="98"/>
      <c r="B13" s="98"/>
      <c r="C13" s="148"/>
      <c r="D13" s="98"/>
      <c r="E13" s="98"/>
      <c r="F13" s="99"/>
      <c r="G13" s="100"/>
      <c r="H13" s="143"/>
      <c r="I13" s="62">
        <f t="shared" si="0"/>
        <v>0</v>
      </c>
      <c r="J13" s="190"/>
      <c r="K13" s="144"/>
      <c r="L13" s="244">
        <f t="shared" si="1"/>
        <v>0</v>
      </c>
      <c r="M13" s="63"/>
      <c r="N13" s="63">
        <f t="shared" si="2"/>
        <v>0</v>
      </c>
    </row>
    <row r="14" spans="1:14" s="64" customFormat="1" ht="15" x14ac:dyDescent="0.2">
      <c r="A14" s="98"/>
      <c r="B14" s="98"/>
      <c r="C14" s="148"/>
      <c r="D14" s="98"/>
      <c r="E14" s="98"/>
      <c r="F14" s="99"/>
      <c r="G14" s="100"/>
      <c r="H14" s="143"/>
      <c r="I14" s="62">
        <f t="shared" si="0"/>
        <v>0</v>
      </c>
      <c r="J14" s="190"/>
      <c r="K14" s="144"/>
      <c r="L14" s="244">
        <f t="shared" si="1"/>
        <v>0</v>
      </c>
      <c r="M14" s="63"/>
      <c r="N14" s="63">
        <f t="shared" si="2"/>
        <v>0</v>
      </c>
    </row>
    <row r="15" spans="1:14" s="64" customFormat="1" ht="15" x14ac:dyDescent="0.2">
      <c r="A15" s="98"/>
      <c r="B15" s="98"/>
      <c r="C15" s="148"/>
      <c r="D15" s="98"/>
      <c r="E15" s="98"/>
      <c r="F15" s="99"/>
      <c r="G15" s="100"/>
      <c r="H15" s="143"/>
      <c r="I15" s="62">
        <f t="shared" si="0"/>
        <v>0</v>
      </c>
      <c r="J15" s="190"/>
      <c r="K15" s="144"/>
      <c r="L15" s="244">
        <f t="shared" si="1"/>
        <v>0</v>
      </c>
      <c r="M15" s="63"/>
      <c r="N15" s="63">
        <f t="shared" si="2"/>
        <v>0</v>
      </c>
    </row>
    <row r="16" spans="1:14" s="64" customFormat="1" ht="15" x14ac:dyDescent="0.2">
      <c r="A16" s="98"/>
      <c r="B16" s="98"/>
      <c r="C16" s="148"/>
      <c r="D16" s="98"/>
      <c r="E16" s="98"/>
      <c r="F16" s="99"/>
      <c r="G16" s="100"/>
      <c r="H16" s="143"/>
      <c r="I16" s="62">
        <f t="shared" si="0"/>
        <v>0</v>
      </c>
      <c r="J16" s="190"/>
      <c r="K16" s="144"/>
      <c r="L16" s="244">
        <f t="shared" si="1"/>
        <v>0</v>
      </c>
      <c r="M16" s="63"/>
      <c r="N16" s="63">
        <f t="shared" si="2"/>
        <v>0</v>
      </c>
    </row>
    <row r="17" spans="1:14" s="64" customFormat="1" ht="15" x14ac:dyDescent="0.2">
      <c r="A17" s="98"/>
      <c r="B17" s="98"/>
      <c r="C17" s="148"/>
      <c r="D17" s="98"/>
      <c r="E17" s="98"/>
      <c r="F17" s="99"/>
      <c r="G17" s="100"/>
      <c r="H17" s="143"/>
      <c r="I17" s="62">
        <f t="shared" si="0"/>
        <v>0</v>
      </c>
      <c r="J17" s="190"/>
      <c r="K17" s="144"/>
      <c r="L17" s="244">
        <f t="shared" si="1"/>
        <v>0</v>
      </c>
      <c r="M17" s="63"/>
      <c r="N17" s="63">
        <f t="shared" si="2"/>
        <v>0</v>
      </c>
    </row>
    <row r="18" spans="1:14" s="64" customFormat="1" ht="15" x14ac:dyDescent="0.2">
      <c r="A18" s="98"/>
      <c r="B18" s="98"/>
      <c r="C18" s="148"/>
      <c r="D18" s="98"/>
      <c r="E18" s="98"/>
      <c r="F18" s="99"/>
      <c r="G18" s="100"/>
      <c r="H18" s="143"/>
      <c r="I18" s="62">
        <f t="shared" si="0"/>
        <v>0</v>
      </c>
      <c r="J18" s="190"/>
      <c r="K18" s="144"/>
      <c r="L18" s="244">
        <f t="shared" si="1"/>
        <v>0</v>
      </c>
      <c r="M18" s="63"/>
      <c r="N18" s="63">
        <f t="shared" si="2"/>
        <v>0</v>
      </c>
    </row>
    <row r="19" spans="1:14" s="64" customFormat="1" ht="15" x14ac:dyDescent="0.2">
      <c r="A19" s="98"/>
      <c r="B19" s="98"/>
      <c r="C19" s="148"/>
      <c r="D19" s="98"/>
      <c r="E19" s="98"/>
      <c r="F19" s="99"/>
      <c r="G19" s="100"/>
      <c r="H19" s="143"/>
      <c r="I19" s="62">
        <f t="shared" si="0"/>
        <v>0</v>
      </c>
      <c r="J19" s="190"/>
      <c r="K19" s="144"/>
      <c r="L19" s="244">
        <f t="shared" si="1"/>
        <v>0</v>
      </c>
      <c r="M19" s="63"/>
      <c r="N19" s="63">
        <f t="shared" si="2"/>
        <v>0</v>
      </c>
    </row>
    <row r="20" spans="1:14" s="64" customFormat="1" ht="15" x14ac:dyDescent="0.2">
      <c r="A20" s="98"/>
      <c r="B20" s="98"/>
      <c r="C20" s="148"/>
      <c r="D20" s="98"/>
      <c r="E20" s="98"/>
      <c r="F20" s="99"/>
      <c r="G20" s="100"/>
      <c r="H20" s="143"/>
      <c r="I20" s="62">
        <f t="shared" si="0"/>
        <v>0</v>
      </c>
      <c r="J20" s="190"/>
      <c r="K20" s="144"/>
      <c r="L20" s="244">
        <f t="shared" si="1"/>
        <v>0</v>
      </c>
      <c r="M20" s="63"/>
      <c r="N20" s="63">
        <f t="shared" si="2"/>
        <v>0</v>
      </c>
    </row>
    <row r="21" spans="1:14" s="64" customFormat="1" ht="15" x14ac:dyDescent="0.2">
      <c r="A21" s="98"/>
      <c r="B21" s="98"/>
      <c r="C21" s="148"/>
      <c r="D21" s="98"/>
      <c r="E21" s="98"/>
      <c r="F21" s="99"/>
      <c r="G21" s="100"/>
      <c r="H21" s="143"/>
      <c r="I21" s="62">
        <f t="shared" si="0"/>
        <v>0</v>
      </c>
      <c r="J21" s="190"/>
      <c r="K21" s="144"/>
      <c r="L21" s="244">
        <f t="shared" si="1"/>
        <v>0</v>
      </c>
      <c r="M21" s="63"/>
      <c r="N21" s="63">
        <f t="shared" si="2"/>
        <v>0</v>
      </c>
    </row>
    <row r="22" spans="1:14" s="64" customFormat="1" ht="15" x14ac:dyDescent="0.2">
      <c r="A22" s="98"/>
      <c r="B22" s="98"/>
      <c r="C22" s="148"/>
      <c r="D22" s="98"/>
      <c r="E22" s="98"/>
      <c r="F22" s="99"/>
      <c r="G22" s="100"/>
      <c r="H22" s="143"/>
      <c r="I22" s="62">
        <f t="shared" si="0"/>
        <v>0</v>
      </c>
      <c r="J22" s="190"/>
      <c r="K22" s="144"/>
      <c r="L22" s="244">
        <f t="shared" si="1"/>
        <v>0</v>
      </c>
      <c r="M22" s="63"/>
      <c r="N22" s="63">
        <f t="shared" si="2"/>
        <v>0</v>
      </c>
    </row>
    <row r="23" spans="1:14" s="64" customFormat="1" ht="15" x14ac:dyDescent="0.2">
      <c r="A23" s="98"/>
      <c r="B23" s="98"/>
      <c r="C23" s="148"/>
      <c r="D23" s="98"/>
      <c r="E23" s="98"/>
      <c r="F23" s="99"/>
      <c r="G23" s="100"/>
      <c r="H23" s="143"/>
      <c r="I23" s="62">
        <f t="shared" si="0"/>
        <v>0</v>
      </c>
      <c r="J23" s="190"/>
      <c r="K23" s="144"/>
      <c r="L23" s="244">
        <f t="shared" si="1"/>
        <v>0</v>
      </c>
      <c r="M23" s="63"/>
      <c r="N23" s="63">
        <f t="shared" si="2"/>
        <v>0</v>
      </c>
    </row>
    <row r="24" spans="1:14" s="64" customFormat="1" ht="15" x14ac:dyDescent="0.2">
      <c r="A24" s="98"/>
      <c r="B24" s="98"/>
      <c r="C24" s="148"/>
      <c r="D24" s="98"/>
      <c r="E24" s="98"/>
      <c r="F24" s="99"/>
      <c r="G24" s="100"/>
      <c r="H24" s="143"/>
      <c r="I24" s="62">
        <f t="shared" si="0"/>
        <v>0</v>
      </c>
      <c r="J24" s="190"/>
      <c r="K24" s="144"/>
      <c r="L24" s="244">
        <f t="shared" si="1"/>
        <v>0</v>
      </c>
      <c r="M24" s="63"/>
      <c r="N24" s="63">
        <f t="shared" si="2"/>
        <v>0</v>
      </c>
    </row>
    <row r="25" spans="1:14" s="64" customFormat="1" ht="15" x14ac:dyDescent="0.2">
      <c r="A25" s="98"/>
      <c r="B25" s="98"/>
      <c r="C25" s="148"/>
      <c r="D25" s="98"/>
      <c r="E25" s="98"/>
      <c r="F25" s="99"/>
      <c r="G25" s="100"/>
      <c r="H25" s="143"/>
      <c r="I25" s="62">
        <f t="shared" si="0"/>
        <v>0</v>
      </c>
      <c r="J25" s="190"/>
      <c r="K25" s="144"/>
      <c r="L25" s="244">
        <f t="shared" si="1"/>
        <v>0</v>
      </c>
      <c r="M25" s="63"/>
      <c r="N25" s="63">
        <f t="shared" si="2"/>
        <v>0</v>
      </c>
    </row>
    <row r="26" spans="1:14" s="64" customFormat="1" ht="15" x14ac:dyDescent="0.2">
      <c r="A26" s="98"/>
      <c r="B26" s="98"/>
      <c r="C26" s="148"/>
      <c r="D26" s="98"/>
      <c r="E26" s="98"/>
      <c r="F26" s="99"/>
      <c r="G26" s="100"/>
      <c r="H26" s="143"/>
      <c r="I26" s="62">
        <f t="shared" si="0"/>
        <v>0</v>
      </c>
      <c r="J26" s="190"/>
      <c r="K26" s="144"/>
      <c r="L26" s="244">
        <f t="shared" si="1"/>
        <v>0</v>
      </c>
      <c r="M26" s="63"/>
      <c r="N26" s="63">
        <f t="shared" si="2"/>
        <v>0</v>
      </c>
    </row>
    <row r="27" spans="1:14" s="64" customFormat="1" ht="15" x14ac:dyDescent="0.2">
      <c r="A27" s="98"/>
      <c r="B27" s="98"/>
      <c r="C27" s="148"/>
      <c r="D27" s="98"/>
      <c r="E27" s="98"/>
      <c r="F27" s="99"/>
      <c r="G27" s="100"/>
      <c r="H27" s="143"/>
      <c r="I27" s="62">
        <f t="shared" si="0"/>
        <v>0</v>
      </c>
      <c r="J27" s="190"/>
      <c r="K27" s="144"/>
      <c r="L27" s="244">
        <f t="shared" si="1"/>
        <v>0</v>
      </c>
      <c r="M27" s="63"/>
      <c r="N27" s="63">
        <f t="shared" si="2"/>
        <v>0</v>
      </c>
    </row>
    <row r="28" spans="1:14" s="64" customFormat="1" ht="15" x14ac:dyDescent="0.2">
      <c r="A28" s="98"/>
      <c r="B28" s="98"/>
      <c r="C28" s="148"/>
      <c r="D28" s="98"/>
      <c r="E28" s="98"/>
      <c r="F28" s="99"/>
      <c r="G28" s="100"/>
      <c r="H28" s="143"/>
      <c r="I28" s="62">
        <f t="shared" si="0"/>
        <v>0</v>
      </c>
      <c r="J28" s="190"/>
      <c r="K28" s="144"/>
      <c r="L28" s="244">
        <f t="shared" si="1"/>
        <v>0</v>
      </c>
      <c r="M28" s="63"/>
      <c r="N28" s="63">
        <f t="shared" si="2"/>
        <v>0</v>
      </c>
    </row>
    <row r="29" spans="1:14" s="64" customFormat="1" ht="15" x14ac:dyDescent="0.2">
      <c r="A29" s="98"/>
      <c r="B29" s="98"/>
      <c r="C29" s="148"/>
      <c r="D29" s="98"/>
      <c r="E29" s="98"/>
      <c r="F29" s="99"/>
      <c r="G29" s="100"/>
      <c r="H29" s="143"/>
      <c r="I29" s="62">
        <f t="shared" si="0"/>
        <v>0</v>
      </c>
      <c r="J29" s="190"/>
      <c r="K29" s="144"/>
      <c r="L29" s="244">
        <f t="shared" si="1"/>
        <v>0</v>
      </c>
      <c r="M29" s="63"/>
      <c r="N29" s="63">
        <f t="shared" si="2"/>
        <v>0</v>
      </c>
    </row>
    <row r="30" spans="1:14" s="64" customFormat="1" ht="15" x14ac:dyDescent="0.2">
      <c r="A30" s="98"/>
      <c r="B30" s="98"/>
      <c r="C30" s="148"/>
      <c r="D30" s="98"/>
      <c r="E30" s="98"/>
      <c r="F30" s="99"/>
      <c r="G30" s="100"/>
      <c r="H30" s="143"/>
      <c r="I30" s="62">
        <f t="shared" si="0"/>
        <v>0</v>
      </c>
      <c r="J30" s="190"/>
      <c r="K30" s="144"/>
      <c r="L30" s="244">
        <f t="shared" si="1"/>
        <v>0</v>
      </c>
      <c r="M30" s="63"/>
      <c r="N30" s="63">
        <f t="shared" si="2"/>
        <v>0</v>
      </c>
    </row>
    <row r="31" spans="1:14" s="64" customFormat="1" ht="15" x14ac:dyDescent="0.2">
      <c r="A31" s="98"/>
      <c r="B31" s="98"/>
      <c r="C31" s="148"/>
      <c r="D31" s="98"/>
      <c r="E31" s="98"/>
      <c r="F31" s="99"/>
      <c r="G31" s="100"/>
      <c r="H31" s="143"/>
      <c r="I31" s="62">
        <f t="shared" si="0"/>
        <v>0</v>
      </c>
      <c r="J31" s="190"/>
      <c r="K31" s="144"/>
      <c r="L31" s="244">
        <f t="shared" si="1"/>
        <v>0</v>
      </c>
      <c r="M31" s="63"/>
      <c r="N31" s="63">
        <f t="shared" si="2"/>
        <v>0</v>
      </c>
    </row>
    <row r="32" spans="1:14" s="64" customFormat="1" ht="15" x14ac:dyDescent="0.2">
      <c r="A32" s="98"/>
      <c r="B32" s="98"/>
      <c r="C32" s="148"/>
      <c r="D32" s="98"/>
      <c r="E32" s="98"/>
      <c r="F32" s="99"/>
      <c r="G32" s="100"/>
      <c r="H32" s="143"/>
      <c r="I32" s="62">
        <f t="shared" si="0"/>
        <v>0</v>
      </c>
      <c r="J32" s="190"/>
      <c r="K32" s="144"/>
      <c r="L32" s="244">
        <f t="shared" si="1"/>
        <v>0</v>
      </c>
      <c r="M32" s="63"/>
      <c r="N32" s="63">
        <f t="shared" si="2"/>
        <v>0</v>
      </c>
    </row>
    <row r="33" spans="1:14" s="64" customFormat="1" ht="15" x14ac:dyDescent="0.2">
      <c r="A33" s="98"/>
      <c r="B33" s="98"/>
      <c r="C33" s="148"/>
      <c r="D33" s="98"/>
      <c r="E33" s="98"/>
      <c r="F33" s="99"/>
      <c r="G33" s="100"/>
      <c r="H33" s="143"/>
      <c r="I33" s="62">
        <f t="shared" si="0"/>
        <v>0</v>
      </c>
      <c r="J33" s="190"/>
      <c r="K33" s="144"/>
      <c r="L33" s="244">
        <f t="shared" si="1"/>
        <v>0</v>
      </c>
      <c r="M33" s="63"/>
      <c r="N33" s="63">
        <f t="shared" si="2"/>
        <v>0</v>
      </c>
    </row>
    <row r="34" spans="1:14" s="64" customFormat="1" ht="15" x14ac:dyDescent="0.2">
      <c r="A34" s="98"/>
      <c r="B34" s="98"/>
      <c r="C34" s="148"/>
      <c r="D34" s="98"/>
      <c r="E34" s="98"/>
      <c r="F34" s="99"/>
      <c r="G34" s="100"/>
      <c r="H34" s="143"/>
      <c r="I34" s="62">
        <f t="shared" si="0"/>
        <v>0</v>
      </c>
      <c r="J34" s="190"/>
      <c r="K34" s="144"/>
      <c r="L34" s="244">
        <f t="shared" si="1"/>
        <v>0</v>
      </c>
      <c r="M34" s="63"/>
      <c r="N34" s="63">
        <f t="shared" si="2"/>
        <v>0</v>
      </c>
    </row>
    <row r="35" spans="1:14" s="64" customFormat="1" ht="15" x14ac:dyDescent="0.2">
      <c r="A35" s="98"/>
      <c r="B35" s="98"/>
      <c r="C35" s="148"/>
      <c r="D35" s="98"/>
      <c r="E35" s="98"/>
      <c r="F35" s="99"/>
      <c r="G35" s="100"/>
      <c r="H35" s="143"/>
      <c r="I35" s="62">
        <f t="shared" si="0"/>
        <v>0</v>
      </c>
      <c r="J35" s="190"/>
      <c r="K35" s="144"/>
      <c r="L35" s="244">
        <f t="shared" si="1"/>
        <v>0</v>
      </c>
      <c r="M35" s="63"/>
      <c r="N35" s="63">
        <f t="shared" si="2"/>
        <v>0</v>
      </c>
    </row>
    <row r="36" spans="1:14" s="64" customFormat="1" ht="15" x14ac:dyDescent="0.2">
      <c r="A36" s="98"/>
      <c r="B36" s="98"/>
      <c r="C36" s="148"/>
      <c r="D36" s="98"/>
      <c r="E36" s="98"/>
      <c r="F36" s="99"/>
      <c r="G36" s="100"/>
      <c r="H36" s="143"/>
      <c r="I36" s="62">
        <f t="shared" si="0"/>
        <v>0</v>
      </c>
      <c r="J36" s="190"/>
      <c r="K36" s="144"/>
      <c r="L36" s="244">
        <f t="shared" si="1"/>
        <v>0</v>
      </c>
      <c r="M36" s="63"/>
      <c r="N36" s="63">
        <f t="shared" si="2"/>
        <v>0</v>
      </c>
    </row>
    <row r="37" spans="1:14" s="64" customFormat="1" ht="15" x14ac:dyDescent="0.2">
      <c r="A37" s="98"/>
      <c r="B37" s="98"/>
      <c r="C37" s="148"/>
      <c r="D37" s="98"/>
      <c r="E37" s="98"/>
      <c r="F37" s="99"/>
      <c r="G37" s="100"/>
      <c r="H37" s="143"/>
      <c r="I37" s="62">
        <f t="shared" si="0"/>
        <v>0</v>
      </c>
      <c r="J37" s="190"/>
      <c r="K37" s="144"/>
      <c r="L37" s="244">
        <f t="shared" si="1"/>
        <v>0</v>
      </c>
      <c r="M37" s="63"/>
      <c r="N37" s="63">
        <f t="shared" si="2"/>
        <v>0</v>
      </c>
    </row>
    <row r="38" spans="1:14" s="64" customFormat="1" ht="15" x14ac:dyDescent="0.2">
      <c r="A38" s="98"/>
      <c r="B38" s="98"/>
      <c r="C38" s="148"/>
      <c r="D38" s="98"/>
      <c r="E38" s="98"/>
      <c r="F38" s="99"/>
      <c r="G38" s="100"/>
      <c r="H38" s="143"/>
      <c r="I38" s="62">
        <f t="shared" si="0"/>
        <v>0</v>
      </c>
      <c r="J38" s="190"/>
      <c r="K38" s="144"/>
      <c r="L38" s="244">
        <f t="shared" si="1"/>
        <v>0</v>
      </c>
      <c r="M38" s="63"/>
      <c r="N38" s="63">
        <f t="shared" si="2"/>
        <v>0</v>
      </c>
    </row>
    <row r="39" spans="1:14" s="64" customFormat="1" ht="15" x14ac:dyDescent="0.2">
      <c r="A39" s="98"/>
      <c r="B39" s="98"/>
      <c r="C39" s="148"/>
      <c r="D39" s="98"/>
      <c r="E39" s="98"/>
      <c r="F39" s="99"/>
      <c r="G39" s="100"/>
      <c r="H39" s="143"/>
      <c r="I39" s="62">
        <f t="shared" si="0"/>
        <v>0</v>
      </c>
      <c r="J39" s="190"/>
      <c r="K39" s="144"/>
      <c r="L39" s="244">
        <f t="shared" si="1"/>
        <v>0</v>
      </c>
      <c r="M39" s="63"/>
      <c r="N39" s="63">
        <f t="shared" si="2"/>
        <v>0</v>
      </c>
    </row>
    <row r="40" spans="1:14" s="64" customFormat="1" ht="15" x14ac:dyDescent="0.2">
      <c r="A40" s="98"/>
      <c r="B40" s="98"/>
      <c r="C40" s="148"/>
      <c r="D40" s="98"/>
      <c r="E40" s="98"/>
      <c r="F40" s="99"/>
      <c r="G40" s="100"/>
      <c r="H40" s="143"/>
      <c r="I40" s="62">
        <f t="shared" si="0"/>
        <v>0</v>
      </c>
      <c r="J40" s="190"/>
      <c r="K40" s="144"/>
      <c r="L40" s="244">
        <f t="shared" si="1"/>
        <v>0</v>
      </c>
      <c r="M40" s="63"/>
      <c r="N40" s="63">
        <f t="shared" si="2"/>
        <v>0</v>
      </c>
    </row>
    <row r="41" spans="1:14" s="64" customFormat="1" ht="15" x14ac:dyDescent="0.2">
      <c r="A41" s="98"/>
      <c r="B41" s="98"/>
      <c r="C41" s="148"/>
      <c r="D41" s="98"/>
      <c r="E41" s="98"/>
      <c r="F41" s="99"/>
      <c r="G41" s="100"/>
      <c r="H41" s="143"/>
      <c r="I41" s="62">
        <f t="shared" si="0"/>
        <v>0</v>
      </c>
      <c r="J41" s="190"/>
      <c r="K41" s="144"/>
      <c r="L41" s="244">
        <f t="shared" si="1"/>
        <v>0</v>
      </c>
      <c r="M41" s="63"/>
      <c r="N41" s="63">
        <f t="shared" si="2"/>
        <v>0</v>
      </c>
    </row>
    <row r="42" spans="1:14" s="64" customFormat="1" ht="15" x14ac:dyDescent="0.2">
      <c r="A42" s="98"/>
      <c r="B42" s="98"/>
      <c r="C42" s="148"/>
      <c r="D42" s="98"/>
      <c r="E42" s="98"/>
      <c r="F42" s="99"/>
      <c r="G42" s="100"/>
      <c r="H42" s="143"/>
      <c r="I42" s="62">
        <f t="shared" si="0"/>
        <v>0</v>
      </c>
      <c r="J42" s="190"/>
      <c r="K42" s="144"/>
      <c r="L42" s="244">
        <f t="shared" si="1"/>
        <v>0</v>
      </c>
      <c r="M42" s="63"/>
      <c r="N42" s="63">
        <f t="shared" si="2"/>
        <v>0</v>
      </c>
    </row>
    <row r="43" spans="1:14" s="64" customFormat="1" ht="15" x14ac:dyDescent="0.2">
      <c r="A43" s="98"/>
      <c r="B43" s="98"/>
      <c r="C43" s="148"/>
      <c r="D43" s="98"/>
      <c r="E43" s="98"/>
      <c r="F43" s="99"/>
      <c r="G43" s="100"/>
      <c r="H43" s="143"/>
      <c r="I43" s="62">
        <f t="shared" si="0"/>
        <v>0</v>
      </c>
      <c r="J43" s="190"/>
      <c r="K43" s="144"/>
      <c r="L43" s="244">
        <f t="shared" si="1"/>
        <v>0</v>
      </c>
      <c r="M43" s="63"/>
      <c r="N43" s="63">
        <f t="shared" si="2"/>
        <v>0</v>
      </c>
    </row>
    <row r="44" spans="1:14" s="64" customFormat="1" ht="15" x14ac:dyDescent="0.2">
      <c r="A44" s="98"/>
      <c r="B44" s="98"/>
      <c r="C44" s="148"/>
      <c r="D44" s="98"/>
      <c r="E44" s="98"/>
      <c r="F44" s="99"/>
      <c r="G44" s="100"/>
      <c r="H44" s="143"/>
      <c r="I44" s="62">
        <f t="shared" si="0"/>
        <v>0</v>
      </c>
      <c r="J44" s="190"/>
      <c r="K44" s="144"/>
      <c r="L44" s="244">
        <f t="shared" si="1"/>
        <v>0</v>
      </c>
      <c r="M44" s="63"/>
      <c r="N44" s="63">
        <f t="shared" si="2"/>
        <v>0</v>
      </c>
    </row>
    <row r="45" spans="1:14" s="64" customFormat="1" ht="15" x14ac:dyDescent="0.2">
      <c r="A45" s="98"/>
      <c r="B45" s="98"/>
      <c r="C45" s="148"/>
      <c r="D45" s="98"/>
      <c r="E45" s="98"/>
      <c r="F45" s="99"/>
      <c r="G45" s="100"/>
      <c r="H45" s="143"/>
      <c r="I45" s="62">
        <f t="shared" si="0"/>
        <v>0</v>
      </c>
      <c r="J45" s="190"/>
      <c r="K45" s="144"/>
      <c r="L45" s="244">
        <f t="shared" si="1"/>
        <v>0</v>
      </c>
      <c r="M45" s="63"/>
      <c r="N45" s="63">
        <f t="shared" si="2"/>
        <v>0</v>
      </c>
    </row>
    <row r="46" spans="1:14" s="64" customFormat="1" ht="15" x14ac:dyDescent="0.2">
      <c r="A46" s="98"/>
      <c r="B46" s="98"/>
      <c r="C46" s="148"/>
      <c r="D46" s="98"/>
      <c r="E46" s="98"/>
      <c r="F46" s="99"/>
      <c r="G46" s="100"/>
      <c r="H46" s="143"/>
      <c r="I46" s="62">
        <f t="shared" si="0"/>
        <v>0</v>
      </c>
      <c r="J46" s="190"/>
      <c r="K46" s="144"/>
      <c r="L46" s="244">
        <f t="shared" si="1"/>
        <v>0</v>
      </c>
      <c r="M46" s="63"/>
      <c r="N46" s="63">
        <f t="shared" si="2"/>
        <v>0</v>
      </c>
    </row>
    <row r="47" spans="1:14" s="64" customFormat="1" ht="15" x14ac:dyDescent="0.2">
      <c r="A47" s="98"/>
      <c r="B47" s="98"/>
      <c r="C47" s="148"/>
      <c r="D47" s="98"/>
      <c r="E47" s="98"/>
      <c r="F47" s="99"/>
      <c r="G47" s="100"/>
      <c r="H47" s="143"/>
      <c r="I47" s="62">
        <f t="shared" si="0"/>
        <v>0</v>
      </c>
      <c r="J47" s="190"/>
      <c r="K47" s="144"/>
      <c r="L47" s="244">
        <f t="shared" si="1"/>
        <v>0</v>
      </c>
      <c r="M47" s="63"/>
      <c r="N47" s="63">
        <f t="shared" si="2"/>
        <v>0</v>
      </c>
    </row>
    <row r="48" spans="1:14" s="64" customFormat="1" ht="15" x14ac:dyDescent="0.2">
      <c r="A48" s="98"/>
      <c r="B48" s="98"/>
      <c r="C48" s="148"/>
      <c r="D48" s="98"/>
      <c r="E48" s="98"/>
      <c r="F48" s="99"/>
      <c r="G48" s="100"/>
      <c r="H48" s="143"/>
      <c r="I48" s="62">
        <f t="shared" si="0"/>
        <v>0</v>
      </c>
      <c r="J48" s="190"/>
      <c r="K48" s="144"/>
      <c r="L48" s="244">
        <f t="shared" si="1"/>
        <v>0</v>
      </c>
      <c r="M48" s="63"/>
      <c r="N48" s="63">
        <f t="shared" si="2"/>
        <v>0</v>
      </c>
    </row>
    <row r="49" spans="1:14" s="64" customFormat="1" ht="15" x14ac:dyDescent="0.2">
      <c r="A49" s="98"/>
      <c r="B49" s="98"/>
      <c r="C49" s="148"/>
      <c r="D49" s="98"/>
      <c r="E49" s="98"/>
      <c r="F49" s="99"/>
      <c r="G49" s="100"/>
      <c r="H49" s="143"/>
      <c r="I49" s="62">
        <f t="shared" si="0"/>
        <v>0</v>
      </c>
      <c r="J49" s="190"/>
      <c r="K49" s="144"/>
      <c r="L49" s="244">
        <f t="shared" si="1"/>
        <v>0</v>
      </c>
      <c r="M49" s="63"/>
      <c r="N49" s="63">
        <f t="shared" si="2"/>
        <v>0</v>
      </c>
    </row>
    <row r="50" spans="1:14" s="64" customFormat="1" ht="15" x14ac:dyDescent="0.2">
      <c r="A50" s="98"/>
      <c r="B50" s="98"/>
      <c r="C50" s="148"/>
      <c r="D50" s="98"/>
      <c r="E50" s="98"/>
      <c r="F50" s="99"/>
      <c r="G50" s="100"/>
      <c r="H50" s="143"/>
      <c r="I50" s="62">
        <f t="shared" si="0"/>
        <v>0</v>
      </c>
      <c r="J50" s="190"/>
      <c r="K50" s="144"/>
      <c r="L50" s="244">
        <f t="shared" si="1"/>
        <v>0</v>
      </c>
      <c r="M50" s="63"/>
      <c r="N50" s="63">
        <f t="shared" si="2"/>
        <v>0</v>
      </c>
    </row>
    <row r="51" spans="1:14" s="64" customFormat="1" ht="15" x14ac:dyDescent="0.2">
      <c r="A51" s="98"/>
      <c r="B51" s="98"/>
      <c r="C51" s="148"/>
      <c r="D51" s="98"/>
      <c r="E51" s="98"/>
      <c r="F51" s="99"/>
      <c r="G51" s="100"/>
      <c r="H51" s="143"/>
      <c r="I51" s="62">
        <f t="shared" si="0"/>
        <v>0</v>
      </c>
      <c r="J51" s="190"/>
      <c r="K51" s="144"/>
      <c r="L51" s="244">
        <f t="shared" si="1"/>
        <v>0</v>
      </c>
      <c r="M51" s="63"/>
      <c r="N51" s="63">
        <f t="shared" si="2"/>
        <v>0</v>
      </c>
    </row>
    <row r="52" spans="1:14" s="64" customFormat="1" ht="15" x14ac:dyDescent="0.2">
      <c r="A52" s="98"/>
      <c r="B52" s="98"/>
      <c r="C52" s="148"/>
      <c r="D52" s="98"/>
      <c r="E52" s="98"/>
      <c r="F52" s="99"/>
      <c r="G52" s="100"/>
      <c r="H52" s="143"/>
      <c r="I52" s="62">
        <f t="shared" si="0"/>
        <v>0</v>
      </c>
      <c r="J52" s="190"/>
      <c r="K52" s="144"/>
      <c r="L52" s="244">
        <f t="shared" si="1"/>
        <v>0</v>
      </c>
      <c r="M52" s="63"/>
      <c r="N52" s="63">
        <f t="shared" si="2"/>
        <v>0</v>
      </c>
    </row>
    <row r="53" spans="1:14" s="64" customFormat="1" ht="15" x14ac:dyDescent="0.2">
      <c r="A53" s="98"/>
      <c r="B53" s="98"/>
      <c r="C53" s="148"/>
      <c r="D53" s="98"/>
      <c r="E53" s="98"/>
      <c r="F53" s="99"/>
      <c r="G53" s="100"/>
      <c r="H53" s="143"/>
      <c r="I53" s="62">
        <f t="shared" si="0"/>
        <v>0</v>
      </c>
      <c r="J53" s="190"/>
      <c r="K53" s="144"/>
      <c r="L53" s="244">
        <f t="shared" si="1"/>
        <v>0</v>
      </c>
      <c r="M53" s="63"/>
      <c r="N53" s="63">
        <f t="shared" si="2"/>
        <v>0</v>
      </c>
    </row>
    <row r="54" spans="1:14" s="64" customFormat="1" ht="15" x14ac:dyDescent="0.2">
      <c r="A54" s="98"/>
      <c r="B54" s="98"/>
      <c r="C54" s="148"/>
      <c r="D54" s="98"/>
      <c r="E54" s="98"/>
      <c r="F54" s="99"/>
      <c r="G54" s="100"/>
      <c r="H54" s="143"/>
      <c r="I54" s="62">
        <f t="shared" si="0"/>
        <v>0</v>
      </c>
      <c r="J54" s="190"/>
      <c r="K54" s="144"/>
      <c r="L54" s="244">
        <f t="shared" si="1"/>
        <v>0</v>
      </c>
      <c r="M54" s="63"/>
      <c r="N54" s="63">
        <f t="shared" si="2"/>
        <v>0</v>
      </c>
    </row>
    <row r="55" spans="1:14" s="64" customFormat="1" ht="15" x14ac:dyDescent="0.2">
      <c r="A55" s="98"/>
      <c r="B55" s="98"/>
      <c r="C55" s="148"/>
      <c r="D55" s="98"/>
      <c r="E55" s="98"/>
      <c r="F55" s="99"/>
      <c r="G55" s="100"/>
      <c r="H55" s="143"/>
      <c r="I55" s="62">
        <f t="shared" si="0"/>
        <v>0</v>
      </c>
      <c r="J55" s="190"/>
      <c r="K55" s="144"/>
      <c r="L55" s="244">
        <f t="shared" si="1"/>
        <v>0</v>
      </c>
      <c r="M55" s="63"/>
      <c r="N55" s="63">
        <f t="shared" si="2"/>
        <v>0</v>
      </c>
    </row>
    <row r="56" spans="1:14" s="64" customFormat="1" ht="15" x14ac:dyDescent="0.2">
      <c r="A56" s="98"/>
      <c r="B56" s="98"/>
      <c r="C56" s="148"/>
      <c r="D56" s="98"/>
      <c r="E56" s="98"/>
      <c r="F56" s="99"/>
      <c r="G56" s="100"/>
      <c r="H56" s="143"/>
      <c r="I56" s="62">
        <f t="shared" si="0"/>
        <v>0</v>
      </c>
      <c r="J56" s="190"/>
      <c r="K56" s="144"/>
      <c r="L56" s="244">
        <f t="shared" si="1"/>
        <v>0</v>
      </c>
      <c r="M56" s="63"/>
      <c r="N56" s="63">
        <f t="shared" si="2"/>
        <v>0</v>
      </c>
    </row>
    <row r="57" spans="1:14" s="64" customFormat="1" ht="15" x14ac:dyDescent="0.2">
      <c r="A57" s="98"/>
      <c r="B57" s="98"/>
      <c r="C57" s="148"/>
      <c r="D57" s="98"/>
      <c r="E57" s="98"/>
      <c r="F57" s="99"/>
      <c r="G57" s="100"/>
      <c r="H57" s="143"/>
      <c r="I57" s="62">
        <f t="shared" si="0"/>
        <v>0</v>
      </c>
      <c r="J57" s="190"/>
      <c r="K57" s="144"/>
      <c r="L57" s="244">
        <f t="shared" si="1"/>
        <v>0</v>
      </c>
      <c r="M57" s="63"/>
      <c r="N57" s="63">
        <f t="shared" si="2"/>
        <v>0</v>
      </c>
    </row>
    <row r="58" spans="1:14" s="64" customFormat="1" ht="15" x14ac:dyDescent="0.2">
      <c r="A58" s="98"/>
      <c r="B58" s="98"/>
      <c r="C58" s="148"/>
      <c r="D58" s="98"/>
      <c r="E58" s="98"/>
      <c r="F58" s="99"/>
      <c r="G58" s="100"/>
      <c r="H58" s="143"/>
      <c r="I58" s="62">
        <f t="shared" si="0"/>
        <v>0</v>
      </c>
      <c r="J58" s="190"/>
      <c r="K58" s="144"/>
      <c r="L58" s="244">
        <f t="shared" si="1"/>
        <v>0</v>
      </c>
      <c r="M58" s="63"/>
      <c r="N58" s="63">
        <f t="shared" si="2"/>
        <v>0</v>
      </c>
    </row>
    <row r="59" spans="1:14" s="64" customFormat="1" ht="30.6" customHeight="1" x14ac:dyDescent="0.25">
      <c r="A59" s="172"/>
      <c r="B59" s="172"/>
      <c r="C59" s="181"/>
      <c r="D59" s="172"/>
      <c r="E59" s="172"/>
      <c r="F59" s="182"/>
      <c r="G59" s="183"/>
      <c r="H59" s="221"/>
      <c r="I59" s="65">
        <f>ROUNDUP(SUM(I4:I58),2)</f>
        <v>0</v>
      </c>
      <c r="J59" s="191"/>
      <c r="K59" s="138"/>
      <c r="L59" s="59"/>
      <c r="M59" s="55"/>
      <c r="N59" s="57">
        <f>ROUNDUP(SUM(N4:N58),2)</f>
        <v>0</v>
      </c>
    </row>
    <row r="60" spans="1:14" s="44" customFormat="1" x14ac:dyDescent="0.2">
      <c r="A60" s="208"/>
      <c r="B60" s="208"/>
      <c r="C60" s="209"/>
      <c r="D60" s="208"/>
      <c r="E60" s="208"/>
      <c r="F60" s="210"/>
      <c r="G60" s="211"/>
      <c r="H60" s="222"/>
      <c r="I60" s="45"/>
      <c r="J60" s="192"/>
      <c r="K60" s="131"/>
      <c r="L60" s="145"/>
      <c r="M60" s="45"/>
      <c r="N60" s="45"/>
    </row>
    <row r="61" spans="1:14" s="44" customFormat="1" x14ac:dyDescent="0.2">
      <c r="A61" s="208"/>
      <c r="B61" s="208"/>
      <c r="C61" s="209"/>
      <c r="D61" s="208"/>
      <c r="E61" s="208"/>
      <c r="F61" s="210"/>
      <c r="G61" s="211"/>
      <c r="H61" s="222"/>
      <c r="I61" s="45"/>
      <c r="J61" s="192"/>
      <c r="K61" s="131"/>
      <c r="L61" s="145"/>
      <c r="M61" s="45"/>
      <c r="N61" s="45"/>
    </row>
  </sheetData>
  <sheetProtection password="CF05" sheet="1" objects="1" scenarios="1"/>
  <mergeCells count="1">
    <mergeCell ref="A1:B1"/>
  </mergeCells>
  <printOptions horizontalCentered="1"/>
  <pageMargins left="0.39370078740157483" right="0.39370078740157483" top="0.55118110236220474" bottom="0.55118110236220474" header="0.31496062992125984" footer="0.31496062992125984"/>
  <pageSetup scale="43" orientation="landscape" r:id="rId1"/>
  <headerFooter>
    <oddFooter>&amp;C&amp;F&amp;R&amp;P/&amp;N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13</vt:i4>
      </vt:variant>
    </vt:vector>
  </HeadingPairs>
  <TitlesOfParts>
    <vt:vector size="32" baseType="lpstr">
      <vt:lpstr>BUDGET SUMMARY</vt:lpstr>
      <vt:lpstr>1. ICT</vt:lpstr>
      <vt:lpstr>2.1 Board and Lodging</vt:lpstr>
      <vt:lpstr>2.2 Visa and Insurance</vt:lpstr>
      <vt:lpstr>2.3 Rental for rooms etc.</vt:lpstr>
      <vt:lpstr>2.4 Interpretation costs</vt:lpstr>
      <vt:lpstr>2.5 External speakers</vt:lpstr>
      <vt:lpstr>3.1 Production</vt:lpstr>
      <vt:lpstr>3.2 Translation</vt:lpstr>
      <vt:lpstr>3.3 Dissemination</vt:lpstr>
      <vt:lpstr>4. Preparation for mobility</vt:lpstr>
      <vt:lpstr>5. Financial audit</vt:lpstr>
      <vt:lpstr>Indirect costs</vt:lpstr>
      <vt:lpstr>Travel for Capacity Building</vt:lpstr>
      <vt:lpstr>MOBILITY ACTIVITIES - UNIT COST</vt:lpstr>
      <vt:lpstr>Financial analysis</vt:lpstr>
      <vt:lpstr>B4 RATES</vt:lpstr>
      <vt:lpstr>Sheet1</vt:lpstr>
      <vt:lpstr>Sheet2</vt:lpstr>
      <vt:lpstr>'BUDGET SUMMARY'!Print_Area</vt:lpstr>
      <vt:lpstr>'Financial analysis'!Print_Area</vt:lpstr>
      <vt:lpstr>'MOBILITY ACTIVITIES - UNIT COST'!Print_Area</vt:lpstr>
      <vt:lpstr>'Travel for Capacity Building'!Print_Area</vt:lpstr>
      <vt:lpstr>'1. ICT'!Print_Titles</vt:lpstr>
      <vt:lpstr>'2.1 Board and Lodging'!Print_Titles</vt:lpstr>
      <vt:lpstr>'2.2 Visa and Insurance'!Print_Titles</vt:lpstr>
      <vt:lpstr>'2.3 Rental for rooms etc.'!Print_Titles</vt:lpstr>
      <vt:lpstr>'2.4 Interpretation costs'!Print_Titles</vt:lpstr>
      <vt:lpstr>'2.5 External speakers'!Print_Titles</vt:lpstr>
      <vt:lpstr>'3.1 Production'!Print_Titles</vt:lpstr>
      <vt:lpstr>'3.2 Translation'!Print_Titles</vt:lpstr>
      <vt:lpstr>'3.3 Dissemination'!Print_Titles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sauve genevieve</dc:creator>
  <cp:lastModifiedBy>PHILIPS Christelle (EACEA)</cp:lastModifiedBy>
  <cp:lastPrinted>2017-03-08T13:52:38Z</cp:lastPrinted>
  <dcterms:created xsi:type="dcterms:W3CDTF">2013-12-18T12:32:41Z</dcterms:created>
  <dcterms:modified xsi:type="dcterms:W3CDTF">2021-03-18T09:08:40Z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2014-01-12T20:28:23Z</vt:filetime>
  </property>
</Properties>
</file>