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. Finance and Contracts\Action AJM\2018 AJM\Financial reporting 2021 &amp; DOH\"/>
    </mc:Choice>
  </mc:AlternateContent>
  <workbookProtection workbookPassword="9000" lockStructure="1"/>
  <bookViews>
    <workbookView xWindow="0" yWindow="60" windowWidth="23250" windowHeight="12375" tabRatio="688"/>
  </bookViews>
  <sheets>
    <sheet name="Budget" sheetId="3" r:id="rId1"/>
    <sheet name="Ceilings" sheetId="7" r:id="rId2"/>
  </sheets>
  <definedNames>
    <definedName name="_xlnm._FilterDatabase" localSheetId="1" hidden="1">Ceilings!$A$1:$D$202</definedName>
    <definedName name="Duration_number_of_months">#REF!</definedName>
    <definedName name="Duration_of_the_conference_in_days">#REF!:#REF!</definedName>
    <definedName name="_xlnm.Print_Area" localSheetId="1">Ceilings!$A$2:$D$211</definedName>
    <definedName name="_xlnm.Print_Titles" localSheetId="0">Budget!$17:$18</definedName>
    <definedName name="_xlnm.Print_Titles" localSheetId="1">Ceilings!$1:$1</definedName>
  </definedNames>
  <calcPr calcId="162913"/>
</workbook>
</file>

<file path=xl/calcChain.xml><?xml version="1.0" encoding="utf-8"?>
<calcChain xmlns="http://schemas.openxmlformats.org/spreadsheetml/2006/main">
  <c r="B233" i="3" l="1"/>
  <c r="V226" i="3"/>
  <c r="V229" i="3" l="1"/>
  <c r="B234" i="3" s="1"/>
  <c r="N163" i="3"/>
  <c r="N162" i="3"/>
  <c r="V28" i="3" l="1"/>
  <c r="V58" i="3"/>
  <c r="V68" i="3"/>
  <c r="V78" i="3"/>
  <c r="V88" i="3"/>
  <c r="V98" i="3"/>
  <c r="V108" i="3"/>
  <c r="V118" i="3"/>
  <c r="V128" i="3"/>
  <c r="V138" i="3"/>
  <c r="V148" i="3"/>
  <c r="V158" i="3"/>
  <c r="V168" i="3"/>
  <c r="V178" i="3"/>
  <c r="V188" i="3"/>
  <c r="V198" i="3"/>
  <c r="V208" i="3"/>
  <c r="V218" i="3"/>
  <c r="N117" i="3"/>
  <c r="N116" i="3"/>
  <c r="R116" i="3" s="1"/>
  <c r="N115" i="3"/>
  <c r="R115" i="3" s="1"/>
  <c r="N114" i="3"/>
  <c r="R114" i="3" s="1"/>
  <c r="N113" i="3"/>
  <c r="R113" i="3" s="1"/>
  <c r="N112" i="3"/>
  <c r="R112" i="3" s="1"/>
  <c r="R118" i="3" s="1"/>
  <c r="N107" i="3"/>
  <c r="R107" i="3" s="1"/>
  <c r="N106" i="3"/>
  <c r="R106" i="3" s="1"/>
  <c r="N105" i="3"/>
  <c r="N104" i="3"/>
  <c r="R104" i="3" s="1"/>
  <c r="N103" i="3"/>
  <c r="R103" i="3" s="1"/>
  <c r="N102" i="3"/>
  <c r="R102" i="3" s="1"/>
  <c r="R108" i="3" s="1"/>
  <c r="N97" i="3"/>
  <c r="N96" i="3"/>
  <c r="R96" i="3" s="1"/>
  <c r="N95" i="3"/>
  <c r="R95" i="3" s="1"/>
  <c r="N94" i="3"/>
  <c r="N93" i="3"/>
  <c r="N92" i="3"/>
  <c r="R92" i="3" s="1"/>
  <c r="R98" i="3" s="1"/>
  <c r="N87" i="3"/>
  <c r="R87" i="3" s="1"/>
  <c r="N86" i="3"/>
  <c r="R86" i="3" s="1"/>
  <c r="N85" i="3"/>
  <c r="R85" i="3" s="1"/>
  <c r="N84" i="3"/>
  <c r="R84" i="3" s="1"/>
  <c r="N83" i="3"/>
  <c r="R83" i="3" s="1"/>
  <c r="N82" i="3"/>
  <c r="N77" i="3"/>
  <c r="N76" i="3"/>
  <c r="R76" i="3" s="1"/>
  <c r="N75" i="3"/>
  <c r="R75" i="3" s="1"/>
  <c r="N74" i="3"/>
  <c r="R74" i="3" s="1"/>
  <c r="N73" i="3"/>
  <c r="R73" i="3" s="1"/>
  <c r="N72" i="3"/>
  <c r="R72" i="3" s="1"/>
  <c r="R78" i="3" s="1"/>
  <c r="N67" i="3"/>
  <c r="N66" i="3"/>
  <c r="R66" i="3" s="1"/>
  <c r="N65" i="3"/>
  <c r="N64" i="3"/>
  <c r="R64" i="3" s="1"/>
  <c r="N63" i="3"/>
  <c r="R63" i="3" s="1"/>
  <c r="N62" i="3"/>
  <c r="R62" i="3" s="1"/>
  <c r="R68" i="3" s="1"/>
  <c r="N57" i="3"/>
  <c r="R57" i="3" s="1"/>
  <c r="N56" i="3"/>
  <c r="R56" i="3" s="1"/>
  <c r="N55" i="3"/>
  <c r="N54" i="3"/>
  <c r="N53" i="3"/>
  <c r="N52" i="3"/>
  <c r="R52" i="3" s="1"/>
  <c r="R58" i="3" s="1"/>
  <c r="N47" i="3"/>
  <c r="R47" i="3" s="1"/>
  <c r="N46" i="3"/>
  <c r="R46" i="3" s="1"/>
  <c r="N45" i="3"/>
  <c r="R45" i="3" s="1"/>
  <c r="N44" i="3"/>
  <c r="R44" i="3" s="1"/>
  <c r="N43" i="3"/>
  <c r="R43" i="3" s="1"/>
  <c r="N42" i="3"/>
  <c r="R42" i="3" s="1"/>
  <c r="N37" i="3"/>
  <c r="N36" i="3"/>
  <c r="R36" i="3" s="1"/>
  <c r="N35" i="3"/>
  <c r="N34" i="3"/>
  <c r="R34" i="3" s="1"/>
  <c r="N33" i="3"/>
  <c r="R33" i="3" s="1"/>
  <c r="N32" i="3"/>
  <c r="R32" i="3" s="1"/>
  <c r="N27" i="3"/>
  <c r="N26" i="3"/>
  <c r="R26" i="3" s="1"/>
  <c r="N25" i="3"/>
  <c r="R25" i="3" s="1"/>
  <c r="N24" i="3"/>
  <c r="R24" i="3" s="1"/>
  <c r="N23" i="3"/>
  <c r="R23" i="3" s="1"/>
  <c r="N22" i="3"/>
  <c r="R22" i="3" s="1"/>
  <c r="R28" i="3" s="1"/>
  <c r="N211" i="3"/>
  <c r="N21" i="3"/>
  <c r="P21" i="3" s="1"/>
  <c r="P28" i="3" s="1"/>
  <c r="T92" i="3"/>
  <c r="N212" i="3"/>
  <c r="R212" i="3" s="1"/>
  <c r="N213" i="3"/>
  <c r="R213" i="3" s="1"/>
  <c r="N214" i="3"/>
  <c r="R214" i="3" s="1"/>
  <c r="N215" i="3"/>
  <c r="R215" i="3" s="1"/>
  <c r="N216" i="3"/>
  <c r="R216" i="3" s="1"/>
  <c r="N217" i="3"/>
  <c r="R217" i="3" s="1"/>
  <c r="P211" i="3"/>
  <c r="P218" i="3" s="1"/>
  <c r="T212" i="3"/>
  <c r="T213" i="3"/>
  <c r="T214" i="3"/>
  <c r="T215" i="3"/>
  <c r="T216" i="3"/>
  <c r="T217" i="3"/>
  <c r="N122" i="3"/>
  <c r="R122" i="3" s="1"/>
  <c r="R128" i="3" s="1"/>
  <c r="N123" i="3"/>
  <c r="R123" i="3" s="1"/>
  <c r="N124" i="3"/>
  <c r="R124" i="3" s="1"/>
  <c r="N125" i="3"/>
  <c r="R125" i="3" s="1"/>
  <c r="N126" i="3"/>
  <c r="R126" i="3" s="1"/>
  <c r="N127" i="3"/>
  <c r="R127" i="3" s="1"/>
  <c r="N121" i="3"/>
  <c r="P121" i="3"/>
  <c r="P128" i="3" s="1"/>
  <c r="T122" i="3"/>
  <c r="T123" i="3"/>
  <c r="T124" i="3"/>
  <c r="T125" i="3"/>
  <c r="T126" i="3"/>
  <c r="T127" i="3"/>
  <c r="T22" i="3"/>
  <c r="T23" i="3"/>
  <c r="T24" i="3"/>
  <c r="T25" i="3"/>
  <c r="T26" i="3"/>
  <c r="T27" i="3"/>
  <c r="T93" i="3"/>
  <c r="T94" i="3"/>
  <c r="T95" i="3"/>
  <c r="T96" i="3"/>
  <c r="T97" i="3"/>
  <c r="T102" i="3"/>
  <c r="T103" i="3"/>
  <c r="T104" i="3"/>
  <c r="T105" i="3"/>
  <c r="T106" i="3"/>
  <c r="T107" i="3"/>
  <c r="T112" i="3"/>
  <c r="T113" i="3"/>
  <c r="T115" i="3"/>
  <c r="T116" i="3"/>
  <c r="T117" i="3"/>
  <c r="T114" i="3"/>
  <c r="T32" i="3"/>
  <c r="T33" i="3"/>
  <c r="T34" i="3"/>
  <c r="T35" i="3"/>
  <c r="T36" i="3"/>
  <c r="T37" i="3"/>
  <c r="T42" i="3"/>
  <c r="T43" i="3"/>
  <c r="T44" i="3"/>
  <c r="T45" i="3"/>
  <c r="T46" i="3"/>
  <c r="T47" i="3"/>
  <c r="T52" i="3"/>
  <c r="T53" i="3"/>
  <c r="T54" i="3"/>
  <c r="T55" i="3"/>
  <c r="T56" i="3"/>
  <c r="T57" i="3"/>
  <c r="T62" i="3"/>
  <c r="T63" i="3"/>
  <c r="T64" i="3"/>
  <c r="T65" i="3"/>
  <c r="T66" i="3"/>
  <c r="T67" i="3"/>
  <c r="T72" i="3"/>
  <c r="T73" i="3"/>
  <c r="T74" i="3"/>
  <c r="T75" i="3"/>
  <c r="T76" i="3"/>
  <c r="T77" i="3"/>
  <c r="T82" i="3"/>
  <c r="T83" i="3"/>
  <c r="T84" i="3"/>
  <c r="T85" i="3"/>
  <c r="T86" i="3"/>
  <c r="T87" i="3"/>
  <c r="T132" i="3"/>
  <c r="T133" i="3"/>
  <c r="T134" i="3"/>
  <c r="T135" i="3"/>
  <c r="T136" i="3"/>
  <c r="T137" i="3"/>
  <c r="T142" i="3"/>
  <c r="T143" i="3"/>
  <c r="T144" i="3"/>
  <c r="T145" i="3"/>
  <c r="T146" i="3"/>
  <c r="T147" i="3"/>
  <c r="T152" i="3"/>
  <c r="T153" i="3"/>
  <c r="T154" i="3"/>
  <c r="T155" i="3"/>
  <c r="T156" i="3"/>
  <c r="T157" i="3"/>
  <c r="T162" i="3"/>
  <c r="T163" i="3"/>
  <c r="T164" i="3"/>
  <c r="T165" i="3"/>
  <c r="T166" i="3"/>
  <c r="T167" i="3"/>
  <c r="T168" i="3"/>
  <c r="T172" i="3"/>
  <c r="T173" i="3"/>
  <c r="T174" i="3"/>
  <c r="T175" i="3"/>
  <c r="T176" i="3"/>
  <c r="T177" i="3"/>
  <c r="T182" i="3"/>
  <c r="T183" i="3"/>
  <c r="T184" i="3"/>
  <c r="T185" i="3"/>
  <c r="T186" i="3"/>
  <c r="T187" i="3"/>
  <c r="T192" i="3"/>
  <c r="T193" i="3"/>
  <c r="T194" i="3"/>
  <c r="T195" i="3"/>
  <c r="T196" i="3"/>
  <c r="T197" i="3"/>
  <c r="T202" i="3"/>
  <c r="T203" i="3"/>
  <c r="T204" i="3"/>
  <c r="T205" i="3"/>
  <c r="T206" i="3"/>
  <c r="T207" i="3"/>
  <c r="R27" i="3"/>
  <c r="R93" i="3"/>
  <c r="R94" i="3"/>
  <c r="R97" i="3"/>
  <c r="R105" i="3"/>
  <c r="R82" i="3"/>
  <c r="R88" i="3" s="1"/>
  <c r="R117" i="3"/>
  <c r="N132" i="3"/>
  <c r="R132" i="3" s="1"/>
  <c r="R138" i="3" s="1"/>
  <c r="N142" i="3"/>
  <c r="R142" i="3" s="1"/>
  <c r="R148" i="3" s="1"/>
  <c r="N152" i="3"/>
  <c r="R152" i="3" s="1"/>
  <c r="R158" i="3" s="1"/>
  <c r="R162" i="3"/>
  <c r="R168" i="3" s="1"/>
  <c r="N172" i="3"/>
  <c r="R172" i="3" s="1"/>
  <c r="R178" i="3" s="1"/>
  <c r="N182" i="3"/>
  <c r="R182" i="3" s="1"/>
  <c r="R188" i="3" s="1"/>
  <c r="N192" i="3"/>
  <c r="R192" i="3" s="1"/>
  <c r="R198" i="3" s="1"/>
  <c r="N202" i="3"/>
  <c r="R202" i="3" s="1"/>
  <c r="R208" i="3" s="1"/>
  <c r="N91" i="3"/>
  <c r="P91" i="3" s="1"/>
  <c r="P98" i="3" s="1"/>
  <c r="N101" i="3"/>
  <c r="P101" i="3" s="1"/>
  <c r="P108" i="3" s="1"/>
  <c r="N111" i="3"/>
  <c r="P111" i="3" s="1"/>
  <c r="P118" i="3" s="1"/>
  <c r="N31" i="3"/>
  <c r="P31" i="3" s="1"/>
  <c r="P38" i="3" s="1"/>
  <c r="N41" i="3"/>
  <c r="P41" i="3" s="1"/>
  <c r="P48" i="3" s="1"/>
  <c r="N51" i="3"/>
  <c r="P51" i="3" s="1"/>
  <c r="P58" i="3" s="1"/>
  <c r="N61" i="3"/>
  <c r="P61" i="3" s="1"/>
  <c r="P68" i="3" s="1"/>
  <c r="N71" i="3"/>
  <c r="P71" i="3" s="1"/>
  <c r="P78" i="3" s="1"/>
  <c r="N81" i="3"/>
  <c r="P81" i="3" s="1"/>
  <c r="P88" i="3" s="1"/>
  <c r="N131" i="3"/>
  <c r="P131" i="3" s="1"/>
  <c r="P138" i="3" s="1"/>
  <c r="N141" i="3"/>
  <c r="P141" i="3" s="1"/>
  <c r="P148" i="3" s="1"/>
  <c r="N151" i="3"/>
  <c r="P151" i="3" s="1"/>
  <c r="P158" i="3" s="1"/>
  <c r="N161" i="3"/>
  <c r="N171" i="3"/>
  <c r="P171" i="3" s="1"/>
  <c r="P178" i="3" s="1"/>
  <c r="N181" i="3"/>
  <c r="P181" i="3" s="1"/>
  <c r="P188" i="3" s="1"/>
  <c r="N191" i="3"/>
  <c r="P191" i="3" s="1"/>
  <c r="P198" i="3" s="1"/>
  <c r="N201" i="3"/>
  <c r="P201" i="3" s="1"/>
  <c r="P208" i="3" s="1"/>
  <c r="N205" i="3"/>
  <c r="R205" i="3" s="1"/>
  <c r="N203" i="3"/>
  <c r="R203" i="3" s="1"/>
  <c r="N196" i="3"/>
  <c r="R196" i="3" s="1"/>
  <c r="N193" i="3"/>
  <c r="R193" i="3" s="1"/>
  <c r="N186" i="3"/>
  <c r="R186" i="3"/>
  <c r="N183" i="3"/>
  <c r="R183" i="3" s="1"/>
  <c r="N175" i="3"/>
  <c r="R175" i="3" s="1"/>
  <c r="N174" i="3"/>
  <c r="R174" i="3" s="1"/>
  <c r="N164" i="3"/>
  <c r="R164" i="3" s="1"/>
  <c r="N165" i="3"/>
  <c r="R165" i="3" s="1"/>
  <c r="N146" i="3"/>
  <c r="R146" i="3" s="1"/>
  <c r="N136" i="3"/>
  <c r="R136" i="3" s="1"/>
  <c r="R77" i="3"/>
  <c r="R67" i="3"/>
  <c r="R65" i="3"/>
  <c r="R55" i="3"/>
  <c r="R54" i="3"/>
  <c r="R53" i="3"/>
  <c r="R37" i="3"/>
  <c r="R35" i="3"/>
  <c r="L118" i="3"/>
  <c r="L108" i="3"/>
  <c r="L98" i="3"/>
  <c r="L88" i="3"/>
  <c r="L78" i="3"/>
  <c r="L68" i="3"/>
  <c r="L58" i="3"/>
  <c r="L48" i="3"/>
  <c r="L38" i="3"/>
  <c r="L28" i="3"/>
  <c r="N207" i="3"/>
  <c r="R207" i="3" s="1"/>
  <c r="N206" i="3"/>
  <c r="R206" i="3" s="1"/>
  <c r="N204" i="3"/>
  <c r="R204" i="3" s="1"/>
  <c r="N197" i="3"/>
  <c r="R197" i="3" s="1"/>
  <c r="N195" i="3"/>
  <c r="R195" i="3" s="1"/>
  <c r="N194" i="3"/>
  <c r="R194" i="3" s="1"/>
  <c r="N187" i="3"/>
  <c r="R187" i="3" s="1"/>
  <c r="N185" i="3"/>
  <c r="R185" i="3" s="1"/>
  <c r="N184" i="3"/>
  <c r="R184" i="3" s="1"/>
  <c r="N177" i="3"/>
  <c r="R177" i="3"/>
  <c r="N176" i="3"/>
  <c r="R176" i="3" s="1"/>
  <c r="N173" i="3"/>
  <c r="R173" i="3" s="1"/>
  <c r="N167" i="3"/>
  <c r="R167" i="3" s="1"/>
  <c r="N166" i="3"/>
  <c r="R166" i="3" s="1"/>
  <c r="R163" i="3"/>
  <c r="N157" i="3"/>
  <c r="R157" i="3" s="1"/>
  <c r="N156" i="3"/>
  <c r="R156" i="3" s="1"/>
  <c r="N155" i="3"/>
  <c r="R155" i="3" s="1"/>
  <c r="N154" i="3"/>
  <c r="R154" i="3" s="1"/>
  <c r="N153" i="3"/>
  <c r="R153" i="3" s="1"/>
  <c r="N147" i="3"/>
  <c r="R147" i="3" s="1"/>
  <c r="N145" i="3"/>
  <c r="R145" i="3" s="1"/>
  <c r="N144" i="3"/>
  <c r="R144" i="3" s="1"/>
  <c r="N143" i="3"/>
  <c r="R143" i="3" s="1"/>
  <c r="N137" i="3"/>
  <c r="R137" i="3"/>
  <c r="N135" i="3"/>
  <c r="R135" i="3" s="1"/>
  <c r="N134" i="3"/>
  <c r="R134" i="3" s="1"/>
  <c r="N133" i="3"/>
  <c r="R133" i="3" s="1"/>
  <c r="L218" i="3"/>
  <c r="L208" i="3"/>
  <c r="L198" i="3"/>
  <c r="L188" i="3"/>
  <c r="L178" i="3"/>
  <c r="L168" i="3"/>
  <c r="L158" i="3"/>
  <c r="L148" i="3"/>
  <c r="L138" i="3"/>
  <c r="L128" i="3"/>
  <c r="B217" i="7"/>
  <c r="B218" i="7" s="1"/>
  <c r="B219" i="7" s="1"/>
  <c r="B220" i="7" s="1"/>
  <c r="B221" i="7" s="1"/>
  <c r="B222" i="7" s="1"/>
  <c r="B223" i="7" s="1"/>
  <c r="B224" i="7" s="1"/>
  <c r="B225" i="7" s="1"/>
  <c r="P161" i="3" l="1"/>
  <c r="P168" i="3" s="1"/>
  <c r="P220" i="3" s="1"/>
  <c r="R48" i="3"/>
  <c r="R218" i="3"/>
  <c r="R38" i="3"/>
  <c r="V38" i="3" s="1"/>
  <c r="T48" i="3"/>
  <c r="T88" i="3"/>
  <c r="T208" i="3"/>
  <c r="T98" i="3"/>
  <c r="T178" i="3"/>
  <c r="T148" i="3"/>
  <c r="T38" i="3"/>
  <c r="T28" i="3"/>
  <c r="T198" i="3"/>
  <c r="T138" i="3"/>
  <c r="T68" i="3"/>
  <c r="T158" i="3"/>
  <c r="T58" i="3"/>
  <c r="T118" i="3"/>
  <c r="T128" i="3"/>
  <c r="T188" i="3"/>
  <c r="T78" i="3"/>
  <c r="T108" i="3"/>
  <c r="T218" i="3"/>
  <c r="V48" i="3" l="1"/>
  <c r="V220" i="3" s="1"/>
  <c r="R220" i="3"/>
  <c r="T220" i="3"/>
  <c r="V222" i="3" l="1"/>
  <c r="V223" i="3" s="1"/>
  <c r="V224" i="3" s="1"/>
  <c r="B232" i="3" s="1"/>
  <c r="L226" i="3" l="1"/>
  <c r="L225" i="3"/>
</calcChain>
</file>

<file path=xl/sharedStrings.xml><?xml version="1.0" encoding="utf-8"?>
<sst xmlns="http://schemas.openxmlformats.org/spreadsheetml/2006/main" count="604" uniqueCount="253">
  <si>
    <t xml:space="preserve">Before completing this table please read carefully the instructions available on </t>
  </si>
  <si>
    <t>Total</t>
  </si>
  <si>
    <t>Action</t>
  </si>
  <si>
    <t>Austria</t>
  </si>
  <si>
    <t>Belgium</t>
  </si>
  <si>
    <t>Cyprus</t>
  </si>
  <si>
    <t>Bulgaria</t>
  </si>
  <si>
    <t>Australia</t>
  </si>
  <si>
    <t>Andorra</t>
  </si>
  <si>
    <t>Bahamas</t>
  </si>
  <si>
    <t>Afghanistan</t>
  </si>
  <si>
    <t>Papua New Guinea</t>
  </si>
  <si>
    <t>Denmark</t>
  </si>
  <si>
    <t>Ireland</t>
  </si>
  <si>
    <t>Liechtenstein</t>
  </si>
  <si>
    <t>Netherlands</t>
  </si>
  <si>
    <t>Norway</t>
  </si>
  <si>
    <t>Sweden</t>
  </si>
  <si>
    <t>Switzerland</t>
  </si>
  <si>
    <t>Finland</t>
  </si>
  <si>
    <t>France</t>
  </si>
  <si>
    <t>Germany</t>
  </si>
  <si>
    <t>Iceland</t>
  </si>
  <si>
    <t>Italy</t>
  </si>
  <si>
    <t>United Kingdom</t>
  </si>
  <si>
    <t>Czech Republic</t>
  </si>
  <si>
    <t>Greece</t>
  </si>
  <si>
    <t>Malta</t>
  </si>
  <si>
    <t>Portugal</t>
  </si>
  <si>
    <t>Slovenia</t>
  </si>
  <si>
    <t>Spain</t>
  </si>
  <si>
    <t>Croatia</t>
  </si>
  <si>
    <t>Estonia</t>
  </si>
  <si>
    <t>Hungary</t>
  </si>
  <si>
    <t>Latvia</t>
  </si>
  <si>
    <t>Lithuania</t>
  </si>
  <si>
    <t>Poland</t>
  </si>
  <si>
    <t>Romania</t>
  </si>
  <si>
    <t>Slovakia</t>
  </si>
  <si>
    <t>Turkey</t>
  </si>
  <si>
    <t>Canada</t>
  </si>
  <si>
    <t>Kuwait</t>
  </si>
  <si>
    <t>Macao</t>
  </si>
  <si>
    <t>Monaco</t>
  </si>
  <si>
    <t>Qatar</t>
  </si>
  <si>
    <t>San Marino</t>
  </si>
  <si>
    <t>Brunei</t>
  </si>
  <si>
    <t>Singapore</t>
  </si>
  <si>
    <t>United Arab Emirates</t>
  </si>
  <si>
    <t>Vatican City State</t>
  </si>
  <si>
    <t>Bahrain</t>
  </si>
  <si>
    <t>Equatorial Guinea</t>
  </si>
  <si>
    <t>Hong Kong</t>
  </si>
  <si>
    <t>Israel</t>
  </si>
  <si>
    <t>Oman</t>
  </si>
  <si>
    <t>Saudi Arabia</t>
  </si>
  <si>
    <t>Albania</t>
  </si>
  <si>
    <t>Algeria</t>
  </si>
  <si>
    <t>Angola</t>
  </si>
  <si>
    <t>Antigua and Barbuda</t>
  </si>
  <si>
    <t>Argentina</t>
  </si>
  <si>
    <t>Armenia</t>
  </si>
  <si>
    <t>Bangladesh</t>
  </si>
  <si>
    <t>Barbados</t>
  </si>
  <si>
    <t>Chile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</si>
  <si>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</si>
  <si>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</si>
  <si>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</si>
  <si>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</si>
  <si>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</si>
  <si>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</si>
  <si>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</si>
  <si>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</si>
  <si>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</si>
  <si>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</si>
  <si>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</si>
  <si>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</si>
  <si>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</si>
  <si>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Republic</t>
  </si>
  <si>
    <t>Chad</t>
  </si>
  <si>
    <t>China</t>
  </si>
  <si>
    <t>Colombia</t>
  </si>
  <si>
    <t>Comoros</t>
  </si>
  <si>
    <t>Cook Islands</t>
  </si>
  <si>
    <t>Costa Rica</t>
  </si>
  <si>
    <t>Cuba</t>
  </si>
  <si>
    <t>Dominica</t>
  </si>
  <si>
    <t>Dominican Republic</t>
  </si>
  <si>
    <t>Ecuador</t>
  </si>
  <si>
    <t>Egypt</t>
  </si>
  <si>
    <t>El Salvador</t>
  </si>
  <si>
    <t>Eritrea</t>
  </si>
  <si>
    <t>Ethiopia</t>
  </si>
  <si>
    <t>Gabon</t>
  </si>
  <si>
    <t>Gambia</t>
  </si>
  <si>
    <t>Georgia</t>
  </si>
  <si>
    <t>Ghana</t>
  </si>
  <si>
    <t>Grenada</t>
  </si>
  <si>
    <t>Guatemala</t>
  </si>
  <si>
    <t>Guinea-Bissau</t>
  </si>
  <si>
    <t>Guyana</t>
  </si>
  <si>
    <t>Haiti</t>
  </si>
  <si>
    <t>Honduras</t>
  </si>
  <si>
    <t>India</t>
  </si>
  <si>
    <t>Indonesia</t>
  </si>
  <si>
    <t>Iran</t>
  </si>
  <si>
    <t>Jamaica</t>
  </si>
  <si>
    <t>Jordan</t>
  </si>
  <si>
    <t>Kazakhstan</t>
  </si>
  <si>
    <t>Kenya</t>
  </si>
  <si>
    <t>Kiribati</t>
  </si>
  <si>
    <t>Kyrgyzstan</t>
  </si>
  <si>
    <t>Laos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</si>
  <si>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</si>
  <si>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</si>
  <si>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</si>
  <si>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</si>
  <si>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</si>
  <si>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</si>
  <si>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</si>
  <si>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</si>
  <si>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</si>
  <si>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</si>
  <si>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</si>
  <si>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</si>
  <si>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</si>
  <si>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</si>
  <si>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</si>
  <si>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</si>
  <si>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</si>
  <si>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</si>
  <si>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</si>
  <si>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</si>
  <si>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</si>
  <si>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</si>
  <si>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</si>
  <si>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</si>
  <si>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</si>
  <si>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</si>
  <si>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Pakistan</t>
  </si>
  <si>
    <t>Palau</t>
  </si>
  <si>
    <t>Palestine</t>
  </si>
  <si>
    <t>Panama</t>
  </si>
  <si>
    <t>Paraguay</t>
  </si>
  <si>
    <t>Philippines</t>
  </si>
  <si>
    <t>Rwanda</t>
  </si>
  <si>
    <t>Samoa</t>
  </si>
  <si>
    <t>Sao Tome and Principe</t>
  </si>
  <si>
    <t>Senegal</t>
  </si>
  <si>
    <t>Serbia</t>
  </si>
  <si>
    <t>Seychelles</t>
  </si>
  <si>
    <t>Sierra Leone</t>
  </si>
  <si>
    <t>Solomon Islands</t>
  </si>
  <si>
    <t>Somalia</t>
  </si>
  <si>
    <t>South Africa</t>
  </si>
  <si>
    <t>Sri Lanka</t>
  </si>
  <si>
    <t>Sudan</t>
  </si>
  <si>
    <t>Suriname</t>
  </si>
  <si>
    <t>Syria</t>
  </si>
  <si>
    <t>Tanzania</t>
  </si>
  <si>
    <t>Thailand</t>
  </si>
  <si>
    <t>Togo</t>
  </si>
  <si>
    <t>Tonga</t>
  </si>
  <si>
    <t>Trinidad and Tobago</t>
  </si>
  <si>
    <t>Tunisia</t>
  </si>
  <si>
    <t>Turkmenistan</t>
  </si>
  <si>
    <t>Tuvalu</t>
  </si>
  <si>
    <t>Uganda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</si>
  <si>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</si>
  <si>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</si>
  <si>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</si>
  <si>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</si>
  <si>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</si>
  <si>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</si>
  <si>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</si>
  <si>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</si>
  <si>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Unit cost per day</t>
  </si>
  <si>
    <t>Duration number of months:</t>
  </si>
  <si>
    <t>Programme guide and instructions for applicants</t>
  </si>
  <si>
    <t>United States of America</t>
  </si>
  <si>
    <t>months</t>
  </si>
  <si>
    <t>Japan</t>
  </si>
  <si>
    <t>Total Number of participants - excluding non local contributors</t>
  </si>
  <si>
    <t>Travel</t>
  </si>
  <si>
    <t>Subsistence</t>
  </si>
  <si>
    <t>Luxembourg</t>
  </si>
  <si>
    <t>Korea, Republic of</t>
  </si>
  <si>
    <t>New-Zealand</t>
  </si>
  <si>
    <t>Other</t>
  </si>
  <si>
    <t>Programme Countries</t>
  </si>
  <si>
    <t>Congo (Democratic Republic of the)</t>
  </si>
  <si>
    <t>Partner Countries</t>
  </si>
  <si>
    <t>For travel distances between 100 and 499 KM.</t>
  </si>
  <si>
    <t>For travel distances between 500 and 1999 KM</t>
  </si>
  <si>
    <t>For travel distances between 2000 and 2999 KM</t>
  </si>
  <si>
    <t>For travel distances between 3000 and 3999 KM</t>
  </si>
  <si>
    <t>For travel distances between 4000 and 7999 KM</t>
  </si>
  <si>
    <t>For travel distances of 8000 KM or more</t>
  </si>
  <si>
    <t>Participants</t>
  </si>
  <si>
    <t>Costs of all conferences</t>
  </si>
  <si>
    <t>Total Costs</t>
  </si>
  <si>
    <t>Total costs</t>
  </si>
  <si>
    <t>Applicant contribution</t>
  </si>
  <si>
    <t>Korea, DPR</t>
  </si>
  <si>
    <t>Kosovo, under UNSC 1244/1999</t>
  </si>
  <si>
    <t>Peru</t>
  </si>
  <si>
    <t>Saint Kitts and Nevis</t>
  </si>
  <si>
    <t>Saint-Vincent and the Grenadines</t>
  </si>
  <si>
    <t>Taiwan</t>
  </si>
  <si>
    <t>Project Acronym</t>
  </si>
  <si>
    <t>Project Title</t>
  </si>
  <si>
    <t>Grand Total</t>
  </si>
  <si>
    <t>Countries</t>
  </si>
  <si>
    <t>Travel Bands</t>
  </si>
  <si>
    <t>Warning Messages:</t>
  </si>
  <si>
    <t>Country where the activity takes place</t>
  </si>
  <si>
    <r>
      <rPr>
        <b/>
        <sz val="10"/>
        <rFont val="Arial Narrow"/>
        <family val="2"/>
      </rPr>
      <t xml:space="preserve">Duration of the conference in days </t>
    </r>
    <r>
      <rPr>
        <b/>
        <sz val="12"/>
        <rFont val="Arial Narrow"/>
        <family val="2"/>
      </rPr>
      <t xml:space="preserve">
</t>
    </r>
    <r>
      <rPr>
        <b/>
        <sz val="9"/>
        <rFont val="Arial Narrow"/>
        <family val="2"/>
      </rPr>
      <t>(minimum half day corresponding to 0,5)</t>
    </r>
  </si>
  <si>
    <t>Organisation Name</t>
  </si>
  <si>
    <t xml:space="preserve">Total Number of non local speaker - travelling between 500 - 1999 KM * </t>
  </si>
  <si>
    <t xml:space="preserve">Total Number of non local speaker - travelling between 2000 -2999 KM * </t>
  </si>
  <si>
    <t xml:space="preserve">Total Number of non local speaker - travelling between 3000 -3999 KM * </t>
  </si>
  <si>
    <t xml:space="preserve">Total Number of non local speaker - travelling between 4000 -7999 KM * </t>
  </si>
  <si>
    <t xml:space="preserve">Total Number of non local speaker - travelling between 8000 - more KM * </t>
  </si>
  <si>
    <t xml:space="preserve">Total Number of non local speaker - travelling between 100 - 499 KM * </t>
  </si>
  <si>
    <r>
      <t xml:space="preserve">Lump sum (for complementary activities): </t>
    </r>
    <r>
      <rPr>
        <sz val="10"/>
        <rFont val="Arial"/>
        <family val="2"/>
      </rPr>
      <t>Contribution to any additional peripheral cost related to complementary activities developed in this Action: e.g. academic follow-up of the event, creation and maintenance of a website, design, printing and dissemination of publications; interpretation costs; production costs</t>
    </r>
  </si>
  <si>
    <t>Typologie of countries</t>
  </si>
  <si>
    <t>Number of persons (only whole numbers, no decimals)</t>
  </si>
  <si>
    <t>"Events" 
 Only those indicated in the table F.2.4. Events of the "Detailed Project Description"</t>
  </si>
  <si>
    <t>Territory of Russia as recognised by international law</t>
  </si>
  <si>
    <t>Guinea</t>
  </si>
  <si>
    <t>Azerbaijan</t>
  </si>
  <si>
    <t>Congo</t>
  </si>
  <si>
    <t>Djibouti</t>
  </si>
  <si>
    <t>Fiji</t>
  </si>
  <si>
    <t>Iraq</t>
  </si>
  <si>
    <t>Mozambique</t>
  </si>
  <si>
    <t>Saint-Lucia</t>
  </si>
  <si>
    <t>Tajikistan</t>
  </si>
  <si>
    <t>Timor Leste - Democratic Republic of</t>
  </si>
  <si>
    <t>Republic of Côte d'Ivoire</t>
  </si>
  <si>
    <t>Territory of Ukraine as recognised by international law</t>
  </si>
  <si>
    <t>D2. National Conference Costs
(In  Euro Per Day)</t>
  </si>
  <si>
    <t>D.3 - Subsistence: non-local speakers 
(in Euro Per Day)</t>
  </si>
  <si>
    <t>FINAL REPORT</t>
  </si>
  <si>
    <t>to be provided on 2020</t>
  </si>
  <si>
    <t>Project Number:</t>
  </si>
  <si>
    <r>
      <t xml:space="preserve">Maximum European Union Contribution 
(maximum of 75% of the total costs or 60.000 EUR)
</t>
    </r>
    <r>
      <rPr>
        <b/>
        <i/>
        <sz val="12"/>
        <color rgb="FFFF0000"/>
        <rFont val="Georgia"/>
        <family val="1"/>
      </rPr>
      <t>Reminder: Value of Cell V226 SHOULD BE maximum the "amount of the grant" as stated on article 3/I.3 of the Grant Decision/Agreement.</t>
    </r>
  </si>
  <si>
    <r>
      <t xml:space="preserve">Prefinancing Already received
</t>
    </r>
    <r>
      <rPr>
        <b/>
        <i/>
        <sz val="10"/>
        <color indexed="10"/>
        <rFont val="Georgia"/>
        <family val="1"/>
      </rPr>
      <t>Please declare on cell V228 the amount already received as prefinancing (70% of the grant).</t>
    </r>
  </si>
  <si>
    <t>JEAN MONNET PROJECTS - POLICY DEBATE WITH THE ACADEMIC WORLD</t>
  </si>
  <si>
    <t>Republic of North Macedonia</t>
  </si>
  <si>
    <t>Eswatini</t>
  </si>
  <si>
    <r>
      <t xml:space="preserve">Balance claimed
</t>
    </r>
    <r>
      <rPr>
        <b/>
        <i/>
        <sz val="10"/>
        <color indexed="10"/>
        <rFont val="Georgia"/>
        <family val="1"/>
      </rPr>
      <t>Please declare on cell V229 the amount you claim as balance of the grant, according to article 4.1/I.4.1of the Grant Decision/Agreement related to this request.</t>
    </r>
  </si>
  <si>
    <t>CALL FOR PROPOSALS 2020 - EAC/A02/2019 - Erasmus+ Programme - (2019/C 373/06 on 05/11/2019)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</si>
</sst>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 * #,##0_ ;_ * \-#,##0_ ;_ * &quot;-&quot;??_ ;_ @_ "/>
  </numFmts>
  <fonts count="3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Georgia"/>
      <family val="1"/>
    </font>
    <font>
      <sz val="10"/>
      <name val="Arial"/>
      <family val="2"/>
    </font>
    <font>
      <b/>
      <sz val="9"/>
      <name val="Arial Narrow"/>
      <family val="2"/>
    </font>
    <font>
      <sz val="12"/>
      <name val="Georgia"/>
      <family val="1"/>
    </font>
    <font>
      <sz val="12"/>
      <name val="Times New Roman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Georgia"/>
      <family val="1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4"/>
      <color theme="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22"/>
      <color theme="1"/>
      <name val="Arial"/>
      <family val="2"/>
    </font>
    <font>
      <b/>
      <sz val="13"/>
      <color theme="1"/>
      <name val="Arial"/>
      <family val="2"/>
    </font>
    <font>
      <b/>
      <sz val="16"/>
      <name val="Arial Narrow"/>
      <family val="2"/>
    </font>
    <font>
      <b/>
      <i/>
      <sz val="12"/>
      <color rgb="FFFF0000"/>
      <name val="Georgia"/>
      <family val="1"/>
    </font>
    <font>
      <b/>
      <i/>
      <sz val="10"/>
      <color indexed="10"/>
      <name val="Georgia"/>
      <family val="1"/>
    </font>
    <font>
      <b/>
      <sz val="10"/>
      <color rgb="FFFF0000"/>
      <name val="Georgia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63377788628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/>
    <xf numFmtId="0" fontId="8" fillId="0" borderId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3">
    <xf numFmtId="0" fontId="0" fillId="0" borderId="0" xfId="0"/>
    <xf numFmtId="0" fontId="6" fillId="4" borderId="16" xfId="0" applyFont="1" applyFill="1" applyBorder="1" applyProtection="1">
      <protection hidden="1"/>
    </xf>
    <xf numFmtId="165" fontId="6" fillId="4" borderId="16" xfId="1" applyFont="1" applyFill="1" applyBorder="1" applyAlignment="1" applyProtection="1">
      <alignment vertical="center" wrapText="1"/>
      <protection hidden="1"/>
    </xf>
    <xf numFmtId="165" fontId="7" fillId="4" borderId="20" xfId="1" applyFont="1" applyFill="1" applyBorder="1" applyAlignment="1" applyProtection="1">
      <alignment vertical="center" wrapText="1"/>
      <protection hidden="1"/>
    </xf>
    <xf numFmtId="0" fontId="7" fillId="4" borderId="16" xfId="0" applyFont="1" applyFill="1" applyBorder="1" applyProtection="1">
      <protection hidden="1"/>
    </xf>
    <xf numFmtId="166" fontId="7" fillId="7" borderId="20" xfId="1" applyNumberFormat="1" applyFont="1" applyFill="1" applyBorder="1" applyAlignment="1" applyProtection="1">
      <alignment vertical="center" wrapText="1"/>
      <protection hidden="1"/>
    </xf>
    <xf numFmtId="165" fontId="7" fillId="7" borderId="26" xfId="1" applyFont="1" applyFill="1" applyBorder="1" applyAlignment="1" applyProtection="1">
      <alignment vertical="center" wrapText="1"/>
      <protection hidden="1"/>
    </xf>
    <xf numFmtId="165" fontId="7" fillId="8" borderId="8" xfId="1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protection hidden="1"/>
    </xf>
    <xf numFmtId="0" fontId="4" fillId="4" borderId="0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5" fillId="4" borderId="0" xfId="0" applyFont="1" applyFill="1" applyBorder="1" applyProtection="1"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Protection="1">
      <protection hidden="1"/>
    </xf>
    <xf numFmtId="165" fontId="6" fillId="4" borderId="15" xfId="1" applyFont="1" applyFill="1" applyBorder="1" applyAlignment="1" applyProtection="1">
      <alignment vertical="center" wrapText="1"/>
      <protection hidden="1"/>
    </xf>
    <xf numFmtId="165" fontId="1" fillId="4" borderId="15" xfId="1" applyFont="1" applyFill="1" applyBorder="1" applyAlignment="1" applyProtection="1">
      <alignment vertical="center" wrapText="1"/>
      <protection hidden="1"/>
    </xf>
    <xf numFmtId="165" fontId="1" fillId="4" borderId="16" xfId="1" applyFont="1" applyFill="1" applyBorder="1" applyAlignment="1" applyProtection="1">
      <alignment vertical="center" wrapText="1"/>
      <protection hidden="1"/>
    </xf>
    <xf numFmtId="0" fontId="1" fillId="4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165" fontId="6" fillId="4" borderId="0" xfId="1" applyFont="1" applyFill="1" applyBorder="1" applyAlignment="1" applyProtection="1">
      <alignment vertical="center" wrapText="1"/>
      <protection hidden="1"/>
    </xf>
    <xf numFmtId="0" fontId="15" fillId="7" borderId="25" xfId="0" applyNumberFormat="1" applyFont="1" applyFill="1" applyBorder="1" applyAlignment="1" applyProtection="1">
      <alignment horizontal="center" vertical="center" wrapText="1"/>
      <protection hidden="1"/>
    </xf>
    <xf numFmtId="165" fontId="13" fillId="4" borderId="15" xfId="1" applyFont="1" applyFill="1" applyBorder="1" applyAlignment="1" applyProtection="1">
      <alignment vertical="center" wrapText="1"/>
      <protection hidden="1"/>
    </xf>
    <xf numFmtId="0" fontId="6" fillId="4" borderId="15" xfId="0" applyFont="1" applyFill="1" applyBorder="1" applyProtection="1">
      <protection hidden="1"/>
    </xf>
    <xf numFmtId="165" fontId="6" fillId="4" borderId="19" xfId="1" applyFont="1" applyFill="1" applyBorder="1" applyAlignment="1" applyProtection="1">
      <alignment vertical="center" wrapText="1"/>
      <protection hidden="1"/>
    </xf>
    <xf numFmtId="0" fontId="6" fillId="4" borderId="0" xfId="0" applyFont="1" applyFill="1" applyBorder="1" applyProtection="1">
      <protection hidden="1"/>
    </xf>
    <xf numFmtId="165" fontId="6" fillId="4" borderId="6" xfId="1" applyFont="1" applyFill="1" applyBorder="1" applyAlignment="1" applyProtection="1">
      <alignment vertical="center" wrapText="1"/>
      <protection hidden="1"/>
    </xf>
    <xf numFmtId="165" fontId="6" fillId="4" borderId="17" xfId="1" applyFont="1" applyFill="1" applyBorder="1" applyAlignment="1" applyProtection="1">
      <alignment vertical="center" wrapText="1"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6" fillId="0" borderId="16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horizontal="right"/>
      <protection hidden="1"/>
    </xf>
    <xf numFmtId="0" fontId="6" fillId="4" borderId="7" xfId="0" applyFont="1" applyFill="1" applyBorder="1" applyProtection="1">
      <protection hidden="1"/>
    </xf>
    <xf numFmtId="165" fontId="7" fillId="2" borderId="18" xfId="1" applyFont="1" applyFill="1" applyBorder="1" applyAlignment="1" applyProtection="1">
      <alignment vertical="center" wrapText="1"/>
      <protection hidden="1"/>
    </xf>
    <xf numFmtId="0" fontId="6" fillId="0" borderId="18" xfId="0" applyFont="1" applyFill="1" applyBorder="1" applyProtection="1">
      <protection hidden="1"/>
    </xf>
    <xf numFmtId="0" fontId="6" fillId="0" borderId="21" xfId="0" applyFont="1" applyFill="1" applyBorder="1" applyProtection="1">
      <protection hidden="1"/>
    </xf>
    <xf numFmtId="165" fontId="7" fillId="2" borderId="2" xfId="1" applyFont="1" applyFill="1" applyBorder="1" applyAlignment="1" applyProtection="1">
      <alignment vertical="center" wrapText="1"/>
      <protection hidden="1"/>
    </xf>
    <xf numFmtId="0" fontId="2" fillId="4" borderId="0" xfId="0" applyFont="1" applyFill="1" applyBorder="1" applyAlignment="1" applyProtection="1">
      <alignment horizontal="right"/>
      <protection hidden="1"/>
    </xf>
    <xf numFmtId="0" fontId="1" fillId="4" borderId="7" xfId="0" applyFont="1" applyFill="1" applyBorder="1" applyProtection="1">
      <protection hidden="1"/>
    </xf>
    <xf numFmtId="9" fontId="7" fillId="2" borderId="4" xfId="8" applyFont="1" applyFill="1" applyBorder="1" applyAlignment="1" applyProtection="1">
      <alignment vertical="center" wrapText="1"/>
      <protection hidden="1"/>
    </xf>
    <xf numFmtId="0" fontId="9" fillId="0" borderId="15" xfId="7" applyFont="1" applyFill="1" applyBorder="1" applyAlignment="1" applyProtection="1">
      <alignment vertical="center"/>
      <protection hidden="1"/>
    </xf>
    <xf numFmtId="0" fontId="9" fillId="0" borderId="7" xfId="7" applyFont="1" applyFill="1" applyBorder="1" applyAlignment="1" applyProtection="1">
      <alignment vertical="center"/>
      <protection hidden="1"/>
    </xf>
    <xf numFmtId="0" fontId="1" fillId="0" borderId="7" xfId="0" applyFont="1" applyFill="1" applyBorder="1" applyProtection="1">
      <protection hidden="1"/>
    </xf>
    <xf numFmtId="165" fontId="6" fillId="7" borderId="8" xfId="1" applyFont="1" applyFill="1" applyBorder="1" applyAlignment="1" applyProtection="1">
      <alignment horizontal="center" vertical="center" wrapText="1"/>
      <protection hidden="1"/>
    </xf>
    <xf numFmtId="0" fontId="9" fillId="4" borderId="7" xfId="7" applyFont="1" applyFill="1" applyBorder="1" applyAlignment="1" applyProtection="1">
      <alignment vertical="center"/>
      <protection hidden="1"/>
    </xf>
    <xf numFmtId="0" fontId="9" fillId="4" borderId="0" xfId="7" applyFont="1" applyFill="1" applyBorder="1" applyAlignment="1" applyProtection="1">
      <alignment horizontal="left" vertical="center" wrapText="1"/>
      <protection hidden="1"/>
    </xf>
    <xf numFmtId="0" fontId="9" fillId="4" borderId="0" xfId="7" applyFont="1" applyFill="1" applyBorder="1" applyAlignment="1" applyProtection="1">
      <alignment horizontal="left" vertical="center"/>
      <protection hidden="1"/>
    </xf>
    <xf numFmtId="165" fontId="7" fillId="4" borderId="0" xfId="1" applyFont="1" applyFill="1" applyBorder="1" applyAlignment="1" applyProtection="1">
      <alignment horizontal="center" vertical="center" wrapText="1"/>
      <protection hidden="1"/>
    </xf>
    <xf numFmtId="9" fontId="7" fillId="4" borderId="0" xfId="8" applyFont="1" applyFill="1" applyBorder="1" applyAlignment="1" applyProtection="1">
      <alignment horizontal="left" vertical="center" wrapText="1"/>
      <protection hidden="1"/>
    </xf>
    <xf numFmtId="0" fontId="9" fillId="4" borderId="3" xfId="7" applyFont="1" applyFill="1" applyBorder="1" applyAlignment="1" applyProtection="1">
      <alignment vertical="center"/>
      <protection hidden="1"/>
    </xf>
    <xf numFmtId="0" fontId="9" fillId="4" borderId="15" xfId="7" applyFont="1" applyFill="1" applyBorder="1" applyAlignment="1" applyProtection="1">
      <alignment vertical="center"/>
      <protection hidden="1"/>
    </xf>
    <xf numFmtId="0" fontId="9" fillId="4" borderId="19" xfId="7" applyFont="1" applyFill="1" applyBorder="1" applyAlignment="1" applyProtection="1">
      <alignment vertical="center"/>
      <protection hidden="1"/>
    </xf>
    <xf numFmtId="0" fontId="12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6" xfId="0" applyNumberFormat="1" applyFont="1" applyFill="1" applyBorder="1" applyAlignment="1" applyProtection="1">
      <alignment wrapText="1"/>
      <protection locked="0"/>
    </xf>
    <xf numFmtId="0" fontId="9" fillId="4" borderId="16" xfId="7" applyFont="1" applyFill="1" applyBorder="1" applyAlignment="1" applyProtection="1">
      <alignment vertical="center"/>
      <protection hidden="1"/>
    </xf>
    <xf numFmtId="9" fontId="21" fillId="4" borderId="7" xfId="8" applyFont="1" applyFill="1" applyBorder="1" applyAlignment="1" applyProtection="1">
      <alignment horizontal="center" vertical="center" wrapText="1"/>
      <protection hidden="1"/>
    </xf>
    <xf numFmtId="0" fontId="22" fillId="3" borderId="11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4" fillId="0" borderId="0" xfId="0" applyFont="1"/>
    <xf numFmtId="0" fontId="22" fillId="3" borderId="10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wrapText="1"/>
    </xf>
    <xf numFmtId="0" fontId="25" fillId="4" borderId="0" xfId="0" applyFont="1" applyFill="1"/>
    <xf numFmtId="0" fontId="25" fillId="0" borderId="0" xfId="0" applyFont="1"/>
    <xf numFmtId="0" fontId="24" fillId="4" borderId="0" xfId="0" applyFont="1" applyFill="1"/>
    <xf numFmtId="0" fontId="22" fillId="3" borderId="46" xfId="0" applyFont="1" applyFill="1" applyBorder="1" applyAlignment="1">
      <alignment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 wrapText="1"/>
    </xf>
    <xf numFmtId="0" fontId="23" fillId="5" borderId="42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vertical="center" wrapText="1"/>
    </xf>
    <xf numFmtId="0" fontId="22" fillId="3" borderId="37" xfId="0" applyFont="1" applyFill="1" applyBorder="1" applyAlignment="1">
      <alignment vertical="center" wrapText="1"/>
    </xf>
    <xf numFmtId="0" fontId="22" fillId="3" borderId="36" xfId="0" applyFont="1" applyFill="1" applyBorder="1" applyAlignment="1">
      <alignment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165" fontId="6" fillId="6" borderId="8" xfId="1" applyFont="1" applyFill="1" applyBorder="1" applyAlignment="1" applyProtection="1">
      <alignment horizontal="center" vertical="center" wrapText="1"/>
      <protection locked="0"/>
    </xf>
    <xf numFmtId="165" fontId="6" fillId="9" borderId="8" xfId="1" applyFont="1" applyFill="1" applyBorder="1" applyAlignment="1" applyProtection="1">
      <alignment horizontal="center" vertical="center" wrapText="1"/>
      <protection locked="0" hidden="1"/>
    </xf>
    <xf numFmtId="0" fontId="18" fillId="4" borderId="45" xfId="7" applyFont="1" applyFill="1" applyBorder="1" applyAlignment="1" applyProtection="1">
      <alignment horizontal="left" vertical="center"/>
      <protection hidden="1"/>
    </xf>
    <xf numFmtId="0" fontId="18" fillId="4" borderId="0" xfId="7" applyFont="1" applyFill="1" applyBorder="1" applyAlignment="1" applyProtection="1">
      <alignment horizontal="left" vertical="center"/>
      <protection hidden="1"/>
    </xf>
    <xf numFmtId="0" fontId="18" fillId="4" borderId="17" xfId="7" applyFont="1" applyFill="1" applyBorder="1" applyAlignment="1" applyProtection="1">
      <alignment horizontal="left" vertical="center"/>
      <protection hidden="1"/>
    </xf>
    <xf numFmtId="0" fontId="18" fillId="4" borderId="24" xfId="7" applyFont="1" applyFill="1" applyBorder="1" applyAlignment="1" applyProtection="1">
      <alignment horizontal="left" vertical="center"/>
      <protection hidden="1"/>
    </xf>
    <xf numFmtId="0" fontId="18" fillId="4" borderId="16" xfId="7" applyFont="1" applyFill="1" applyBorder="1" applyAlignment="1" applyProtection="1">
      <alignment horizontal="left" vertical="center"/>
      <protection hidden="1"/>
    </xf>
    <xf numFmtId="0" fontId="18" fillId="4" borderId="32" xfId="7" applyFont="1" applyFill="1" applyBorder="1" applyAlignment="1" applyProtection="1">
      <alignment horizontal="left" vertical="center"/>
      <protection hidden="1"/>
    </xf>
    <xf numFmtId="0" fontId="26" fillId="8" borderId="48" xfId="0" applyFont="1" applyFill="1" applyBorder="1" applyAlignment="1" applyProtection="1">
      <alignment horizontal="center" vertical="top" wrapText="1"/>
      <protection hidden="1"/>
    </xf>
    <xf numFmtId="0" fontId="20" fillId="8" borderId="49" xfId="0" applyFont="1" applyFill="1" applyBorder="1" applyAlignment="1" applyProtection="1">
      <alignment horizontal="center" vertical="top" wrapText="1"/>
      <protection hidden="1"/>
    </xf>
    <xf numFmtId="0" fontId="20" fillId="8" borderId="50" xfId="0" applyFont="1" applyFill="1" applyBorder="1" applyAlignment="1" applyProtection="1">
      <alignment horizontal="center" vertical="top" wrapText="1"/>
      <protection hidden="1"/>
    </xf>
    <xf numFmtId="0" fontId="27" fillId="8" borderId="51" xfId="0" applyFont="1" applyFill="1" applyBorder="1" applyAlignment="1" applyProtection="1">
      <alignment horizontal="center" vertical="top" wrapText="1"/>
      <protection hidden="1"/>
    </xf>
    <xf numFmtId="0" fontId="27" fillId="8" borderId="52" xfId="0" applyFont="1" applyFill="1" applyBorder="1" applyAlignment="1" applyProtection="1">
      <alignment horizontal="center" vertical="top" wrapText="1"/>
      <protection hidden="1"/>
    </xf>
    <xf numFmtId="0" fontId="27" fillId="8" borderId="53" xfId="0" applyFont="1" applyFill="1" applyBorder="1" applyAlignment="1" applyProtection="1">
      <alignment horizontal="center" vertical="top" wrapText="1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0" borderId="38" xfId="0" applyFont="1" applyFill="1" applyBorder="1" applyAlignment="1" applyProtection="1">
      <alignment horizontal="left" vertical="center"/>
      <protection hidden="1"/>
    </xf>
    <xf numFmtId="0" fontId="28" fillId="9" borderId="4" xfId="0" applyFont="1" applyFill="1" applyBorder="1" applyAlignment="1" applyProtection="1">
      <alignment horizontal="center" vertical="center"/>
      <protection locked="0"/>
    </xf>
    <xf numFmtId="0" fontId="28" fillId="9" borderId="7" xfId="0" applyFont="1" applyFill="1" applyBorder="1" applyAlignment="1" applyProtection="1">
      <alignment horizontal="center" vertical="center"/>
      <protection locked="0"/>
    </xf>
    <xf numFmtId="0" fontId="28" fillId="9" borderId="54" xfId="0" applyFont="1" applyFill="1" applyBorder="1" applyAlignment="1" applyProtection="1">
      <alignment horizontal="center" vertical="center"/>
      <protection locked="0"/>
    </xf>
    <xf numFmtId="0" fontId="6" fillId="8" borderId="55" xfId="0" applyNumberFormat="1" applyFont="1" applyFill="1" applyBorder="1" applyAlignment="1" applyProtection="1">
      <alignment horizontal="left" vertical="center" wrapText="1"/>
      <protection hidden="1"/>
    </xf>
    <xf numFmtId="0" fontId="6" fillId="8" borderId="56" xfId="0" applyNumberFormat="1" applyFont="1" applyFill="1" applyBorder="1" applyAlignment="1" applyProtection="1">
      <alignment horizontal="left" vertical="center" wrapText="1"/>
      <protection hidden="1"/>
    </xf>
    <xf numFmtId="0" fontId="9" fillId="0" borderId="4" xfId="7" applyFont="1" applyFill="1" applyBorder="1" applyAlignment="1" applyProtection="1">
      <alignment vertical="center" wrapText="1"/>
      <protection hidden="1"/>
    </xf>
    <xf numFmtId="0" fontId="9" fillId="0" borderId="7" xfId="7" applyFont="1" applyFill="1" applyBorder="1" applyAlignment="1" applyProtection="1">
      <alignment vertical="center" wrapText="1"/>
      <protection hidden="1"/>
    </xf>
    <xf numFmtId="2" fontId="31" fillId="4" borderId="7" xfId="7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7" applyFont="1" applyFill="1" applyBorder="1" applyAlignment="1" applyProtection="1">
      <alignment horizontal="left" vertical="center" wrapText="1"/>
      <protection hidden="1"/>
    </xf>
    <xf numFmtId="0" fontId="9" fillId="0" borderId="7" xfId="7" applyFont="1" applyFill="1" applyBorder="1" applyAlignment="1" applyProtection="1">
      <alignment horizontal="left" vertical="center" wrapText="1"/>
      <protection hidden="1"/>
    </xf>
    <xf numFmtId="0" fontId="16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37" xfId="0" applyNumberFormat="1" applyFont="1" applyFill="1" applyBorder="1" applyAlignment="1" applyProtection="1">
      <alignment horizontal="left" wrapText="1"/>
      <protection hidden="1"/>
    </xf>
    <xf numFmtId="0" fontId="6" fillId="7" borderId="6" xfId="0" applyNumberFormat="1" applyFont="1" applyFill="1" applyBorder="1" applyAlignment="1" applyProtection="1">
      <alignment horizontal="left" wrapText="1"/>
      <protection hidden="1"/>
    </xf>
    <xf numFmtId="0" fontId="7" fillId="7" borderId="39" xfId="0" applyNumberFormat="1" applyFont="1" applyFill="1" applyBorder="1" applyAlignment="1" applyProtection="1">
      <alignment horizontal="right" wrapText="1"/>
      <protection hidden="1"/>
    </xf>
    <xf numFmtId="0" fontId="7" fillId="7" borderId="40" xfId="0" applyNumberFormat="1" applyFont="1" applyFill="1" applyBorder="1" applyAlignment="1" applyProtection="1">
      <alignment horizontal="right" wrapText="1"/>
      <protection hidden="1"/>
    </xf>
    <xf numFmtId="0" fontId="7" fillId="7" borderId="41" xfId="0" applyNumberFormat="1" applyFont="1" applyFill="1" applyBorder="1" applyAlignment="1" applyProtection="1">
      <alignment horizontal="right" wrapText="1"/>
      <protection hidden="1"/>
    </xf>
    <xf numFmtId="0" fontId="14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28" xfId="0" applyNumberFormat="1" applyFont="1" applyFill="1" applyBorder="1" applyAlignment="1" applyProtection="1">
      <alignment horizontal="left" wrapText="1"/>
      <protection hidden="1"/>
    </xf>
    <xf numFmtId="0" fontId="7" fillId="7" borderId="36" xfId="0" applyNumberFormat="1" applyFont="1" applyFill="1" applyBorder="1" applyAlignment="1" applyProtection="1">
      <alignment horizontal="right" wrapText="1"/>
      <protection hidden="1"/>
    </xf>
    <xf numFmtId="0" fontId="7" fillId="7" borderId="20" xfId="0" applyNumberFormat="1" applyFont="1" applyFill="1" applyBorder="1" applyAlignment="1" applyProtection="1">
      <alignment horizontal="right" wrapText="1"/>
      <protection hidden="1"/>
    </xf>
    <xf numFmtId="0" fontId="5" fillId="4" borderId="3" xfId="0" applyFont="1" applyFill="1" applyBorder="1" applyAlignment="1" applyProtection="1">
      <alignment horizontal="left"/>
      <protection hidden="1"/>
    </xf>
    <xf numFmtId="0" fontId="5" fillId="4" borderId="15" xfId="0" applyFont="1" applyFill="1" applyBorder="1" applyAlignment="1" applyProtection="1">
      <alignment horizontal="left"/>
      <protection hidden="1"/>
    </xf>
    <xf numFmtId="0" fontId="5" fillId="4" borderId="19" xfId="0" applyFont="1" applyFill="1" applyBorder="1" applyAlignment="1" applyProtection="1">
      <alignment horizontal="left"/>
      <protection hidden="1"/>
    </xf>
    <xf numFmtId="0" fontId="5" fillId="4" borderId="45" xfId="0" applyFont="1" applyFill="1" applyBorder="1" applyAlignment="1" applyProtection="1">
      <alignment horizontal="left"/>
      <protection hidden="1"/>
    </xf>
    <xf numFmtId="0" fontId="5" fillId="4" borderId="0" xfId="0" applyFont="1" applyFill="1" applyBorder="1" applyAlignment="1" applyProtection="1">
      <alignment horizontal="left"/>
      <protection hidden="1"/>
    </xf>
    <xf numFmtId="0" fontId="5" fillId="4" borderId="17" xfId="0" applyFont="1" applyFill="1" applyBorder="1" applyAlignment="1" applyProtection="1">
      <alignment horizontal="left"/>
      <protection hidden="1"/>
    </xf>
    <xf numFmtId="0" fontId="5" fillId="4" borderId="24" xfId="0" applyFont="1" applyFill="1" applyBorder="1" applyAlignment="1" applyProtection="1">
      <alignment horizontal="left"/>
      <protection hidden="1"/>
    </xf>
    <xf numFmtId="0" fontId="5" fillId="4" borderId="16" xfId="0" applyFont="1" applyFill="1" applyBorder="1" applyAlignment="1" applyProtection="1">
      <alignment horizontal="left"/>
      <protection hidden="1"/>
    </xf>
    <xf numFmtId="0" fontId="5" fillId="4" borderId="32" xfId="0" applyFont="1" applyFill="1" applyBorder="1" applyAlignment="1" applyProtection="1">
      <alignment horizontal="left"/>
      <protection hidden="1"/>
    </xf>
    <xf numFmtId="0" fontId="5" fillId="6" borderId="27" xfId="0" quotePrefix="1" applyFont="1" applyFill="1" applyBorder="1" applyAlignment="1" applyProtection="1">
      <alignment horizontal="center"/>
      <protection locked="0"/>
    </xf>
    <xf numFmtId="0" fontId="5" fillId="6" borderId="28" xfId="0" applyFont="1" applyFill="1" applyBorder="1" applyAlignment="1" applyProtection="1">
      <alignment horizontal="center"/>
      <protection locked="0"/>
    </xf>
    <xf numFmtId="3" fontId="2" fillId="8" borderId="23" xfId="0" applyNumberFormat="1" applyFont="1" applyFill="1" applyBorder="1" applyAlignment="1" applyProtection="1">
      <alignment horizontal="center" vertical="center" wrapText="1"/>
      <protection hidden="1"/>
    </xf>
    <xf numFmtId="3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42" xfId="0" applyFont="1" applyFill="1" applyBorder="1" applyAlignment="1" applyProtection="1">
      <alignment horizontal="center" vertical="center" wrapText="1"/>
      <protection hidden="1"/>
    </xf>
    <xf numFmtId="0" fontId="6" fillId="8" borderId="23" xfId="0" applyFont="1" applyFill="1" applyBorder="1" applyAlignment="1" applyProtection="1">
      <alignment horizontal="center" vertical="center" wrapText="1"/>
      <protection hidden="1"/>
    </xf>
    <xf numFmtId="0" fontId="6" fillId="8" borderId="30" xfId="0" applyFont="1" applyFill="1" applyBorder="1" applyAlignment="1" applyProtection="1">
      <alignment horizontal="center" vertical="center" wrapText="1"/>
      <protection hidden="1"/>
    </xf>
    <xf numFmtId="0" fontId="19" fillId="8" borderId="37" xfId="0" applyFont="1" applyFill="1" applyBorder="1" applyAlignment="1" applyProtection="1">
      <alignment horizontal="center" vertical="center" wrapText="1"/>
      <protection hidden="1"/>
    </xf>
    <xf numFmtId="0" fontId="19" fillId="8" borderId="6" xfId="0" applyFont="1" applyFill="1" applyBorder="1" applyAlignment="1" applyProtection="1">
      <alignment horizontal="center" vertical="center" wrapText="1"/>
      <protection hidden="1"/>
    </xf>
    <xf numFmtId="0" fontId="19" fillId="8" borderId="43" xfId="0" applyFont="1" applyFill="1" applyBorder="1" applyAlignment="1" applyProtection="1">
      <alignment horizontal="center" vertical="center" wrapText="1"/>
      <protection hidden="1"/>
    </xf>
    <xf numFmtId="0" fontId="6" fillId="8" borderId="36" xfId="4" applyFont="1" applyFill="1" applyBorder="1" applyAlignment="1" applyProtection="1">
      <alignment horizontal="center" vertical="center" wrapText="1"/>
      <protection hidden="1"/>
    </xf>
    <xf numFmtId="0" fontId="6" fillId="8" borderId="20" xfId="4" applyFont="1" applyFill="1" applyBorder="1" applyAlignment="1" applyProtection="1">
      <alignment horizontal="center" vertical="center" wrapText="1"/>
      <protection hidden="1"/>
    </xf>
    <xf numFmtId="0" fontId="6" fillId="8" borderId="26" xfId="4" applyFont="1" applyFill="1" applyBorder="1" applyAlignment="1" applyProtection="1">
      <alignment horizontal="center" vertical="center" wrapText="1"/>
      <protection hidden="1"/>
    </xf>
    <xf numFmtId="0" fontId="5" fillId="6" borderId="36" xfId="0" applyFont="1" applyFill="1" applyBorder="1" applyAlignment="1" applyProtection="1">
      <alignment horizontal="left" vertical="top" wrapText="1"/>
      <protection locked="0"/>
    </xf>
    <xf numFmtId="0" fontId="5" fillId="6" borderId="20" xfId="0" applyFont="1" applyFill="1" applyBorder="1" applyAlignment="1" applyProtection="1">
      <alignment horizontal="left" vertical="top" wrapText="1"/>
      <protection locked="0"/>
    </xf>
    <xf numFmtId="0" fontId="5" fillId="6" borderId="26" xfId="0" applyFont="1" applyFill="1" applyBorder="1" applyAlignment="1" applyProtection="1">
      <alignment horizontal="left" vertical="top" wrapText="1"/>
      <protection locked="0"/>
    </xf>
    <xf numFmtId="0" fontId="7" fillId="8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44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6" xfId="0" applyNumberFormat="1" applyFont="1" applyFill="1" applyBorder="1" applyAlignment="1" applyProtection="1">
      <alignment horizontal="left" vertical="center" wrapText="1"/>
      <protection hidden="1"/>
    </xf>
    <xf numFmtId="0" fontId="6" fillId="8" borderId="43" xfId="0" applyNumberFormat="1" applyFont="1" applyFill="1" applyBorder="1" applyAlignment="1" applyProtection="1">
      <alignment horizontal="left" vertical="center" wrapText="1"/>
      <protection hidden="1"/>
    </xf>
    <xf numFmtId="0" fontId="5" fillId="6" borderId="37" xfId="0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Alignment="1" applyProtection="1">
      <alignment horizontal="center"/>
      <protection locked="0"/>
    </xf>
    <xf numFmtId="0" fontId="5" fillId="6" borderId="37" xfId="0" applyFont="1" applyFill="1" applyBorder="1" applyAlignment="1" applyProtection="1">
      <alignment horizontal="left" vertical="top" wrapText="1"/>
      <protection locked="0"/>
    </xf>
    <xf numFmtId="0" fontId="5" fillId="6" borderId="6" xfId="0" applyFont="1" applyFill="1" applyBorder="1" applyAlignment="1" applyProtection="1">
      <alignment horizontal="left" vertical="top" wrapText="1"/>
      <protection locked="0"/>
    </xf>
    <xf numFmtId="0" fontId="5" fillId="6" borderId="43" xfId="0" applyFont="1" applyFill="1" applyBorder="1" applyAlignment="1" applyProtection="1">
      <alignment horizontal="left" vertical="top" wrapText="1"/>
      <protection locked="0"/>
    </xf>
    <xf numFmtId="0" fontId="6" fillId="8" borderId="28" xfId="0" applyNumberFormat="1" applyFont="1" applyFill="1" applyBorder="1" applyAlignment="1" applyProtection="1">
      <alignment horizontal="left" vertical="center" wrapText="1"/>
      <protection hidden="1"/>
    </xf>
    <xf numFmtId="0" fontId="6" fillId="8" borderId="29" xfId="0" applyNumberFormat="1" applyFont="1" applyFill="1" applyBorder="1" applyAlignment="1" applyProtection="1">
      <alignment horizontal="left" vertical="center" wrapText="1"/>
      <protection hidden="1"/>
    </xf>
    <xf numFmtId="3" fontId="2" fillId="8" borderId="30" xfId="0" applyNumberFormat="1" applyFont="1" applyFill="1" applyBorder="1" applyAlignment="1" applyProtection="1">
      <alignment horizontal="center" vertical="center" wrapText="1"/>
      <protection hidden="1"/>
    </xf>
    <xf numFmtId="3" fontId="2" fillId="8" borderId="26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4" xfId="7" applyFont="1" applyFill="1" applyBorder="1" applyAlignment="1" applyProtection="1">
      <alignment horizontal="left" vertical="center"/>
      <protection hidden="1"/>
    </xf>
    <xf numFmtId="0" fontId="9" fillId="4" borderId="7" xfId="7" applyFont="1" applyFill="1" applyBorder="1" applyAlignment="1" applyProtection="1">
      <alignment horizontal="left" vertical="center"/>
      <protection hidden="1"/>
    </xf>
    <xf numFmtId="0" fontId="9" fillId="4" borderId="4" xfId="7" applyFont="1" applyFill="1" applyBorder="1" applyAlignment="1" applyProtection="1">
      <alignment horizontal="left" vertical="center" wrapText="1"/>
      <protection hidden="1"/>
    </xf>
    <xf numFmtId="0" fontId="9" fillId="4" borderId="7" xfId="7" applyFont="1" applyFill="1" applyBorder="1" applyAlignment="1" applyProtection="1">
      <alignment horizontal="left" vertical="center" wrapText="1"/>
      <protection hidden="1"/>
    </xf>
    <xf numFmtId="0" fontId="9" fillId="0" borderId="4" xfId="7" applyFont="1" applyFill="1" applyBorder="1" applyAlignment="1" applyProtection="1">
      <alignment horizontal="left" vertical="center"/>
      <protection hidden="1"/>
    </xf>
    <xf numFmtId="0" fontId="9" fillId="0" borderId="7" xfId="7" applyFont="1" applyFill="1" applyBorder="1" applyAlignment="1" applyProtection="1">
      <alignment horizontal="left" vertical="center"/>
      <protection hidden="1"/>
    </xf>
    <xf numFmtId="0" fontId="9" fillId="0" borderId="38" xfId="7" applyFont="1" applyFill="1" applyBorder="1" applyAlignment="1" applyProtection="1">
      <alignment horizontal="left" vertical="center"/>
      <protection hidden="1"/>
    </xf>
    <xf numFmtId="3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3" fontId="7" fillId="8" borderId="31" xfId="0" applyNumberFormat="1" applyFont="1" applyFill="1" applyBorder="1" applyAlignment="1" applyProtection="1">
      <alignment horizontal="center" vertical="center" wrapText="1"/>
      <protection hidden="1"/>
    </xf>
    <xf numFmtId="3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3" fontId="2" fillId="8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8" borderId="19" xfId="0" applyNumberFormat="1" applyFont="1" applyFill="1" applyBorder="1" applyAlignment="1" applyProtection="1">
      <alignment horizontal="center" vertical="center" wrapText="1"/>
      <protection hidden="1"/>
    </xf>
    <xf numFmtId="3" fontId="2" fillId="8" borderId="24" xfId="0" applyNumberFormat="1" applyFont="1" applyFill="1" applyBorder="1" applyAlignment="1" applyProtection="1">
      <alignment horizontal="center" vertical="center" wrapText="1"/>
      <protection hidden="1"/>
    </xf>
    <xf numFmtId="3" fontId="2" fillId="8" borderId="16" xfId="0" applyNumberFormat="1" applyFont="1" applyFill="1" applyBorder="1" applyAlignment="1" applyProtection="1">
      <alignment horizontal="center" vertical="center" wrapText="1"/>
      <protection hidden="1"/>
    </xf>
    <xf numFmtId="3" fontId="2" fillId="8" borderId="32" xfId="0" applyNumberFormat="1" applyFont="1" applyFill="1" applyBorder="1" applyAlignment="1" applyProtection="1">
      <alignment horizontal="center" vertical="center" wrapText="1"/>
      <protection hidden="1"/>
    </xf>
  </cellXfs>
  <cellStyles count="10">
    <cellStyle name="Comma" xfId="1" builtinId="3"/>
    <cellStyle name="Comma 2" xfId="2"/>
    <cellStyle name="Currency 2" xfId="3"/>
    <cellStyle name="Hyperlink" xfId="4" builtinId="8"/>
    <cellStyle name="Normal" xfId="0" builtinId="0"/>
    <cellStyle name="Normal 2" xfId="5"/>
    <cellStyle name="Normal 3" xfId="6"/>
    <cellStyle name="Normal 4" xfId="7"/>
    <cellStyle name="Percent" xfId="8" builtinId="5"/>
    <cellStyle name="Percent 2" xfId="9"/>
  </cellStyles>
  <dxfs count="74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0</xdr:col>
      <xdr:colOff>161925</xdr:colOff>
      <xdr:row>2</xdr:row>
      <xdr:rowOff>209550</xdr:rowOff>
    </xdr:to>
    <xdr:pic>
      <xdr:nvPicPr>
        <xdr:cNvPr id="1083" name="Picture 8" descr="educ-trai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952500</xdr:colOff>
      <xdr:row>3</xdr:row>
      <xdr:rowOff>190500</xdr:rowOff>
    </xdr:to>
    <xdr:pic>
      <xdr:nvPicPr>
        <xdr:cNvPr id="108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0</xdr:row>
      <xdr:rowOff>28575</xdr:rowOff>
    </xdr:from>
    <xdr:to>
      <xdr:col>5</xdr:col>
      <xdr:colOff>514350</xdr:colOff>
      <xdr:row>1</xdr:row>
      <xdr:rowOff>228600</xdr:rowOff>
    </xdr:to>
    <xdr:pic>
      <xdr:nvPicPr>
        <xdr:cNvPr id="108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28575"/>
          <a:ext cx="19050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3"/>
  <sheetViews>
    <sheetView tabSelected="1" showWhiteSpace="0" zoomScale="90" zoomScaleNormal="90" zoomScaleSheetLayoutView="100" workbookViewId="0">
      <pane ySplit="18" topLeftCell="A19" activePane="bottomLeft" state="frozen"/>
      <selection pane="bottomLeft" activeCell="A8" sqref="A8:V8"/>
    </sheetView>
  </sheetViews>
  <sheetFormatPr defaultColWidth="0" defaultRowHeight="12.75" zeroHeight="1" x14ac:dyDescent="0.2"/>
  <cols>
    <col min="1" max="1" width="4.7109375" style="18" customWidth="1"/>
    <col min="2" max="2" width="14.85546875" style="28" customWidth="1"/>
    <col min="3" max="3" width="13.42578125" style="28" customWidth="1"/>
    <col min="4" max="4" width="6.28515625" style="18" customWidth="1"/>
    <col min="5" max="5" width="2.28515625" style="18" customWidth="1"/>
    <col min="6" max="6" width="22.42578125" style="18" customWidth="1"/>
    <col min="7" max="7" width="1.42578125" style="18" customWidth="1"/>
    <col min="8" max="8" width="13.28515625" style="18" customWidth="1"/>
    <col min="9" max="9" width="1.28515625" style="18" customWidth="1"/>
    <col min="10" max="10" width="7.85546875" style="18" customWidth="1"/>
    <col min="11" max="11" width="1.42578125" style="18" customWidth="1"/>
    <col min="12" max="12" width="14.28515625" style="18" customWidth="1"/>
    <col min="13" max="13" width="1.140625" style="18" customWidth="1"/>
    <col min="14" max="14" width="11.140625" style="18" hidden="1" customWidth="1"/>
    <col min="15" max="15" width="1.7109375" style="18" hidden="1" customWidth="1"/>
    <col min="16" max="16" width="12.28515625" style="18" hidden="1" customWidth="1"/>
    <col min="17" max="17" width="1.5703125" style="18" hidden="1" customWidth="1"/>
    <col min="18" max="18" width="10.42578125" style="18" hidden="1" customWidth="1"/>
    <col min="19" max="19" width="1.5703125" style="18" hidden="1" customWidth="1"/>
    <col min="20" max="20" width="10.85546875" style="18" hidden="1" customWidth="1"/>
    <col min="21" max="21" width="1.5703125" style="18" hidden="1" customWidth="1"/>
    <col min="22" max="22" width="17.85546875" style="18" customWidth="1"/>
    <col min="23" max="23" width="1.28515625" style="18" customWidth="1"/>
    <col min="24" max="16384" width="9.140625" style="18" hidden="1"/>
  </cols>
  <sheetData>
    <row r="1" spans="1:23" s="10" customFormat="1" ht="16.5" x14ac:dyDescent="0.3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0" customFormat="1" ht="21.75" customHeight="1" thickBot="1" x14ac:dyDescent="0.35">
      <c r="A2" s="8"/>
      <c r="B2" s="8"/>
      <c r="C2" s="8"/>
      <c r="D2" s="11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24.75" customHeight="1" thickTop="1" x14ac:dyDescent="0.3">
      <c r="A3" s="8"/>
      <c r="B3" s="8"/>
      <c r="C3" s="88" t="s">
        <v>243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9"/>
    </row>
    <row r="4" spans="1:23" s="10" customFormat="1" ht="17.25" thickBot="1" x14ac:dyDescent="0.35">
      <c r="A4" s="8"/>
      <c r="B4" s="8"/>
      <c r="C4" s="91" t="s">
        <v>244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  <c r="W4" s="9"/>
    </row>
    <row r="5" spans="1:23" s="10" customFormat="1" ht="6.75" customHeight="1" thickTop="1" thickBot="1" x14ac:dyDescent="0.35">
      <c r="A5" s="12"/>
      <c r="B5" s="12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10" customFormat="1" ht="16.5" x14ac:dyDescent="0.3">
      <c r="A6" s="132" t="s">
        <v>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4"/>
      <c r="W6" s="13"/>
    </row>
    <row r="7" spans="1:23" s="10" customFormat="1" ht="16.5" x14ac:dyDescent="0.3">
      <c r="A7" s="135" t="s">
        <v>252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7"/>
      <c r="W7" s="13"/>
    </row>
    <row r="8" spans="1:23" s="10" customFormat="1" ht="17.25" thickBot="1" x14ac:dyDescent="0.35">
      <c r="A8" s="138" t="s">
        <v>178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40"/>
      <c r="W8" s="13"/>
    </row>
    <row r="9" spans="1:23" s="10" customFormat="1" ht="6.75" customHeight="1" thickBot="1" x14ac:dyDescent="0.35">
      <c r="A9" s="12"/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10" customFormat="1" ht="16.5" customHeight="1" x14ac:dyDescent="0.3">
      <c r="A10" s="119" t="s">
        <v>2</v>
      </c>
      <c r="B10" s="120"/>
      <c r="C10" s="121"/>
      <c r="D10" s="144" t="s">
        <v>248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  <c r="W10" s="13"/>
    </row>
    <row r="11" spans="1:23" s="10" customFormat="1" ht="16.5" customHeight="1" x14ac:dyDescent="0.3">
      <c r="A11" s="122" t="s">
        <v>177</v>
      </c>
      <c r="B11" s="123"/>
      <c r="C11" s="124"/>
      <c r="D11" s="149"/>
      <c r="E11" s="150"/>
      <c r="F11" s="150"/>
      <c r="G11" s="147" t="s">
        <v>180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8"/>
      <c r="W11" s="13"/>
    </row>
    <row r="12" spans="1:23" s="10" customFormat="1" ht="16.5" customHeight="1" x14ac:dyDescent="0.3">
      <c r="A12" s="122" t="s">
        <v>217</v>
      </c>
      <c r="B12" s="123"/>
      <c r="C12" s="124"/>
      <c r="D12" s="151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  <c r="W12" s="13"/>
    </row>
    <row r="13" spans="1:23" s="10" customFormat="1" ht="16.5" customHeight="1" x14ac:dyDescent="0.3">
      <c r="A13" s="122" t="s">
        <v>209</v>
      </c>
      <c r="B13" s="123"/>
      <c r="C13" s="124"/>
      <c r="D13" s="128"/>
      <c r="E13" s="129"/>
      <c r="F13" s="129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5"/>
      <c r="W13" s="13"/>
    </row>
    <row r="14" spans="1:23" s="10" customFormat="1" ht="17.25" thickBot="1" x14ac:dyDescent="0.35">
      <c r="A14" s="125" t="s">
        <v>210</v>
      </c>
      <c r="B14" s="126"/>
      <c r="C14" s="127"/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3"/>
      <c r="W14" s="13"/>
    </row>
    <row r="15" spans="1:23" s="10" customFormat="1" ht="21" thickBot="1" x14ac:dyDescent="0.35">
      <c r="A15" s="94" t="s">
        <v>245</v>
      </c>
      <c r="B15" s="95"/>
      <c r="C15" s="96"/>
      <c r="D15" s="97"/>
      <c r="E15" s="98"/>
      <c r="F15" s="99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1"/>
      <c r="W15" s="13"/>
    </row>
    <row r="16" spans="1:23" s="10" customFormat="1" ht="12.75" customHeight="1" thickBot="1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10" customFormat="1" ht="33" customHeight="1" x14ac:dyDescent="0.3">
      <c r="A17" s="167" t="s">
        <v>227</v>
      </c>
      <c r="B17" s="168"/>
      <c r="C17" s="168"/>
      <c r="D17" s="168"/>
      <c r="E17" s="169"/>
      <c r="F17" s="165" t="s">
        <v>216</v>
      </c>
      <c r="G17" s="14"/>
      <c r="H17" s="130" t="s">
        <v>215</v>
      </c>
      <c r="I17" s="130"/>
      <c r="J17" s="130"/>
      <c r="K17" s="14"/>
      <c r="L17" s="130" t="s">
        <v>226</v>
      </c>
      <c r="M17" s="14"/>
      <c r="N17" s="130" t="s">
        <v>176</v>
      </c>
      <c r="O17" s="15"/>
      <c r="P17" s="130" t="s">
        <v>198</v>
      </c>
      <c r="Q17" s="15"/>
      <c r="R17" s="130" t="s">
        <v>184</v>
      </c>
      <c r="S17" s="15"/>
      <c r="T17" s="130" t="s">
        <v>183</v>
      </c>
      <c r="U17" s="15"/>
      <c r="V17" s="156" t="s">
        <v>200</v>
      </c>
      <c r="W17" s="13"/>
    </row>
    <row r="18" spans="1:23" ht="33" customHeight="1" thickBot="1" x14ac:dyDescent="0.25">
      <c r="A18" s="170"/>
      <c r="B18" s="171"/>
      <c r="C18" s="171"/>
      <c r="D18" s="171"/>
      <c r="E18" s="172"/>
      <c r="F18" s="166"/>
      <c r="G18" s="2"/>
      <c r="H18" s="131"/>
      <c r="I18" s="131"/>
      <c r="J18" s="131"/>
      <c r="K18" s="2"/>
      <c r="L18" s="131"/>
      <c r="M18" s="2"/>
      <c r="N18" s="131"/>
      <c r="O18" s="16"/>
      <c r="P18" s="131"/>
      <c r="Q18" s="16"/>
      <c r="R18" s="131"/>
      <c r="S18" s="16"/>
      <c r="T18" s="131"/>
      <c r="U18" s="16"/>
      <c r="V18" s="157"/>
      <c r="W18" s="17"/>
    </row>
    <row r="19" spans="1:23" ht="5.25" customHeight="1" thickBo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7"/>
    </row>
    <row r="20" spans="1:23" ht="43.5" customHeight="1" x14ac:dyDescent="0.25">
      <c r="A20" s="20">
        <v>1</v>
      </c>
      <c r="B20" s="113"/>
      <c r="C20" s="114"/>
      <c r="D20" s="114"/>
      <c r="E20" s="115"/>
      <c r="F20" s="53"/>
      <c r="G20" s="21"/>
      <c r="H20" s="107"/>
      <c r="I20" s="107"/>
      <c r="J20" s="10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22"/>
      <c r="V20" s="23"/>
      <c r="W20" s="17"/>
    </row>
    <row r="21" spans="1:23" ht="15.75" x14ac:dyDescent="0.25">
      <c r="A21" s="108" t="s">
        <v>182</v>
      </c>
      <c r="B21" s="116"/>
      <c r="C21" s="116"/>
      <c r="D21" s="116"/>
      <c r="E21" s="116"/>
      <c r="F21" s="116"/>
      <c r="G21" s="19"/>
      <c r="H21" s="24"/>
      <c r="I21" s="24"/>
      <c r="J21" s="24"/>
      <c r="K21" s="19"/>
      <c r="L21" s="54"/>
      <c r="M21" s="24"/>
      <c r="N21" s="25" t="e">
        <f>VLOOKUP($H$20,Ceilings!$A$2:$D$202,2,FALSE)</f>
        <v>#N/A</v>
      </c>
      <c r="O21" s="19"/>
      <c r="P21" s="25" t="e">
        <f>ROUND(N21*L21*F20,2)</f>
        <v>#N/A</v>
      </c>
      <c r="Q21" s="19"/>
      <c r="R21" s="19"/>
      <c r="S21" s="19"/>
      <c r="T21" s="19"/>
      <c r="U21" s="24"/>
      <c r="V21" s="26"/>
      <c r="W21" s="17"/>
    </row>
    <row r="22" spans="1:23" ht="15.75" x14ac:dyDescent="0.25">
      <c r="A22" s="108" t="s">
        <v>223</v>
      </c>
      <c r="B22" s="109"/>
      <c r="C22" s="109"/>
      <c r="D22" s="109"/>
      <c r="E22" s="109"/>
      <c r="F22" s="109"/>
      <c r="G22" s="19"/>
      <c r="H22" s="24"/>
      <c r="I22" s="24"/>
      <c r="J22" s="24"/>
      <c r="K22" s="19"/>
      <c r="L22" s="54"/>
      <c r="M22" s="24"/>
      <c r="N22" s="25" t="e">
        <f>VLOOKUP($H$20,Ceilings!$A$2:$D$202,3,FALSE)</f>
        <v>#N/A</v>
      </c>
      <c r="O22" s="19"/>
      <c r="P22" s="19"/>
      <c r="Q22" s="19"/>
      <c r="R22" s="25" t="e">
        <f>ROUND(N22*L22*$F$20,2)</f>
        <v>#N/A</v>
      </c>
      <c r="S22" s="24"/>
      <c r="T22" s="25">
        <f>ROUND(L22*Ceilings!$B$206,2)</f>
        <v>0</v>
      </c>
      <c r="U22" s="24"/>
      <c r="V22" s="26"/>
      <c r="W22" s="17"/>
    </row>
    <row r="23" spans="1:23" ht="15.75" x14ac:dyDescent="0.25">
      <c r="A23" s="108" t="s">
        <v>218</v>
      </c>
      <c r="B23" s="109"/>
      <c r="C23" s="109"/>
      <c r="D23" s="109"/>
      <c r="E23" s="109"/>
      <c r="F23" s="109"/>
      <c r="G23" s="19"/>
      <c r="H23" s="24"/>
      <c r="I23" s="24"/>
      <c r="J23" s="24"/>
      <c r="K23" s="19"/>
      <c r="L23" s="54"/>
      <c r="M23" s="24"/>
      <c r="N23" s="25" t="e">
        <f>VLOOKUP($H$20,Ceilings!$A$2:$D$202,3,FALSE)</f>
        <v>#N/A</v>
      </c>
      <c r="O23" s="19"/>
      <c r="P23" s="19"/>
      <c r="Q23" s="19"/>
      <c r="R23" s="25" t="e">
        <f t="shared" ref="R23:R27" si="0">ROUND(N23*L23*$F$20,2)</f>
        <v>#N/A</v>
      </c>
      <c r="S23" s="24"/>
      <c r="T23" s="25">
        <f>ROUND(L23*Ceilings!$B$207,2)</f>
        <v>0</v>
      </c>
      <c r="U23" s="24"/>
      <c r="V23" s="26"/>
      <c r="W23" s="17"/>
    </row>
    <row r="24" spans="1:23" ht="15.75" x14ac:dyDescent="0.25">
      <c r="A24" s="108" t="s">
        <v>219</v>
      </c>
      <c r="B24" s="109"/>
      <c r="C24" s="109"/>
      <c r="D24" s="109"/>
      <c r="E24" s="109"/>
      <c r="F24" s="109"/>
      <c r="G24" s="19"/>
      <c r="H24" s="24"/>
      <c r="I24" s="24"/>
      <c r="J24" s="24"/>
      <c r="K24" s="19"/>
      <c r="L24" s="54"/>
      <c r="M24" s="24"/>
      <c r="N24" s="25" t="e">
        <f>VLOOKUP($H$20,Ceilings!$A$2:$D$202,3,FALSE)</f>
        <v>#N/A</v>
      </c>
      <c r="O24" s="19"/>
      <c r="P24" s="19"/>
      <c r="Q24" s="19"/>
      <c r="R24" s="25" t="e">
        <f t="shared" si="0"/>
        <v>#N/A</v>
      </c>
      <c r="S24" s="24"/>
      <c r="T24" s="25">
        <f>ROUND(L24*Ceilings!$B$208,2)</f>
        <v>0</v>
      </c>
      <c r="U24" s="24"/>
      <c r="V24" s="26"/>
      <c r="W24" s="27"/>
    </row>
    <row r="25" spans="1:23" ht="15.75" x14ac:dyDescent="0.25">
      <c r="A25" s="108" t="s">
        <v>220</v>
      </c>
      <c r="B25" s="109"/>
      <c r="C25" s="109"/>
      <c r="D25" s="109"/>
      <c r="E25" s="109"/>
      <c r="F25" s="109"/>
      <c r="G25" s="19"/>
      <c r="H25" s="24"/>
      <c r="I25" s="24"/>
      <c r="J25" s="24"/>
      <c r="K25" s="19"/>
      <c r="L25" s="54"/>
      <c r="M25" s="24"/>
      <c r="N25" s="25" t="e">
        <f>VLOOKUP($H$20,Ceilings!$A$2:$D$202,3,FALSE)</f>
        <v>#N/A</v>
      </c>
      <c r="O25" s="19"/>
      <c r="P25" s="19"/>
      <c r="Q25" s="19"/>
      <c r="R25" s="25" t="e">
        <f t="shared" si="0"/>
        <v>#N/A</v>
      </c>
      <c r="S25" s="24"/>
      <c r="T25" s="25">
        <f>ROUND(L25*Ceilings!$B$209,2)</f>
        <v>0</v>
      </c>
      <c r="U25" s="24"/>
      <c r="V25" s="26"/>
      <c r="W25" s="17"/>
    </row>
    <row r="26" spans="1:23" ht="15.75" customHeight="1" x14ac:dyDescent="0.25">
      <c r="A26" s="108" t="s">
        <v>221</v>
      </c>
      <c r="B26" s="109"/>
      <c r="C26" s="109"/>
      <c r="D26" s="109"/>
      <c r="E26" s="109"/>
      <c r="F26" s="109"/>
      <c r="G26" s="19"/>
      <c r="H26" s="24"/>
      <c r="I26" s="24"/>
      <c r="J26" s="24"/>
      <c r="K26" s="19"/>
      <c r="L26" s="54"/>
      <c r="M26" s="24"/>
      <c r="N26" s="25" t="e">
        <f>VLOOKUP($H$20,Ceilings!$A$2:$D$202,3,FALSE)</f>
        <v>#N/A</v>
      </c>
      <c r="O26" s="19"/>
      <c r="P26" s="19"/>
      <c r="Q26" s="19"/>
      <c r="R26" s="25" t="e">
        <f>ROUND(N26*L26*$F$20,2)</f>
        <v>#N/A</v>
      </c>
      <c r="S26" s="24"/>
      <c r="T26" s="25">
        <f>ROUND(L26*Ceilings!$B$210,2)</f>
        <v>0</v>
      </c>
      <c r="U26" s="24"/>
      <c r="V26" s="26"/>
      <c r="W26" s="17"/>
    </row>
    <row r="27" spans="1:23" ht="15.75" customHeight="1" x14ac:dyDescent="0.25">
      <c r="A27" s="108" t="s">
        <v>222</v>
      </c>
      <c r="B27" s="109"/>
      <c r="C27" s="109"/>
      <c r="D27" s="109"/>
      <c r="E27" s="109"/>
      <c r="F27" s="109"/>
      <c r="G27" s="19"/>
      <c r="H27" s="24"/>
      <c r="I27" s="24"/>
      <c r="J27" s="24"/>
      <c r="K27" s="19"/>
      <c r="L27" s="54"/>
      <c r="M27" s="24"/>
      <c r="N27" s="25" t="e">
        <f>VLOOKUP($H$20,Ceilings!$A$2:$D$202,3,FALSE)</f>
        <v>#N/A</v>
      </c>
      <c r="O27" s="19"/>
      <c r="P27" s="19"/>
      <c r="Q27" s="19"/>
      <c r="R27" s="25" t="e">
        <f t="shared" si="0"/>
        <v>#N/A</v>
      </c>
      <c r="S27" s="24"/>
      <c r="T27" s="25">
        <f>ROUND(L27*Ceilings!$B$211,2)</f>
        <v>0</v>
      </c>
      <c r="U27" s="24"/>
      <c r="V27" s="26"/>
      <c r="W27" s="17"/>
    </row>
    <row r="28" spans="1:23" ht="16.5" customHeight="1" thickBot="1" x14ac:dyDescent="0.3">
      <c r="A28" s="117" t="s">
        <v>1</v>
      </c>
      <c r="B28" s="118"/>
      <c r="C28" s="118"/>
      <c r="D28" s="118"/>
      <c r="E28" s="118"/>
      <c r="F28" s="118"/>
      <c r="G28" s="2"/>
      <c r="H28" s="2"/>
      <c r="I28" s="2"/>
      <c r="J28" s="2"/>
      <c r="K28" s="29"/>
      <c r="L28" s="5">
        <f>SUM(L21:L27)</f>
        <v>0</v>
      </c>
      <c r="M28" s="1"/>
      <c r="N28" s="2"/>
      <c r="O28" s="1"/>
      <c r="P28" s="3" t="e">
        <f>SUM(P21:P27)</f>
        <v>#N/A</v>
      </c>
      <c r="Q28" s="2"/>
      <c r="R28" s="3" t="e">
        <f>SUM(R22:R27)</f>
        <v>#N/A</v>
      </c>
      <c r="S28" s="4"/>
      <c r="T28" s="3">
        <f>SUM(T22:T27)</f>
        <v>0</v>
      </c>
      <c r="U28" s="4"/>
      <c r="V28" s="6">
        <f>IF(F20=0,0,IFERROR(T28+R28+P28,0))</f>
        <v>0</v>
      </c>
      <c r="W28" s="17"/>
    </row>
    <row r="29" spans="1:23" ht="5.25" customHeight="1" thickBot="1" x14ac:dyDescent="0.3">
      <c r="A29" s="3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43.5" customHeight="1" x14ac:dyDescent="0.25">
      <c r="A30" s="20">
        <v>2</v>
      </c>
      <c r="B30" s="113"/>
      <c r="C30" s="114"/>
      <c r="D30" s="114"/>
      <c r="E30" s="115"/>
      <c r="F30" s="53"/>
      <c r="G30" s="21"/>
      <c r="H30" s="107"/>
      <c r="I30" s="107"/>
      <c r="J30" s="107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2"/>
      <c r="V30" s="23"/>
      <c r="W30" s="17"/>
    </row>
    <row r="31" spans="1:23" ht="15.75" customHeight="1" x14ac:dyDescent="0.25">
      <c r="A31" s="108" t="s">
        <v>182</v>
      </c>
      <c r="B31" s="109"/>
      <c r="C31" s="109"/>
      <c r="D31" s="109"/>
      <c r="E31" s="109"/>
      <c r="F31" s="109"/>
      <c r="G31" s="19"/>
      <c r="H31" s="24"/>
      <c r="I31" s="24"/>
      <c r="J31" s="24"/>
      <c r="K31" s="19"/>
      <c r="L31" s="54"/>
      <c r="M31" s="24"/>
      <c r="N31" s="25" t="e">
        <f>+VLOOKUP($H$30,Ceilings!$A$2:$D$202,2,FALSE)</f>
        <v>#N/A</v>
      </c>
      <c r="O31" s="19"/>
      <c r="P31" s="25" t="e">
        <f>ROUND(N31*L31*F30,2)</f>
        <v>#N/A</v>
      </c>
      <c r="Q31" s="19"/>
      <c r="R31" s="19"/>
      <c r="S31" s="19"/>
      <c r="T31" s="19"/>
      <c r="U31" s="24"/>
      <c r="V31" s="26"/>
      <c r="W31" s="17"/>
    </row>
    <row r="32" spans="1:23" ht="15.75" customHeight="1" x14ac:dyDescent="0.25">
      <c r="A32" s="108" t="s">
        <v>223</v>
      </c>
      <c r="B32" s="109"/>
      <c r="C32" s="109"/>
      <c r="D32" s="109"/>
      <c r="E32" s="109"/>
      <c r="F32" s="109"/>
      <c r="G32" s="19"/>
      <c r="H32" s="24"/>
      <c r="I32" s="24"/>
      <c r="J32" s="24"/>
      <c r="K32" s="19"/>
      <c r="L32" s="54"/>
      <c r="M32" s="24"/>
      <c r="N32" s="25" t="e">
        <f>+VLOOKUP($H$30,Ceilings!$A$2:$D$202,3,FALSE)</f>
        <v>#N/A</v>
      </c>
      <c r="O32" s="19"/>
      <c r="P32" s="19"/>
      <c r="Q32" s="19"/>
      <c r="R32" s="25" t="e">
        <f>ROUND(N32*L32*$F$30,2)</f>
        <v>#N/A</v>
      </c>
      <c r="S32" s="24"/>
      <c r="T32" s="25">
        <f>ROUND(L32*Ceilings!$B$206,2)</f>
        <v>0</v>
      </c>
      <c r="U32" s="24"/>
      <c r="V32" s="26"/>
      <c r="W32" s="17"/>
    </row>
    <row r="33" spans="1:23" ht="15.75" customHeight="1" x14ac:dyDescent="0.25">
      <c r="A33" s="108" t="s">
        <v>218</v>
      </c>
      <c r="B33" s="109"/>
      <c r="C33" s="109"/>
      <c r="D33" s="109"/>
      <c r="E33" s="109"/>
      <c r="F33" s="109"/>
      <c r="G33" s="19"/>
      <c r="H33" s="24"/>
      <c r="I33" s="24"/>
      <c r="J33" s="24"/>
      <c r="K33" s="19"/>
      <c r="L33" s="54"/>
      <c r="M33" s="24"/>
      <c r="N33" s="25" t="e">
        <f>+VLOOKUP($H$30,Ceilings!$A$2:$D$202,3,FALSE)</f>
        <v>#N/A</v>
      </c>
      <c r="O33" s="19"/>
      <c r="P33" s="19"/>
      <c r="Q33" s="19"/>
      <c r="R33" s="25" t="e">
        <f t="shared" ref="R33:R37" si="1">ROUND(N33*L33*$F$30,2)</f>
        <v>#N/A</v>
      </c>
      <c r="S33" s="24"/>
      <c r="T33" s="25">
        <f>ROUND(L33*Ceilings!$B$207,2)</f>
        <v>0</v>
      </c>
      <c r="U33" s="24"/>
      <c r="V33" s="26"/>
      <c r="W33" s="17"/>
    </row>
    <row r="34" spans="1:23" ht="15.75" customHeight="1" x14ac:dyDescent="0.25">
      <c r="A34" s="108" t="s">
        <v>219</v>
      </c>
      <c r="B34" s="109"/>
      <c r="C34" s="109"/>
      <c r="D34" s="109"/>
      <c r="E34" s="109"/>
      <c r="F34" s="109"/>
      <c r="G34" s="19"/>
      <c r="H34" s="24"/>
      <c r="I34" s="24"/>
      <c r="J34" s="24"/>
      <c r="K34" s="19"/>
      <c r="L34" s="54"/>
      <c r="M34" s="24"/>
      <c r="N34" s="25" t="e">
        <f>+VLOOKUP($H$30,Ceilings!$A$2:$D$202,3,FALSE)</f>
        <v>#N/A</v>
      </c>
      <c r="O34" s="19"/>
      <c r="P34" s="19"/>
      <c r="Q34" s="19"/>
      <c r="R34" s="25" t="e">
        <f t="shared" si="1"/>
        <v>#N/A</v>
      </c>
      <c r="S34" s="24"/>
      <c r="T34" s="25">
        <f>ROUND(L34*Ceilings!$B$208,2)</f>
        <v>0</v>
      </c>
      <c r="U34" s="24"/>
      <c r="V34" s="26"/>
      <c r="W34" s="27"/>
    </row>
    <row r="35" spans="1:23" ht="15.75" customHeight="1" x14ac:dyDescent="0.25">
      <c r="A35" s="108" t="s">
        <v>220</v>
      </c>
      <c r="B35" s="109"/>
      <c r="C35" s="109"/>
      <c r="D35" s="109"/>
      <c r="E35" s="109"/>
      <c r="F35" s="109"/>
      <c r="G35" s="19"/>
      <c r="H35" s="24"/>
      <c r="I35" s="24"/>
      <c r="J35" s="24"/>
      <c r="K35" s="19"/>
      <c r="L35" s="54"/>
      <c r="M35" s="24"/>
      <c r="N35" s="25" t="e">
        <f>+VLOOKUP($H$30,Ceilings!$A$2:$D$202,3,FALSE)</f>
        <v>#N/A</v>
      </c>
      <c r="O35" s="19"/>
      <c r="P35" s="19"/>
      <c r="Q35" s="19"/>
      <c r="R35" s="25" t="e">
        <f t="shared" si="1"/>
        <v>#N/A</v>
      </c>
      <c r="S35" s="24"/>
      <c r="T35" s="25">
        <f>ROUND(L35*Ceilings!$B$209,2)</f>
        <v>0</v>
      </c>
      <c r="U35" s="24"/>
      <c r="V35" s="26"/>
      <c r="W35" s="17"/>
    </row>
    <row r="36" spans="1:23" ht="15.75" customHeight="1" x14ac:dyDescent="0.25">
      <c r="A36" s="108" t="s">
        <v>221</v>
      </c>
      <c r="B36" s="109"/>
      <c r="C36" s="109"/>
      <c r="D36" s="109"/>
      <c r="E36" s="109"/>
      <c r="F36" s="109"/>
      <c r="G36" s="19"/>
      <c r="H36" s="24"/>
      <c r="I36" s="24"/>
      <c r="J36" s="24"/>
      <c r="K36" s="19"/>
      <c r="L36" s="54"/>
      <c r="M36" s="24"/>
      <c r="N36" s="25" t="e">
        <f>+VLOOKUP($H$30,Ceilings!$A$2:$D$202,3,FALSE)</f>
        <v>#N/A</v>
      </c>
      <c r="O36" s="19"/>
      <c r="P36" s="19"/>
      <c r="Q36" s="19"/>
      <c r="R36" s="25" t="e">
        <f>ROUND(N36*L36*$F$30,2)</f>
        <v>#N/A</v>
      </c>
      <c r="S36" s="24"/>
      <c r="T36" s="25">
        <f>ROUND(L36*Ceilings!$B$210,2)</f>
        <v>0</v>
      </c>
      <c r="U36" s="24"/>
      <c r="V36" s="26"/>
      <c r="W36" s="17"/>
    </row>
    <row r="37" spans="1:23" ht="15.75" customHeight="1" x14ac:dyDescent="0.25">
      <c r="A37" s="108" t="s">
        <v>222</v>
      </c>
      <c r="B37" s="109"/>
      <c r="C37" s="109"/>
      <c r="D37" s="109"/>
      <c r="E37" s="109"/>
      <c r="F37" s="109"/>
      <c r="G37" s="19"/>
      <c r="H37" s="24"/>
      <c r="I37" s="24"/>
      <c r="J37" s="24"/>
      <c r="K37" s="19"/>
      <c r="L37" s="54"/>
      <c r="M37" s="24"/>
      <c r="N37" s="25" t="e">
        <f>+VLOOKUP($H$30,Ceilings!$A$2:$D$202,3,FALSE)</f>
        <v>#N/A</v>
      </c>
      <c r="O37" s="19"/>
      <c r="P37" s="19"/>
      <c r="Q37" s="19"/>
      <c r="R37" s="25" t="e">
        <f t="shared" si="1"/>
        <v>#N/A</v>
      </c>
      <c r="S37" s="24"/>
      <c r="T37" s="25">
        <f>ROUND(L37*Ceilings!$B$211,2)</f>
        <v>0</v>
      </c>
      <c r="U37" s="24"/>
      <c r="V37" s="26"/>
      <c r="W37" s="17"/>
    </row>
    <row r="38" spans="1:23" ht="16.5" customHeight="1" thickBot="1" x14ac:dyDescent="0.3">
      <c r="A38" s="110" t="s">
        <v>1</v>
      </c>
      <c r="B38" s="111"/>
      <c r="C38" s="111"/>
      <c r="D38" s="111"/>
      <c r="E38" s="111"/>
      <c r="F38" s="112"/>
      <c r="G38" s="2"/>
      <c r="H38" s="2"/>
      <c r="I38" s="2"/>
      <c r="J38" s="2"/>
      <c r="K38" s="29"/>
      <c r="L38" s="5">
        <f>SUM(L31:L37)</f>
        <v>0</v>
      </c>
      <c r="M38" s="1"/>
      <c r="N38" s="2"/>
      <c r="O38" s="1"/>
      <c r="P38" s="3" t="e">
        <f>SUM(P31:P37)</f>
        <v>#N/A</v>
      </c>
      <c r="Q38" s="2"/>
      <c r="R38" s="3" t="e">
        <f>SUM(R32:R37)</f>
        <v>#N/A</v>
      </c>
      <c r="S38" s="4"/>
      <c r="T38" s="3">
        <f>SUM(T32:T37)</f>
        <v>0</v>
      </c>
      <c r="U38" s="4"/>
      <c r="V38" s="6">
        <f>IF(F30=0,0,IFERROR(T38+R38+P38,0))</f>
        <v>0</v>
      </c>
      <c r="W38" s="17"/>
    </row>
    <row r="39" spans="1:23" ht="5.25" customHeight="1" thickBot="1" x14ac:dyDescent="0.3">
      <c r="A39" s="24"/>
      <c r="B39" s="31"/>
      <c r="C39" s="3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17"/>
    </row>
    <row r="40" spans="1:23" ht="43.5" customHeight="1" x14ac:dyDescent="0.25">
      <c r="A40" s="20">
        <v>3</v>
      </c>
      <c r="B40" s="113"/>
      <c r="C40" s="114"/>
      <c r="D40" s="114"/>
      <c r="E40" s="115"/>
      <c r="F40" s="53"/>
      <c r="G40" s="21"/>
      <c r="H40" s="107"/>
      <c r="I40" s="107"/>
      <c r="J40" s="107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2"/>
      <c r="V40" s="23"/>
      <c r="W40" s="17"/>
    </row>
    <row r="41" spans="1:23" ht="15.75" customHeight="1" x14ac:dyDescent="0.25">
      <c r="A41" s="108" t="s">
        <v>182</v>
      </c>
      <c r="B41" s="109"/>
      <c r="C41" s="109"/>
      <c r="D41" s="109"/>
      <c r="E41" s="109"/>
      <c r="F41" s="109"/>
      <c r="G41" s="19"/>
      <c r="H41" s="24"/>
      <c r="I41" s="24"/>
      <c r="J41" s="24"/>
      <c r="K41" s="19"/>
      <c r="L41" s="54"/>
      <c r="M41" s="24"/>
      <c r="N41" s="25" t="e">
        <f>+VLOOKUP($H$40,Ceilings!$A$2:$D$202,2,FALSE)</f>
        <v>#N/A</v>
      </c>
      <c r="O41" s="19"/>
      <c r="P41" s="25" t="e">
        <f>ROUND(N41*L41*F40,2)</f>
        <v>#N/A</v>
      </c>
      <c r="Q41" s="19"/>
      <c r="R41" s="19"/>
      <c r="S41" s="19"/>
      <c r="T41" s="19"/>
      <c r="U41" s="24"/>
      <c r="V41" s="26"/>
      <c r="W41" s="17"/>
    </row>
    <row r="42" spans="1:23" ht="15.75" customHeight="1" x14ac:dyDescent="0.25">
      <c r="A42" s="108" t="s">
        <v>223</v>
      </c>
      <c r="B42" s="109"/>
      <c r="C42" s="109"/>
      <c r="D42" s="109"/>
      <c r="E42" s="109"/>
      <c r="F42" s="109"/>
      <c r="G42" s="19"/>
      <c r="H42" s="24"/>
      <c r="I42" s="24"/>
      <c r="J42" s="24"/>
      <c r="K42" s="19"/>
      <c r="L42" s="54"/>
      <c r="M42" s="24"/>
      <c r="N42" s="25" t="e">
        <f>+VLOOKUP($H$40,Ceilings!$A$2:$D$202,3,FALSE)</f>
        <v>#N/A</v>
      </c>
      <c r="O42" s="19"/>
      <c r="P42" s="19"/>
      <c r="Q42" s="19"/>
      <c r="R42" s="25" t="e">
        <f>ROUND(N42*L42*$F$40,2)</f>
        <v>#N/A</v>
      </c>
      <c r="S42" s="24"/>
      <c r="T42" s="25">
        <f>ROUND(L42*Ceilings!$B$206,2)</f>
        <v>0</v>
      </c>
      <c r="U42" s="24"/>
      <c r="V42" s="26"/>
      <c r="W42" s="17"/>
    </row>
    <row r="43" spans="1:23" ht="15.75" customHeight="1" x14ac:dyDescent="0.25">
      <c r="A43" s="108" t="s">
        <v>218</v>
      </c>
      <c r="B43" s="109"/>
      <c r="C43" s="109"/>
      <c r="D43" s="109"/>
      <c r="E43" s="109"/>
      <c r="F43" s="109"/>
      <c r="G43" s="19"/>
      <c r="H43" s="24"/>
      <c r="I43" s="24"/>
      <c r="J43" s="24"/>
      <c r="K43" s="19"/>
      <c r="L43" s="54"/>
      <c r="M43" s="24"/>
      <c r="N43" s="25" t="e">
        <f>+VLOOKUP($H$40,Ceilings!$A$2:$D$202,3,FALSE)</f>
        <v>#N/A</v>
      </c>
      <c r="O43" s="19"/>
      <c r="P43" s="19"/>
      <c r="Q43" s="19"/>
      <c r="R43" s="25" t="e">
        <f t="shared" ref="R43:R47" si="2">ROUND(N43*L43*$F$40,2)</f>
        <v>#N/A</v>
      </c>
      <c r="S43" s="24"/>
      <c r="T43" s="25">
        <f>ROUND(L43*Ceilings!$B$207,2)</f>
        <v>0</v>
      </c>
      <c r="U43" s="24"/>
      <c r="V43" s="26"/>
      <c r="W43" s="17"/>
    </row>
    <row r="44" spans="1:23" ht="15.75" customHeight="1" x14ac:dyDescent="0.25">
      <c r="A44" s="108" t="s">
        <v>219</v>
      </c>
      <c r="B44" s="109"/>
      <c r="C44" s="109"/>
      <c r="D44" s="109"/>
      <c r="E44" s="109"/>
      <c r="F44" s="109"/>
      <c r="G44" s="19"/>
      <c r="H44" s="24"/>
      <c r="I44" s="24"/>
      <c r="J44" s="24"/>
      <c r="K44" s="19"/>
      <c r="L44" s="54"/>
      <c r="M44" s="24"/>
      <c r="N44" s="25" t="e">
        <f>+VLOOKUP($H$40,Ceilings!$A$2:$D$202,3,FALSE)</f>
        <v>#N/A</v>
      </c>
      <c r="O44" s="19"/>
      <c r="P44" s="19"/>
      <c r="Q44" s="19"/>
      <c r="R44" s="25" t="e">
        <f t="shared" si="2"/>
        <v>#N/A</v>
      </c>
      <c r="S44" s="24"/>
      <c r="T44" s="25">
        <f>ROUND(L44*Ceilings!$B$208,2)</f>
        <v>0</v>
      </c>
      <c r="U44" s="24"/>
      <c r="V44" s="26"/>
      <c r="W44" s="17"/>
    </row>
    <row r="45" spans="1:23" ht="15.75" customHeight="1" x14ac:dyDescent="0.25">
      <c r="A45" s="108" t="s">
        <v>220</v>
      </c>
      <c r="B45" s="109"/>
      <c r="C45" s="109"/>
      <c r="D45" s="109"/>
      <c r="E45" s="109"/>
      <c r="F45" s="109"/>
      <c r="G45" s="19"/>
      <c r="H45" s="24"/>
      <c r="I45" s="24"/>
      <c r="J45" s="24"/>
      <c r="K45" s="19"/>
      <c r="L45" s="54"/>
      <c r="M45" s="24"/>
      <c r="N45" s="25" t="e">
        <f>+VLOOKUP($H$40,Ceilings!$A$2:$D$202,3,FALSE)</f>
        <v>#N/A</v>
      </c>
      <c r="O45" s="19"/>
      <c r="P45" s="19"/>
      <c r="Q45" s="19"/>
      <c r="R45" s="25" t="e">
        <f t="shared" si="2"/>
        <v>#N/A</v>
      </c>
      <c r="S45" s="24"/>
      <c r="T45" s="25">
        <f>ROUND(L45*Ceilings!$B$209,2)</f>
        <v>0</v>
      </c>
      <c r="U45" s="24"/>
      <c r="V45" s="26"/>
      <c r="W45" s="17"/>
    </row>
    <row r="46" spans="1:23" ht="15.75" customHeight="1" x14ac:dyDescent="0.25">
      <c r="A46" s="108" t="s">
        <v>221</v>
      </c>
      <c r="B46" s="109"/>
      <c r="C46" s="109"/>
      <c r="D46" s="109"/>
      <c r="E46" s="109"/>
      <c r="F46" s="109"/>
      <c r="G46" s="19"/>
      <c r="H46" s="24"/>
      <c r="I46" s="24"/>
      <c r="J46" s="24"/>
      <c r="K46" s="19"/>
      <c r="L46" s="54"/>
      <c r="M46" s="24"/>
      <c r="N46" s="25" t="e">
        <f>+VLOOKUP($H$40,Ceilings!$A$2:$D$202,3,FALSE)</f>
        <v>#N/A</v>
      </c>
      <c r="O46" s="19"/>
      <c r="P46" s="19"/>
      <c r="Q46" s="19"/>
      <c r="R46" s="25" t="e">
        <f t="shared" si="2"/>
        <v>#N/A</v>
      </c>
      <c r="S46" s="24"/>
      <c r="T46" s="25">
        <f>ROUND(L46*Ceilings!$B$210,2)</f>
        <v>0</v>
      </c>
      <c r="U46" s="24"/>
      <c r="V46" s="26"/>
      <c r="W46" s="17"/>
    </row>
    <row r="47" spans="1:23" ht="15.75" customHeight="1" x14ac:dyDescent="0.25">
      <c r="A47" s="108" t="s">
        <v>222</v>
      </c>
      <c r="B47" s="109"/>
      <c r="C47" s="109"/>
      <c r="D47" s="109"/>
      <c r="E47" s="109"/>
      <c r="F47" s="109"/>
      <c r="G47" s="19"/>
      <c r="H47" s="24"/>
      <c r="I47" s="24"/>
      <c r="J47" s="24"/>
      <c r="K47" s="19"/>
      <c r="L47" s="54"/>
      <c r="M47" s="24"/>
      <c r="N47" s="25" t="e">
        <f>+VLOOKUP($H$40,Ceilings!$A$2:$D$202,3,FALSE)</f>
        <v>#N/A</v>
      </c>
      <c r="O47" s="19"/>
      <c r="P47" s="19"/>
      <c r="Q47" s="19"/>
      <c r="R47" s="25" t="e">
        <f t="shared" si="2"/>
        <v>#N/A</v>
      </c>
      <c r="S47" s="24"/>
      <c r="T47" s="25">
        <f>ROUND(L47*Ceilings!$B$211,2)</f>
        <v>0</v>
      </c>
      <c r="U47" s="24"/>
      <c r="V47" s="26"/>
      <c r="W47" s="17"/>
    </row>
    <row r="48" spans="1:23" ht="16.5" customHeight="1" thickBot="1" x14ac:dyDescent="0.3">
      <c r="A48" s="110" t="s">
        <v>1</v>
      </c>
      <c r="B48" s="111"/>
      <c r="C48" s="111"/>
      <c r="D48" s="111"/>
      <c r="E48" s="111"/>
      <c r="F48" s="112"/>
      <c r="G48" s="2"/>
      <c r="H48" s="2"/>
      <c r="I48" s="2"/>
      <c r="J48" s="2"/>
      <c r="K48" s="29"/>
      <c r="L48" s="5">
        <f>SUM(L41:L47)</f>
        <v>0</v>
      </c>
      <c r="M48" s="1"/>
      <c r="N48" s="2"/>
      <c r="O48" s="1"/>
      <c r="P48" s="3" t="e">
        <f>SUM(P41:P47)</f>
        <v>#N/A</v>
      </c>
      <c r="Q48" s="2"/>
      <c r="R48" s="3" t="e">
        <f>SUM(R42:R47)</f>
        <v>#N/A</v>
      </c>
      <c r="S48" s="4"/>
      <c r="T48" s="3">
        <f>SUM(T42:T47)</f>
        <v>0</v>
      </c>
      <c r="U48" s="4"/>
      <c r="V48" s="6">
        <f>IF(F40=0,0,IFERROR(T48+R48+P48,0))</f>
        <v>0</v>
      </c>
      <c r="W48" s="17"/>
    </row>
    <row r="49" spans="1:23" ht="5.25" customHeight="1" thickBot="1" x14ac:dyDescent="0.3">
      <c r="A49" s="24"/>
      <c r="B49" s="31"/>
      <c r="C49" s="3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7"/>
    </row>
    <row r="50" spans="1:23" ht="43.5" customHeight="1" x14ac:dyDescent="0.25">
      <c r="A50" s="20">
        <v>4</v>
      </c>
      <c r="B50" s="113"/>
      <c r="C50" s="114"/>
      <c r="D50" s="114"/>
      <c r="E50" s="115"/>
      <c r="F50" s="53"/>
      <c r="G50" s="21"/>
      <c r="H50" s="107"/>
      <c r="I50" s="107"/>
      <c r="J50" s="10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22"/>
      <c r="V50" s="23"/>
      <c r="W50" s="17"/>
    </row>
    <row r="51" spans="1:23" ht="15.75" customHeight="1" x14ac:dyDescent="0.25">
      <c r="A51" s="108" t="s">
        <v>182</v>
      </c>
      <c r="B51" s="109"/>
      <c r="C51" s="109"/>
      <c r="D51" s="109"/>
      <c r="E51" s="109"/>
      <c r="F51" s="109"/>
      <c r="G51" s="19"/>
      <c r="H51" s="24"/>
      <c r="I51" s="24"/>
      <c r="J51" s="24"/>
      <c r="K51" s="19"/>
      <c r="L51" s="54"/>
      <c r="M51" s="24"/>
      <c r="N51" s="25" t="e">
        <f>+VLOOKUP($H$50,Ceilings!$A$2:$D$202,2,FALSE)</f>
        <v>#N/A</v>
      </c>
      <c r="O51" s="19"/>
      <c r="P51" s="25" t="e">
        <f>ROUND(N51*L51*F50,2)</f>
        <v>#N/A</v>
      </c>
      <c r="Q51" s="19"/>
      <c r="R51" s="19"/>
      <c r="S51" s="19"/>
      <c r="T51" s="19"/>
      <c r="U51" s="24"/>
      <c r="V51" s="26"/>
      <c r="W51" s="17"/>
    </row>
    <row r="52" spans="1:23" ht="15.75" customHeight="1" x14ac:dyDescent="0.25">
      <c r="A52" s="108" t="s">
        <v>223</v>
      </c>
      <c r="B52" s="109"/>
      <c r="C52" s="109"/>
      <c r="D52" s="109"/>
      <c r="E52" s="109"/>
      <c r="F52" s="109"/>
      <c r="G52" s="19"/>
      <c r="H52" s="24"/>
      <c r="I52" s="24"/>
      <c r="J52" s="24"/>
      <c r="K52" s="19"/>
      <c r="L52" s="54"/>
      <c r="M52" s="24"/>
      <c r="N52" s="25" t="e">
        <f>+VLOOKUP($H$50,Ceilings!$A$2:$D$202,3,FALSE)</f>
        <v>#N/A</v>
      </c>
      <c r="O52" s="19"/>
      <c r="P52" s="19"/>
      <c r="Q52" s="19"/>
      <c r="R52" s="25" t="e">
        <f>ROUND(N52*L52*$F$50,2)</f>
        <v>#N/A</v>
      </c>
      <c r="S52" s="24"/>
      <c r="T52" s="25">
        <f>ROUND(L52*Ceilings!$B$206,2)</f>
        <v>0</v>
      </c>
      <c r="U52" s="24"/>
      <c r="V52" s="26"/>
      <c r="W52" s="17"/>
    </row>
    <row r="53" spans="1:23" ht="15.75" customHeight="1" x14ac:dyDescent="0.25">
      <c r="A53" s="108" t="s">
        <v>218</v>
      </c>
      <c r="B53" s="109"/>
      <c r="C53" s="109"/>
      <c r="D53" s="109"/>
      <c r="E53" s="109"/>
      <c r="F53" s="109"/>
      <c r="G53" s="19"/>
      <c r="H53" s="24"/>
      <c r="I53" s="24"/>
      <c r="J53" s="24"/>
      <c r="K53" s="19"/>
      <c r="L53" s="54"/>
      <c r="M53" s="24"/>
      <c r="N53" s="25" t="e">
        <f>+VLOOKUP($H$50,Ceilings!$A$2:$D$202,3,FALSE)</f>
        <v>#N/A</v>
      </c>
      <c r="O53" s="19"/>
      <c r="P53" s="19"/>
      <c r="Q53" s="19"/>
      <c r="R53" s="25" t="e">
        <f t="shared" ref="R53:R57" si="3">ROUND(N53*L53*$F$50,2)</f>
        <v>#N/A</v>
      </c>
      <c r="S53" s="24"/>
      <c r="T53" s="25">
        <f>ROUND(L53*Ceilings!$B$207,2)</f>
        <v>0</v>
      </c>
      <c r="U53" s="24"/>
      <c r="V53" s="26"/>
      <c r="W53" s="17"/>
    </row>
    <row r="54" spans="1:23" ht="15.75" customHeight="1" x14ac:dyDescent="0.25">
      <c r="A54" s="108" t="s">
        <v>219</v>
      </c>
      <c r="B54" s="109"/>
      <c r="C54" s="109"/>
      <c r="D54" s="109"/>
      <c r="E54" s="109"/>
      <c r="F54" s="109"/>
      <c r="G54" s="19"/>
      <c r="H54" s="24"/>
      <c r="I54" s="24"/>
      <c r="J54" s="24"/>
      <c r="K54" s="19"/>
      <c r="L54" s="54"/>
      <c r="M54" s="24"/>
      <c r="N54" s="25" t="e">
        <f>+VLOOKUP($H$50,Ceilings!$A$2:$D$202,3,FALSE)</f>
        <v>#N/A</v>
      </c>
      <c r="O54" s="19"/>
      <c r="P54" s="19"/>
      <c r="Q54" s="19"/>
      <c r="R54" s="25" t="e">
        <f t="shared" si="3"/>
        <v>#N/A</v>
      </c>
      <c r="S54" s="24"/>
      <c r="T54" s="25">
        <f>ROUND(L54*Ceilings!$B$208,2)</f>
        <v>0</v>
      </c>
      <c r="U54" s="24"/>
      <c r="V54" s="26"/>
      <c r="W54" s="17"/>
    </row>
    <row r="55" spans="1:23" ht="15.75" customHeight="1" x14ac:dyDescent="0.25">
      <c r="A55" s="108" t="s">
        <v>220</v>
      </c>
      <c r="B55" s="109"/>
      <c r="C55" s="109"/>
      <c r="D55" s="109"/>
      <c r="E55" s="109"/>
      <c r="F55" s="109"/>
      <c r="G55" s="19"/>
      <c r="H55" s="24"/>
      <c r="I55" s="24"/>
      <c r="J55" s="24"/>
      <c r="K55" s="19"/>
      <c r="L55" s="54"/>
      <c r="M55" s="24"/>
      <c r="N55" s="25" t="e">
        <f>+VLOOKUP($H$50,Ceilings!$A$2:$D$202,3,FALSE)</f>
        <v>#N/A</v>
      </c>
      <c r="O55" s="19"/>
      <c r="P55" s="19"/>
      <c r="Q55" s="19"/>
      <c r="R55" s="25" t="e">
        <f t="shared" si="3"/>
        <v>#N/A</v>
      </c>
      <c r="S55" s="24"/>
      <c r="T55" s="25">
        <f>ROUND(L55*Ceilings!$B$209,2)</f>
        <v>0</v>
      </c>
      <c r="U55" s="24"/>
      <c r="V55" s="26"/>
      <c r="W55" s="17"/>
    </row>
    <row r="56" spans="1:23" ht="15.75" customHeight="1" x14ac:dyDescent="0.25">
      <c r="A56" s="108" t="s">
        <v>221</v>
      </c>
      <c r="B56" s="109"/>
      <c r="C56" s="109"/>
      <c r="D56" s="109"/>
      <c r="E56" s="109"/>
      <c r="F56" s="109"/>
      <c r="G56" s="19"/>
      <c r="H56" s="24"/>
      <c r="I56" s="24"/>
      <c r="J56" s="24"/>
      <c r="K56" s="19"/>
      <c r="L56" s="54"/>
      <c r="M56" s="24"/>
      <c r="N56" s="25" t="e">
        <f>+VLOOKUP($H$50,Ceilings!$A$2:$D$202,3,FALSE)</f>
        <v>#N/A</v>
      </c>
      <c r="O56" s="19"/>
      <c r="P56" s="19"/>
      <c r="Q56" s="19"/>
      <c r="R56" s="25" t="e">
        <f t="shared" si="3"/>
        <v>#N/A</v>
      </c>
      <c r="S56" s="24"/>
      <c r="T56" s="25">
        <f>ROUND(L56*Ceilings!$B$210,2)</f>
        <v>0</v>
      </c>
      <c r="U56" s="24"/>
      <c r="V56" s="26"/>
      <c r="W56" s="17"/>
    </row>
    <row r="57" spans="1:23" ht="15.75" customHeight="1" x14ac:dyDescent="0.25">
      <c r="A57" s="108" t="s">
        <v>222</v>
      </c>
      <c r="B57" s="109"/>
      <c r="C57" s="109"/>
      <c r="D57" s="109"/>
      <c r="E57" s="109"/>
      <c r="F57" s="109"/>
      <c r="G57" s="19"/>
      <c r="H57" s="24"/>
      <c r="I57" s="24"/>
      <c r="J57" s="24"/>
      <c r="K57" s="19"/>
      <c r="L57" s="54"/>
      <c r="M57" s="24"/>
      <c r="N57" s="25" t="e">
        <f>+VLOOKUP($H$50,Ceilings!$A$2:$D$202,3,FALSE)</f>
        <v>#N/A</v>
      </c>
      <c r="O57" s="19"/>
      <c r="P57" s="19"/>
      <c r="Q57" s="19"/>
      <c r="R57" s="25" t="e">
        <f t="shared" si="3"/>
        <v>#N/A</v>
      </c>
      <c r="S57" s="24"/>
      <c r="T57" s="25">
        <f>ROUND(L57*Ceilings!$B$211,2)</f>
        <v>0</v>
      </c>
      <c r="U57" s="24"/>
      <c r="V57" s="26"/>
      <c r="W57" s="17"/>
    </row>
    <row r="58" spans="1:23" ht="16.5" customHeight="1" thickBot="1" x14ac:dyDescent="0.3">
      <c r="A58" s="110" t="s">
        <v>1</v>
      </c>
      <c r="B58" s="111"/>
      <c r="C58" s="111"/>
      <c r="D58" s="111"/>
      <c r="E58" s="111"/>
      <c r="F58" s="112"/>
      <c r="G58" s="2"/>
      <c r="H58" s="2"/>
      <c r="I58" s="2"/>
      <c r="J58" s="2"/>
      <c r="K58" s="29"/>
      <c r="L58" s="5">
        <f>SUM(L51:L57)</f>
        <v>0</v>
      </c>
      <c r="M58" s="1"/>
      <c r="N58" s="2"/>
      <c r="O58" s="1"/>
      <c r="P58" s="3" t="e">
        <f>SUM(P51:P57)</f>
        <v>#N/A</v>
      </c>
      <c r="Q58" s="2"/>
      <c r="R58" s="3" t="e">
        <f>SUM(R52:R57)</f>
        <v>#N/A</v>
      </c>
      <c r="S58" s="4"/>
      <c r="T58" s="3">
        <f>SUM(T52:T57)</f>
        <v>0</v>
      </c>
      <c r="U58" s="4"/>
      <c r="V58" s="6">
        <f>IF(F50=0,0,IFERROR(T58+R58+P58,0))</f>
        <v>0</v>
      </c>
      <c r="W58" s="17"/>
    </row>
    <row r="59" spans="1:23" ht="5.25" customHeight="1" thickBot="1" x14ac:dyDescent="0.3">
      <c r="A59" s="24"/>
      <c r="B59" s="31"/>
      <c r="C59" s="31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17"/>
    </row>
    <row r="60" spans="1:23" ht="43.5" customHeight="1" x14ac:dyDescent="0.25">
      <c r="A60" s="20">
        <v>5</v>
      </c>
      <c r="B60" s="113"/>
      <c r="C60" s="114"/>
      <c r="D60" s="114"/>
      <c r="E60" s="115"/>
      <c r="F60" s="53"/>
      <c r="G60" s="21"/>
      <c r="H60" s="107"/>
      <c r="I60" s="107"/>
      <c r="J60" s="107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22"/>
      <c r="V60" s="23"/>
      <c r="W60" s="17"/>
    </row>
    <row r="61" spans="1:23" ht="15.75" customHeight="1" x14ac:dyDescent="0.25">
      <c r="A61" s="108" t="s">
        <v>182</v>
      </c>
      <c r="B61" s="109"/>
      <c r="C61" s="109"/>
      <c r="D61" s="109"/>
      <c r="E61" s="109"/>
      <c r="F61" s="109"/>
      <c r="G61" s="19"/>
      <c r="H61" s="24"/>
      <c r="I61" s="24"/>
      <c r="J61" s="24"/>
      <c r="K61" s="19"/>
      <c r="L61" s="54"/>
      <c r="M61" s="24"/>
      <c r="N61" s="25" t="e">
        <f>+VLOOKUP($H$60,Ceilings!$A$2:$D$202,2,FALSE)</f>
        <v>#N/A</v>
      </c>
      <c r="O61" s="19"/>
      <c r="P61" s="25" t="e">
        <f>ROUND(N61*L61*F60,2)</f>
        <v>#N/A</v>
      </c>
      <c r="Q61" s="19"/>
      <c r="R61" s="19"/>
      <c r="S61" s="19"/>
      <c r="T61" s="19"/>
      <c r="U61" s="24"/>
      <c r="V61" s="26"/>
      <c r="W61" s="17"/>
    </row>
    <row r="62" spans="1:23" ht="15.75" customHeight="1" x14ac:dyDescent="0.25">
      <c r="A62" s="108" t="s">
        <v>223</v>
      </c>
      <c r="B62" s="109"/>
      <c r="C62" s="109"/>
      <c r="D62" s="109"/>
      <c r="E62" s="109"/>
      <c r="F62" s="109"/>
      <c r="G62" s="19"/>
      <c r="H62" s="24"/>
      <c r="I62" s="24"/>
      <c r="J62" s="24"/>
      <c r="K62" s="19"/>
      <c r="L62" s="54"/>
      <c r="M62" s="24"/>
      <c r="N62" s="25" t="e">
        <f>+VLOOKUP($H$60,Ceilings!$A$2:$D$202,3,FALSE)</f>
        <v>#N/A</v>
      </c>
      <c r="O62" s="19"/>
      <c r="P62" s="19"/>
      <c r="Q62" s="19"/>
      <c r="R62" s="25" t="e">
        <f>ROUND(N62*L62*$F$60,2)</f>
        <v>#N/A</v>
      </c>
      <c r="S62" s="24"/>
      <c r="T62" s="25">
        <f>ROUND(L62*Ceilings!$B$206,2)</f>
        <v>0</v>
      </c>
      <c r="U62" s="24"/>
      <c r="V62" s="26"/>
      <c r="W62" s="17"/>
    </row>
    <row r="63" spans="1:23" ht="15.75" customHeight="1" x14ac:dyDescent="0.25">
      <c r="A63" s="108" t="s">
        <v>218</v>
      </c>
      <c r="B63" s="109"/>
      <c r="C63" s="109"/>
      <c r="D63" s="109"/>
      <c r="E63" s="109"/>
      <c r="F63" s="109"/>
      <c r="G63" s="19"/>
      <c r="H63" s="24"/>
      <c r="I63" s="24"/>
      <c r="J63" s="24"/>
      <c r="K63" s="19"/>
      <c r="L63" s="54"/>
      <c r="M63" s="24"/>
      <c r="N63" s="25" t="e">
        <f>+VLOOKUP($H$60,Ceilings!$A$2:$D$202,3,FALSE)</f>
        <v>#N/A</v>
      </c>
      <c r="O63" s="19"/>
      <c r="P63" s="19"/>
      <c r="Q63" s="19"/>
      <c r="R63" s="25" t="e">
        <f t="shared" ref="R63:R66" si="4">ROUND(N63*L63*$F$60,2)</f>
        <v>#N/A</v>
      </c>
      <c r="S63" s="24"/>
      <c r="T63" s="25">
        <f>ROUND(L63*Ceilings!$B$207,2)</f>
        <v>0</v>
      </c>
      <c r="U63" s="24"/>
      <c r="V63" s="26"/>
      <c r="W63" s="17"/>
    </row>
    <row r="64" spans="1:23" ht="15.75" customHeight="1" x14ac:dyDescent="0.25">
      <c r="A64" s="108" t="s">
        <v>219</v>
      </c>
      <c r="B64" s="109"/>
      <c r="C64" s="109"/>
      <c r="D64" s="109"/>
      <c r="E64" s="109"/>
      <c r="F64" s="109"/>
      <c r="G64" s="19"/>
      <c r="H64" s="24"/>
      <c r="I64" s="24"/>
      <c r="J64" s="24"/>
      <c r="K64" s="19"/>
      <c r="L64" s="54"/>
      <c r="M64" s="24"/>
      <c r="N64" s="25" t="e">
        <f>+VLOOKUP($H$60,Ceilings!$A$2:$D$202,3,FALSE)</f>
        <v>#N/A</v>
      </c>
      <c r="O64" s="19"/>
      <c r="P64" s="19"/>
      <c r="Q64" s="19"/>
      <c r="R64" s="25" t="e">
        <f t="shared" si="4"/>
        <v>#N/A</v>
      </c>
      <c r="S64" s="24"/>
      <c r="T64" s="25">
        <f>ROUND(L64*Ceilings!$B$208,2)</f>
        <v>0</v>
      </c>
      <c r="U64" s="24"/>
      <c r="V64" s="26"/>
      <c r="W64" s="17"/>
    </row>
    <row r="65" spans="1:23" ht="15.75" customHeight="1" x14ac:dyDescent="0.25">
      <c r="A65" s="108" t="s">
        <v>220</v>
      </c>
      <c r="B65" s="109"/>
      <c r="C65" s="109"/>
      <c r="D65" s="109"/>
      <c r="E65" s="109"/>
      <c r="F65" s="109"/>
      <c r="G65" s="19"/>
      <c r="H65" s="24"/>
      <c r="I65" s="24"/>
      <c r="J65" s="24"/>
      <c r="K65" s="19"/>
      <c r="L65" s="54"/>
      <c r="M65" s="24"/>
      <c r="N65" s="25" t="e">
        <f>+VLOOKUP($H$60,Ceilings!$A$2:$D$202,3,FALSE)</f>
        <v>#N/A</v>
      </c>
      <c r="O65" s="19"/>
      <c r="P65" s="19"/>
      <c r="Q65" s="19"/>
      <c r="R65" s="25" t="e">
        <f t="shared" si="4"/>
        <v>#N/A</v>
      </c>
      <c r="S65" s="24"/>
      <c r="T65" s="25">
        <f>ROUND(L65*Ceilings!$B$209,2)</f>
        <v>0</v>
      </c>
      <c r="U65" s="24"/>
      <c r="V65" s="26"/>
      <c r="W65" s="17"/>
    </row>
    <row r="66" spans="1:23" ht="15.75" customHeight="1" x14ac:dyDescent="0.25">
      <c r="A66" s="108" t="s">
        <v>221</v>
      </c>
      <c r="B66" s="109"/>
      <c r="C66" s="109"/>
      <c r="D66" s="109"/>
      <c r="E66" s="109"/>
      <c r="F66" s="109"/>
      <c r="G66" s="19"/>
      <c r="H66" s="24"/>
      <c r="I66" s="24"/>
      <c r="J66" s="24"/>
      <c r="K66" s="19"/>
      <c r="L66" s="54"/>
      <c r="M66" s="24"/>
      <c r="N66" s="25" t="e">
        <f>+VLOOKUP($H$60,Ceilings!$A$2:$D$202,3,FALSE)</f>
        <v>#N/A</v>
      </c>
      <c r="O66" s="19"/>
      <c r="P66" s="19"/>
      <c r="Q66" s="19"/>
      <c r="R66" s="25" t="e">
        <f t="shared" si="4"/>
        <v>#N/A</v>
      </c>
      <c r="S66" s="24"/>
      <c r="T66" s="25">
        <f>ROUND(L66*Ceilings!$B$210,2)</f>
        <v>0</v>
      </c>
      <c r="U66" s="24"/>
      <c r="V66" s="26"/>
      <c r="W66" s="17"/>
    </row>
    <row r="67" spans="1:23" ht="15.75" customHeight="1" x14ac:dyDescent="0.25">
      <c r="A67" s="108" t="s">
        <v>222</v>
      </c>
      <c r="B67" s="109"/>
      <c r="C67" s="109"/>
      <c r="D67" s="109"/>
      <c r="E67" s="109"/>
      <c r="F67" s="109"/>
      <c r="G67" s="19"/>
      <c r="H67" s="24"/>
      <c r="I67" s="24"/>
      <c r="J67" s="24"/>
      <c r="K67" s="19"/>
      <c r="L67" s="54"/>
      <c r="M67" s="24"/>
      <c r="N67" s="25" t="e">
        <f>+VLOOKUP($H$60,Ceilings!$A$2:$D$202,3,FALSE)</f>
        <v>#N/A</v>
      </c>
      <c r="O67" s="19"/>
      <c r="P67" s="19"/>
      <c r="Q67" s="19"/>
      <c r="R67" s="25" t="e">
        <f>ROUND(N67*L67*$F$60,2)</f>
        <v>#N/A</v>
      </c>
      <c r="S67" s="24"/>
      <c r="T67" s="25">
        <f>ROUND(L67*Ceilings!$B$211,2)</f>
        <v>0</v>
      </c>
      <c r="U67" s="24"/>
      <c r="V67" s="26"/>
      <c r="W67" s="17"/>
    </row>
    <row r="68" spans="1:23" ht="16.5" customHeight="1" thickBot="1" x14ac:dyDescent="0.3">
      <c r="A68" s="110" t="s">
        <v>1</v>
      </c>
      <c r="B68" s="111"/>
      <c r="C68" s="111"/>
      <c r="D68" s="111"/>
      <c r="E68" s="111"/>
      <c r="F68" s="112"/>
      <c r="G68" s="2"/>
      <c r="H68" s="2"/>
      <c r="I68" s="2"/>
      <c r="J68" s="2"/>
      <c r="K68" s="29"/>
      <c r="L68" s="5">
        <f>SUM(L61:L67)</f>
        <v>0</v>
      </c>
      <c r="M68" s="1"/>
      <c r="N68" s="2"/>
      <c r="O68" s="1"/>
      <c r="P68" s="3" t="e">
        <f>SUM(P61:P67)</f>
        <v>#N/A</v>
      </c>
      <c r="Q68" s="2"/>
      <c r="R68" s="3" t="e">
        <f>SUM(R62:R67)</f>
        <v>#N/A</v>
      </c>
      <c r="S68" s="4"/>
      <c r="T68" s="3">
        <f>SUM(T62:T67)</f>
        <v>0</v>
      </c>
      <c r="U68" s="4"/>
      <c r="V68" s="6">
        <f>IF(F60=0,0,IFERROR(T68+R68+P68,0))</f>
        <v>0</v>
      </c>
      <c r="W68" s="17"/>
    </row>
    <row r="69" spans="1:23" ht="6.75" customHeight="1" thickBot="1" x14ac:dyDescent="0.3">
      <c r="A69" s="24"/>
      <c r="B69" s="31"/>
      <c r="C69" s="31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17"/>
    </row>
    <row r="70" spans="1:23" ht="43.5" customHeight="1" x14ac:dyDescent="0.25">
      <c r="A70" s="20">
        <v>6</v>
      </c>
      <c r="B70" s="113"/>
      <c r="C70" s="114"/>
      <c r="D70" s="114"/>
      <c r="E70" s="115"/>
      <c r="F70" s="53"/>
      <c r="G70" s="21"/>
      <c r="H70" s="107"/>
      <c r="I70" s="107"/>
      <c r="J70" s="107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22"/>
      <c r="V70" s="23"/>
      <c r="W70" s="17"/>
    </row>
    <row r="71" spans="1:23" ht="15.75" customHeight="1" x14ac:dyDescent="0.25">
      <c r="A71" s="108" t="s">
        <v>182</v>
      </c>
      <c r="B71" s="109"/>
      <c r="C71" s="109"/>
      <c r="D71" s="109"/>
      <c r="E71" s="109"/>
      <c r="F71" s="109"/>
      <c r="G71" s="19"/>
      <c r="H71" s="24"/>
      <c r="I71" s="24"/>
      <c r="J71" s="24"/>
      <c r="K71" s="19"/>
      <c r="L71" s="54"/>
      <c r="M71" s="24"/>
      <c r="N71" s="25" t="e">
        <f>+VLOOKUP($H$70,Ceilings!$A$2:$D$202,2,FALSE)</f>
        <v>#N/A</v>
      </c>
      <c r="O71" s="19"/>
      <c r="P71" s="25" t="e">
        <f>ROUND(N71*L71*F70,2)</f>
        <v>#N/A</v>
      </c>
      <c r="Q71" s="19"/>
      <c r="R71" s="19"/>
      <c r="S71" s="19"/>
      <c r="T71" s="19"/>
      <c r="U71" s="24"/>
      <c r="V71" s="26"/>
      <c r="W71" s="17"/>
    </row>
    <row r="72" spans="1:23" ht="15.75" customHeight="1" x14ac:dyDescent="0.25">
      <c r="A72" s="108" t="s">
        <v>223</v>
      </c>
      <c r="B72" s="109"/>
      <c r="C72" s="109"/>
      <c r="D72" s="109"/>
      <c r="E72" s="109"/>
      <c r="F72" s="109"/>
      <c r="G72" s="19"/>
      <c r="H72" s="24"/>
      <c r="I72" s="24"/>
      <c r="J72" s="24"/>
      <c r="K72" s="19"/>
      <c r="L72" s="54"/>
      <c r="M72" s="24"/>
      <c r="N72" s="25" t="e">
        <f>+VLOOKUP($H$70,Ceilings!$A$2:$D$202,3,FALSE)</f>
        <v>#N/A</v>
      </c>
      <c r="O72" s="19"/>
      <c r="P72" s="19"/>
      <c r="Q72" s="19"/>
      <c r="R72" s="25" t="e">
        <f>ROUND(N72*L72*$F$70,2)</f>
        <v>#N/A</v>
      </c>
      <c r="S72" s="24"/>
      <c r="T72" s="25">
        <f>ROUND(L72*Ceilings!$B$206,2)</f>
        <v>0</v>
      </c>
      <c r="U72" s="24"/>
      <c r="V72" s="26"/>
      <c r="W72" s="17"/>
    </row>
    <row r="73" spans="1:23" ht="15.75" customHeight="1" x14ac:dyDescent="0.25">
      <c r="A73" s="108" t="s">
        <v>218</v>
      </c>
      <c r="B73" s="109"/>
      <c r="C73" s="109"/>
      <c r="D73" s="109"/>
      <c r="E73" s="109"/>
      <c r="F73" s="109"/>
      <c r="G73" s="19"/>
      <c r="H73" s="24"/>
      <c r="I73" s="24"/>
      <c r="J73" s="24"/>
      <c r="K73" s="19"/>
      <c r="L73" s="54"/>
      <c r="M73" s="24"/>
      <c r="N73" s="25" t="e">
        <f>+VLOOKUP($H$70,Ceilings!$A$2:$D$202,3,FALSE)</f>
        <v>#N/A</v>
      </c>
      <c r="O73" s="19"/>
      <c r="P73" s="19"/>
      <c r="Q73" s="19"/>
      <c r="R73" s="25" t="e">
        <f t="shared" ref="R73:R77" si="5">ROUND(N73*L73*$F$70,2)</f>
        <v>#N/A</v>
      </c>
      <c r="S73" s="24"/>
      <c r="T73" s="25">
        <f>ROUND(L73*Ceilings!$B$207,2)</f>
        <v>0</v>
      </c>
      <c r="U73" s="24"/>
      <c r="V73" s="26"/>
      <c r="W73" s="17"/>
    </row>
    <row r="74" spans="1:23" ht="15.75" customHeight="1" x14ac:dyDescent="0.25">
      <c r="A74" s="108" t="s">
        <v>219</v>
      </c>
      <c r="B74" s="109"/>
      <c r="C74" s="109"/>
      <c r="D74" s="109"/>
      <c r="E74" s="109"/>
      <c r="F74" s="109"/>
      <c r="G74" s="19"/>
      <c r="H74" s="24"/>
      <c r="I74" s="24"/>
      <c r="J74" s="24"/>
      <c r="K74" s="19"/>
      <c r="L74" s="54"/>
      <c r="M74" s="24"/>
      <c r="N74" s="25" t="e">
        <f>+VLOOKUP($H$70,Ceilings!$A$2:$D$202,3,FALSE)</f>
        <v>#N/A</v>
      </c>
      <c r="O74" s="19"/>
      <c r="P74" s="19"/>
      <c r="Q74" s="19"/>
      <c r="R74" s="25" t="e">
        <f t="shared" si="5"/>
        <v>#N/A</v>
      </c>
      <c r="S74" s="24"/>
      <c r="T74" s="25">
        <f>ROUND(L74*Ceilings!$B$208,2)</f>
        <v>0</v>
      </c>
      <c r="U74" s="24"/>
      <c r="V74" s="26"/>
      <c r="W74" s="17"/>
    </row>
    <row r="75" spans="1:23" ht="15.75" customHeight="1" x14ac:dyDescent="0.25">
      <c r="A75" s="108" t="s">
        <v>220</v>
      </c>
      <c r="B75" s="109"/>
      <c r="C75" s="109"/>
      <c r="D75" s="109"/>
      <c r="E75" s="109"/>
      <c r="F75" s="109"/>
      <c r="G75" s="19"/>
      <c r="H75" s="24"/>
      <c r="I75" s="24"/>
      <c r="J75" s="24"/>
      <c r="K75" s="19"/>
      <c r="L75" s="54"/>
      <c r="M75" s="24"/>
      <c r="N75" s="25" t="e">
        <f>+VLOOKUP($H$70,Ceilings!$A$2:$D$202,3,FALSE)</f>
        <v>#N/A</v>
      </c>
      <c r="O75" s="19"/>
      <c r="P75" s="19"/>
      <c r="Q75" s="19"/>
      <c r="R75" s="25" t="e">
        <f t="shared" si="5"/>
        <v>#N/A</v>
      </c>
      <c r="S75" s="24"/>
      <c r="T75" s="25">
        <f>ROUND(L75*Ceilings!$B$209,2)</f>
        <v>0</v>
      </c>
      <c r="U75" s="24"/>
      <c r="V75" s="26"/>
      <c r="W75" s="17"/>
    </row>
    <row r="76" spans="1:23" ht="15.75" customHeight="1" x14ac:dyDescent="0.25">
      <c r="A76" s="108" t="s">
        <v>221</v>
      </c>
      <c r="B76" s="109"/>
      <c r="C76" s="109"/>
      <c r="D76" s="109"/>
      <c r="E76" s="109"/>
      <c r="F76" s="109"/>
      <c r="G76" s="19"/>
      <c r="H76" s="24"/>
      <c r="I76" s="24"/>
      <c r="J76" s="24"/>
      <c r="K76" s="19"/>
      <c r="L76" s="54"/>
      <c r="M76" s="24"/>
      <c r="N76" s="25" t="e">
        <f>+VLOOKUP($H$70,Ceilings!$A$2:$D$202,3,FALSE)</f>
        <v>#N/A</v>
      </c>
      <c r="O76" s="19"/>
      <c r="P76" s="19"/>
      <c r="Q76" s="19"/>
      <c r="R76" s="25" t="e">
        <f t="shared" si="5"/>
        <v>#N/A</v>
      </c>
      <c r="S76" s="24"/>
      <c r="T76" s="25">
        <f>ROUND(L76*Ceilings!$B$210,2)</f>
        <v>0</v>
      </c>
      <c r="U76" s="24"/>
      <c r="V76" s="26"/>
      <c r="W76" s="17"/>
    </row>
    <row r="77" spans="1:23" ht="15.75" customHeight="1" x14ac:dyDescent="0.25">
      <c r="A77" s="108" t="s">
        <v>222</v>
      </c>
      <c r="B77" s="109"/>
      <c r="C77" s="109"/>
      <c r="D77" s="109"/>
      <c r="E77" s="109"/>
      <c r="F77" s="109"/>
      <c r="G77" s="19"/>
      <c r="H77" s="24"/>
      <c r="I77" s="24"/>
      <c r="J77" s="24"/>
      <c r="K77" s="19"/>
      <c r="L77" s="54"/>
      <c r="M77" s="24"/>
      <c r="N77" s="25" t="e">
        <f>+VLOOKUP($H$70,Ceilings!$A$2:$D$202,3,FALSE)</f>
        <v>#N/A</v>
      </c>
      <c r="O77" s="19"/>
      <c r="P77" s="19"/>
      <c r="Q77" s="19"/>
      <c r="R77" s="25" t="e">
        <f t="shared" si="5"/>
        <v>#N/A</v>
      </c>
      <c r="S77" s="24"/>
      <c r="T77" s="25">
        <f>ROUND(L77*Ceilings!$B$211,2)</f>
        <v>0</v>
      </c>
      <c r="U77" s="24"/>
      <c r="V77" s="26"/>
      <c r="W77" s="17"/>
    </row>
    <row r="78" spans="1:23" ht="16.5" customHeight="1" thickBot="1" x14ac:dyDescent="0.3">
      <c r="A78" s="110" t="s">
        <v>1</v>
      </c>
      <c r="B78" s="111"/>
      <c r="C78" s="111"/>
      <c r="D78" s="111"/>
      <c r="E78" s="111"/>
      <c r="F78" s="112"/>
      <c r="G78" s="2"/>
      <c r="H78" s="2"/>
      <c r="I78" s="2"/>
      <c r="J78" s="2"/>
      <c r="K78" s="29"/>
      <c r="L78" s="5">
        <f>SUM(L71:L77)</f>
        <v>0</v>
      </c>
      <c r="M78" s="1"/>
      <c r="N78" s="2"/>
      <c r="O78" s="1"/>
      <c r="P78" s="3" t="e">
        <f>SUM(P71:P77)</f>
        <v>#N/A</v>
      </c>
      <c r="Q78" s="2"/>
      <c r="R78" s="3" t="e">
        <f>SUM(R72:R77)</f>
        <v>#N/A</v>
      </c>
      <c r="S78" s="4"/>
      <c r="T78" s="3">
        <f>SUM(T72:T77)</f>
        <v>0</v>
      </c>
      <c r="U78" s="4"/>
      <c r="V78" s="6">
        <f>IF(F70=0,0,IFERROR(T78+R78+P78,0))</f>
        <v>0</v>
      </c>
      <c r="W78" s="17"/>
    </row>
    <row r="79" spans="1:23" ht="5.25" customHeight="1" thickBot="1" x14ac:dyDescent="0.3">
      <c r="A79" s="24"/>
      <c r="B79" s="31"/>
      <c r="C79" s="31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17"/>
    </row>
    <row r="80" spans="1:23" ht="43.5" customHeight="1" x14ac:dyDescent="0.25">
      <c r="A80" s="20">
        <v>7</v>
      </c>
      <c r="B80" s="113"/>
      <c r="C80" s="114"/>
      <c r="D80" s="114"/>
      <c r="E80" s="115"/>
      <c r="F80" s="53"/>
      <c r="G80" s="21"/>
      <c r="H80" s="107"/>
      <c r="I80" s="107"/>
      <c r="J80" s="107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22"/>
      <c r="V80" s="23"/>
      <c r="W80" s="17"/>
    </row>
    <row r="81" spans="1:23" ht="15.75" customHeight="1" x14ac:dyDescent="0.25">
      <c r="A81" s="108" t="s">
        <v>182</v>
      </c>
      <c r="B81" s="109"/>
      <c r="C81" s="109"/>
      <c r="D81" s="109"/>
      <c r="E81" s="109"/>
      <c r="F81" s="109"/>
      <c r="G81" s="19"/>
      <c r="H81" s="24"/>
      <c r="I81" s="24"/>
      <c r="J81" s="24"/>
      <c r="K81" s="19"/>
      <c r="L81" s="54"/>
      <c r="M81" s="24"/>
      <c r="N81" s="25" t="e">
        <f>+VLOOKUP($H$80,Ceilings!$A$2:$D$202,2,FALSE)</f>
        <v>#N/A</v>
      </c>
      <c r="O81" s="19"/>
      <c r="P81" s="25" t="e">
        <f>ROUND(N81*L81*F80,2)</f>
        <v>#N/A</v>
      </c>
      <c r="Q81" s="19"/>
      <c r="R81" s="19"/>
      <c r="S81" s="19"/>
      <c r="T81" s="19"/>
      <c r="U81" s="24"/>
      <c r="V81" s="26"/>
      <c r="W81" s="17"/>
    </row>
    <row r="82" spans="1:23" ht="15.75" customHeight="1" x14ac:dyDescent="0.25">
      <c r="A82" s="108" t="s">
        <v>223</v>
      </c>
      <c r="B82" s="109"/>
      <c r="C82" s="109"/>
      <c r="D82" s="109"/>
      <c r="E82" s="109"/>
      <c r="F82" s="109"/>
      <c r="G82" s="19"/>
      <c r="H82" s="24"/>
      <c r="I82" s="24"/>
      <c r="J82" s="24"/>
      <c r="K82" s="19"/>
      <c r="L82" s="54"/>
      <c r="M82" s="24"/>
      <c r="N82" s="25" t="e">
        <f>+VLOOKUP($H$80,Ceilings!$A$2:$D$202,3,FALSE)</f>
        <v>#N/A</v>
      </c>
      <c r="O82" s="19"/>
      <c r="P82" s="19"/>
      <c r="Q82" s="19"/>
      <c r="R82" s="25" t="e">
        <f>ROUND(N82*L82*$F$80,2)</f>
        <v>#N/A</v>
      </c>
      <c r="S82" s="24"/>
      <c r="T82" s="25">
        <f>ROUND(L82*Ceilings!$B$206,2)</f>
        <v>0</v>
      </c>
      <c r="U82" s="24"/>
      <c r="V82" s="26"/>
      <c r="W82" s="17"/>
    </row>
    <row r="83" spans="1:23" ht="15.75" customHeight="1" x14ac:dyDescent="0.25">
      <c r="A83" s="108" t="s">
        <v>218</v>
      </c>
      <c r="B83" s="109"/>
      <c r="C83" s="109"/>
      <c r="D83" s="109"/>
      <c r="E83" s="109"/>
      <c r="F83" s="109"/>
      <c r="G83" s="19"/>
      <c r="H83" s="24"/>
      <c r="I83" s="24"/>
      <c r="J83" s="24"/>
      <c r="K83" s="19"/>
      <c r="L83" s="54"/>
      <c r="M83" s="24"/>
      <c r="N83" s="25" t="e">
        <f>+VLOOKUP($H$80,Ceilings!$A$2:$D$202,3,FALSE)</f>
        <v>#N/A</v>
      </c>
      <c r="O83" s="19"/>
      <c r="P83" s="19"/>
      <c r="Q83" s="19"/>
      <c r="R83" s="25" t="e">
        <f t="shared" ref="R83:R87" si="6">ROUND(N83*L83*$F$80,2)</f>
        <v>#N/A</v>
      </c>
      <c r="S83" s="24"/>
      <c r="T83" s="25">
        <f>ROUND(L83*Ceilings!$B$207,2)</f>
        <v>0</v>
      </c>
      <c r="U83" s="24"/>
      <c r="V83" s="26"/>
      <c r="W83" s="17"/>
    </row>
    <row r="84" spans="1:23" ht="15.75" customHeight="1" x14ac:dyDescent="0.25">
      <c r="A84" s="108" t="s">
        <v>219</v>
      </c>
      <c r="B84" s="109"/>
      <c r="C84" s="109"/>
      <c r="D84" s="109"/>
      <c r="E84" s="109"/>
      <c r="F84" s="109"/>
      <c r="G84" s="19"/>
      <c r="H84" s="24"/>
      <c r="I84" s="24"/>
      <c r="J84" s="24"/>
      <c r="K84" s="19"/>
      <c r="L84" s="54"/>
      <c r="M84" s="24"/>
      <c r="N84" s="25" t="e">
        <f>+VLOOKUP($H$80,Ceilings!$A$2:$D$202,3,FALSE)</f>
        <v>#N/A</v>
      </c>
      <c r="O84" s="19"/>
      <c r="P84" s="19"/>
      <c r="Q84" s="19"/>
      <c r="R84" s="25" t="e">
        <f t="shared" si="6"/>
        <v>#N/A</v>
      </c>
      <c r="S84" s="24"/>
      <c r="T84" s="25">
        <f>ROUND(L84*Ceilings!$B$208,2)</f>
        <v>0</v>
      </c>
      <c r="U84" s="24"/>
      <c r="V84" s="26"/>
      <c r="W84" s="17"/>
    </row>
    <row r="85" spans="1:23" ht="15.75" customHeight="1" x14ac:dyDescent="0.25">
      <c r="A85" s="108" t="s">
        <v>220</v>
      </c>
      <c r="B85" s="109"/>
      <c r="C85" s="109"/>
      <c r="D85" s="109"/>
      <c r="E85" s="109"/>
      <c r="F85" s="109"/>
      <c r="G85" s="19"/>
      <c r="H85" s="24"/>
      <c r="I85" s="24"/>
      <c r="J85" s="24"/>
      <c r="K85" s="19"/>
      <c r="L85" s="54"/>
      <c r="M85" s="24"/>
      <c r="N85" s="25" t="e">
        <f>+VLOOKUP($H$80,Ceilings!$A$2:$D$202,3,FALSE)</f>
        <v>#N/A</v>
      </c>
      <c r="O85" s="19"/>
      <c r="P85" s="19"/>
      <c r="Q85" s="19"/>
      <c r="R85" s="25" t="e">
        <f t="shared" si="6"/>
        <v>#N/A</v>
      </c>
      <c r="S85" s="24"/>
      <c r="T85" s="25">
        <f>ROUND(L85*Ceilings!$B$209,2)</f>
        <v>0</v>
      </c>
      <c r="U85" s="24"/>
      <c r="V85" s="26"/>
      <c r="W85" s="17"/>
    </row>
    <row r="86" spans="1:23" ht="15.75" customHeight="1" x14ac:dyDescent="0.25">
      <c r="A86" s="108" t="s">
        <v>221</v>
      </c>
      <c r="B86" s="109"/>
      <c r="C86" s="109"/>
      <c r="D86" s="109"/>
      <c r="E86" s="109"/>
      <c r="F86" s="109"/>
      <c r="G86" s="19"/>
      <c r="H86" s="24"/>
      <c r="I86" s="24"/>
      <c r="J86" s="24"/>
      <c r="K86" s="19"/>
      <c r="L86" s="54"/>
      <c r="M86" s="24"/>
      <c r="N86" s="25" t="e">
        <f>+VLOOKUP($H$80,Ceilings!$A$2:$D$202,3,FALSE)</f>
        <v>#N/A</v>
      </c>
      <c r="O86" s="19"/>
      <c r="P86" s="19"/>
      <c r="Q86" s="19"/>
      <c r="R86" s="25" t="e">
        <f t="shared" si="6"/>
        <v>#N/A</v>
      </c>
      <c r="S86" s="24"/>
      <c r="T86" s="25">
        <f>ROUND(L86*Ceilings!$B$210,2)</f>
        <v>0</v>
      </c>
      <c r="U86" s="24"/>
      <c r="V86" s="26"/>
      <c r="W86" s="17"/>
    </row>
    <row r="87" spans="1:23" ht="15.75" customHeight="1" x14ac:dyDescent="0.25">
      <c r="A87" s="108" t="s">
        <v>222</v>
      </c>
      <c r="B87" s="109"/>
      <c r="C87" s="109"/>
      <c r="D87" s="109"/>
      <c r="E87" s="109"/>
      <c r="F87" s="109"/>
      <c r="G87" s="19"/>
      <c r="H87" s="24"/>
      <c r="I87" s="24"/>
      <c r="J87" s="24"/>
      <c r="K87" s="19"/>
      <c r="L87" s="54"/>
      <c r="M87" s="24"/>
      <c r="N87" s="25" t="e">
        <f>+VLOOKUP($H$80,Ceilings!$A$2:$D$202,3,FALSE)</f>
        <v>#N/A</v>
      </c>
      <c r="O87" s="19"/>
      <c r="P87" s="19"/>
      <c r="Q87" s="19"/>
      <c r="R87" s="25" t="e">
        <f t="shared" si="6"/>
        <v>#N/A</v>
      </c>
      <c r="S87" s="24"/>
      <c r="T87" s="25">
        <f>ROUND(L87*Ceilings!$B$211,2)</f>
        <v>0</v>
      </c>
      <c r="U87" s="24"/>
      <c r="V87" s="26"/>
      <c r="W87" s="17"/>
    </row>
    <row r="88" spans="1:23" ht="16.5" customHeight="1" thickBot="1" x14ac:dyDescent="0.3">
      <c r="A88" s="110" t="s">
        <v>1</v>
      </c>
      <c r="B88" s="111"/>
      <c r="C88" s="111"/>
      <c r="D88" s="111"/>
      <c r="E88" s="111"/>
      <c r="F88" s="112"/>
      <c r="G88" s="2"/>
      <c r="H88" s="2"/>
      <c r="I88" s="2"/>
      <c r="J88" s="2"/>
      <c r="K88" s="29"/>
      <c r="L88" s="5">
        <f>SUM(L81:L87)</f>
        <v>0</v>
      </c>
      <c r="M88" s="1"/>
      <c r="N88" s="2"/>
      <c r="O88" s="1"/>
      <c r="P88" s="3" t="e">
        <f>SUM(P81:P87)</f>
        <v>#N/A</v>
      </c>
      <c r="Q88" s="2"/>
      <c r="R88" s="3" t="e">
        <f>SUM(R82:R87)</f>
        <v>#N/A</v>
      </c>
      <c r="S88" s="4"/>
      <c r="T88" s="3">
        <f>SUM(T82:T87)</f>
        <v>0</v>
      </c>
      <c r="U88" s="4"/>
      <c r="V88" s="6">
        <f>IF(F80=0,0,IFERROR(T88+R88+P88,0))</f>
        <v>0</v>
      </c>
      <c r="W88" s="17"/>
    </row>
    <row r="89" spans="1:23" ht="5.25" customHeight="1" thickBot="1" x14ac:dyDescent="0.3">
      <c r="A89" s="24"/>
      <c r="B89" s="31"/>
      <c r="C89" s="31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17"/>
    </row>
    <row r="90" spans="1:23" ht="43.5" customHeight="1" x14ac:dyDescent="0.25">
      <c r="A90" s="20">
        <v>8</v>
      </c>
      <c r="B90" s="113"/>
      <c r="C90" s="114"/>
      <c r="D90" s="114"/>
      <c r="E90" s="115"/>
      <c r="F90" s="53"/>
      <c r="G90" s="21"/>
      <c r="H90" s="107"/>
      <c r="I90" s="107"/>
      <c r="J90" s="107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22"/>
      <c r="V90" s="23"/>
      <c r="W90" s="17"/>
    </row>
    <row r="91" spans="1:23" ht="15.75" customHeight="1" x14ac:dyDescent="0.25">
      <c r="A91" s="108" t="s">
        <v>182</v>
      </c>
      <c r="B91" s="109"/>
      <c r="C91" s="109"/>
      <c r="D91" s="109"/>
      <c r="E91" s="109"/>
      <c r="F91" s="109"/>
      <c r="G91" s="19"/>
      <c r="H91" s="24"/>
      <c r="I91" s="24"/>
      <c r="J91" s="24"/>
      <c r="K91" s="19"/>
      <c r="L91" s="54"/>
      <c r="M91" s="24"/>
      <c r="N91" s="25" t="e">
        <f>+VLOOKUP($H$90,Ceilings!$A$2:$D$202,2,FALSE)</f>
        <v>#N/A</v>
      </c>
      <c r="O91" s="19"/>
      <c r="P91" s="25" t="e">
        <f>ROUND(N91*L91*F90,2)</f>
        <v>#N/A</v>
      </c>
      <c r="Q91" s="19"/>
      <c r="R91" s="19"/>
      <c r="S91" s="19"/>
      <c r="T91" s="19"/>
      <c r="U91" s="24"/>
      <c r="V91" s="26"/>
      <c r="W91" s="17"/>
    </row>
    <row r="92" spans="1:23" ht="15.75" customHeight="1" x14ac:dyDescent="0.25">
      <c r="A92" s="108" t="s">
        <v>223</v>
      </c>
      <c r="B92" s="109"/>
      <c r="C92" s="109"/>
      <c r="D92" s="109"/>
      <c r="E92" s="109"/>
      <c r="F92" s="109"/>
      <c r="G92" s="19"/>
      <c r="H92" s="24"/>
      <c r="I92" s="24"/>
      <c r="J92" s="24"/>
      <c r="K92" s="19"/>
      <c r="L92" s="54"/>
      <c r="M92" s="24"/>
      <c r="N92" s="25" t="e">
        <f>+VLOOKUP($H$90,Ceilings!$A$2:$D$202,3,FALSE)</f>
        <v>#N/A</v>
      </c>
      <c r="O92" s="19"/>
      <c r="P92" s="19"/>
      <c r="Q92" s="19"/>
      <c r="R92" s="25" t="e">
        <f>ROUND(N92*L92*$F$90,2)</f>
        <v>#N/A</v>
      </c>
      <c r="S92" s="24"/>
      <c r="T92" s="25">
        <f>ROUND(L92*Ceilings!$B$206,2)</f>
        <v>0</v>
      </c>
      <c r="U92" s="24"/>
      <c r="V92" s="26"/>
      <c r="W92" s="17"/>
    </row>
    <row r="93" spans="1:23" ht="15.75" customHeight="1" x14ac:dyDescent="0.25">
      <c r="A93" s="108" t="s">
        <v>218</v>
      </c>
      <c r="B93" s="109"/>
      <c r="C93" s="109"/>
      <c r="D93" s="109"/>
      <c r="E93" s="109"/>
      <c r="F93" s="109"/>
      <c r="G93" s="19"/>
      <c r="H93" s="24"/>
      <c r="I93" s="24"/>
      <c r="J93" s="24"/>
      <c r="K93" s="19"/>
      <c r="L93" s="54"/>
      <c r="M93" s="24"/>
      <c r="N93" s="25" t="e">
        <f>+VLOOKUP($H$90,Ceilings!$A$2:$D$202,3,FALSE)</f>
        <v>#N/A</v>
      </c>
      <c r="O93" s="19"/>
      <c r="P93" s="19"/>
      <c r="Q93" s="19"/>
      <c r="R93" s="25" t="e">
        <f t="shared" ref="R93:R97" si="7">ROUND(N93*L93*$F$90,2)</f>
        <v>#N/A</v>
      </c>
      <c r="S93" s="24"/>
      <c r="T93" s="25">
        <f>ROUND(L93*Ceilings!$B$207,2)</f>
        <v>0</v>
      </c>
      <c r="U93" s="24"/>
      <c r="V93" s="26"/>
      <c r="W93" s="17"/>
    </row>
    <row r="94" spans="1:23" ht="15.75" customHeight="1" x14ac:dyDescent="0.25">
      <c r="A94" s="108" t="s">
        <v>219</v>
      </c>
      <c r="B94" s="109"/>
      <c r="C94" s="109"/>
      <c r="D94" s="109"/>
      <c r="E94" s="109"/>
      <c r="F94" s="109"/>
      <c r="G94" s="19"/>
      <c r="H94" s="24"/>
      <c r="I94" s="24"/>
      <c r="J94" s="24"/>
      <c r="K94" s="19"/>
      <c r="L94" s="54"/>
      <c r="M94" s="24"/>
      <c r="N94" s="25" t="e">
        <f>+VLOOKUP($H$90,Ceilings!$A$2:$D$202,3,FALSE)</f>
        <v>#N/A</v>
      </c>
      <c r="O94" s="19"/>
      <c r="P94" s="19"/>
      <c r="Q94" s="19"/>
      <c r="R94" s="25" t="e">
        <f t="shared" si="7"/>
        <v>#N/A</v>
      </c>
      <c r="S94" s="24"/>
      <c r="T94" s="25">
        <f>ROUND(L94*Ceilings!$B$208,2)</f>
        <v>0</v>
      </c>
      <c r="U94" s="24"/>
      <c r="V94" s="26"/>
      <c r="W94" s="17"/>
    </row>
    <row r="95" spans="1:23" ht="15.75" customHeight="1" x14ac:dyDescent="0.25">
      <c r="A95" s="108" t="s">
        <v>220</v>
      </c>
      <c r="B95" s="109"/>
      <c r="C95" s="109"/>
      <c r="D95" s="109"/>
      <c r="E95" s="109"/>
      <c r="F95" s="109"/>
      <c r="G95" s="19"/>
      <c r="H95" s="24"/>
      <c r="I95" s="24"/>
      <c r="J95" s="24"/>
      <c r="K95" s="19"/>
      <c r="L95" s="54"/>
      <c r="M95" s="24"/>
      <c r="N95" s="25" t="e">
        <f>+VLOOKUP($H$90,Ceilings!$A$2:$D$202,3,FALSE)</f>
        <v>#N/A</v>
      </c>
      <c r="O95" s="19"/>
      <c r="P95" s="19"/>
      <c r="Q95" s="19"/>
      <c r="R95" s="25" t="e">
        <f t="shared" si="7"/>
        <v>#N/A</v>
      </c>
      <c r="S95" s="24"/>
      <c r="T95" s="25">
        <f>ROUND(L95*Ceilings!$B$209,2)</f>
        <v>0</v>
      </c>
      <c r="U95" s="24"/>
      <c r="V95" s="26"/>
      <c r="W95" s="17"/>
    </row>
    <row r="96" spans="1:23" ht="15.75" customHeight="1" x14ac:dyDescent="0.25">
      <c r="A96" s="108" t="s">
        <v>221</v>
      </c>
      <c r="B96" s="109"/>
      <c r="C96" s="109"/>
      <c r="D96" s="109"/>
      <c r="E96" s="109"/>
      <c r="F96" s="109"/>
      <c r="G96" s="19"/>
      <c r="H96" s="24"/>
      <c r="I96" s="24"/>
      <c r="J96" s="24"/>
      <c r="K96" s="19"/>
      <c r="L96" s="54"/>
      <c r="M96" s="24"/>
      <c r="N96" s="25" t="e">
        <f>+VLOOKUP($H$90,Ceilings!$A$2:$D$202,3,FALSE)</f>
        <v>#N/A</v>
      </c>
      <c r="O96" s="19"/>
      <c r="P96" s="19"/>
      <c r="Q96" s="19"/>
      <c r="R96" s="25" t="e">
        <f t="shared" si="7"/>
        <v>#N/A</v>
      </c>
      <c r="S96" s="24"/>
      <c r="T96" s="25">
        <f>ROUND(L96*Ceilings!$B$210,2)</f>
        <v>0</v>
      </c>
      <c r="U96" s="24"/>
      <c r="V96" s="26"/>
      <c r="W96" s="17"/>
    </row>
    <row r="97" spans="1:23" ht="15.75" customHeight="1" x14ac:dyDescent="0.25">
      <c r="A97" s="108" t="s">
        <v>222</v>
      </c>
      <c r="B97" s="109"/>
      <c r="C97" s="109"/>
      <c r="D97" s="109"/>
      <c r="E97" s="109"/>
      <c r="F97" s="109"/>
      <c r="G97" s="19"/>
      <c r="H97" s="24"/>
      <c r="I97" s="24"/>
      <c r="J97" s="24"/>
      <c r="K97" s="19"/>
      <c r="L97" s="54"/>
      <c r="M97" s="24"/>
      <c r="N97" s="25" t="e">
        <f>+VLOOKUP($H$90,Ceilings!$A$2:$D$202,3,FALSE)</f>
        <v>#N/A</v>
      </c>
      <c r="O97" s="19"/>
      <c r="P97" s="19"/>
      <c r="Q97" s="19"/>
      <c r="R97" s="25" t="e">
        <f t="shared" si="7"/>
        <v>#N/A</v>
      </c>
      <c r="S97" s="24"/>
      <c r="T97" s="25">
        <f>ROUND(L97*Ceilings!$B$211,2)</f>
        <v>0</v>
      </c>
      <c r="U97" s="24"/>
      <c r="V97" s="26"/>
      <c r="W97" s="17"/>
    </row>
    <row r="98" spans="1:23" ht="16.5" customHeight="1" thickBot="1" x14ac:dyDescent="0.3">
      <c r="A98" s="110" t="s">
        <v>1</v>
      </c>
      <c r="B98" s="111"/>
      <c r="C98" s="111"/>
      <c r="D98" s="111"/>
      <c r="E98" s="111"/>
      <c r="F98" s="112"/>
      <c r="G98" s="2"/>
      <c r="H98" s="2"/>
      <c r="I98" s="2"/>
      <c r="J98" s="2"/>
      <c r="K98" s="29"/>
      <c r="L98" s="5">
        <f>SUM(L91:L97)</f>
        <v>0</v>
      </c>
      <c r="M98" s="1"/>
      <c r="N98" s="2"/>
      <c r="O98" s="1"/>
      <c r="P98" s="3" t="e">
        <f>SUM(P91:P97)</f>
        <v>#N/A</v>
      </c>
      <c r="Q98" s="2"/>
      <c r="R98" s="3" t="e">
        <f>SUM(R92:R97)</f>
        <v>#N/A</v>
      </c>
      <c r="S98" s="4"/>
      <c r="T98" s="3">
        <f>SUM(T92:T97)</f>
        <v>0</v>
      </c>
      <c r="U98" s="4"/>
      <c r="V98" s="6">
        <f>IF(F90=0,0,IFERROR(T98+R98+P98,0))</f>
        <v>0</v>
      </c>
      <c r="W98" s="17"/>
    </row>
    <row r="99" spans="1:23" ht="5.25" customHeight="1" thickBot="1" x14ac:dyDescent="0.3">
      <c r="A99" s="24"/>
      <c r="B99" s="31"/>
      <c r="C99" s="31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17"/>
    </row>
    <row r="100" spans="1:23" ht="43.5" customHeight="1" x14ac:dyDescent="0.25">
      <c r="A100" s="20">
        <v>9</v>
      </c>
      <c r="B100" s="113"/>
      <c r="C100" s="114"/>
      <c r="D100" s="114"/>
      <c r="E100" s="115"/>
      <c r="F100" s="53"/>
      <c r="G100" s="21"/>
      <c r="H100" s="107"/>
      <c r="I100" s="107"/>
      <c r="J100" s="107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22"/>
      <c r="V100" s="23"/>
      <c r="W100" s="17"/>
    </row>
    <row r="101" spans="1:23" ht="15.75" customHeight="1" x14ac:dyDescent="0.25">
      <c r="A101" s="108" t="s">
        <v>182</v>
      </c>
      <c r="B101" s="109"/>
      <c r="C101" s="109"/>
      <c r="D101" s="109"/>
      <c r="E101" s="109"/>
      <c r="F101" s="109"/>
      <c r="G101" s="19"/>
      <c r="H101" s="24"/>
      <c r="I101" s="24"/>
      <c r="J101" s="24"/>
      <c r="K101" s="19"/>
      <c r="L101" s="54"/>
      <c r="M101" s="24"/>
      <c r="N101" s="25" t="e">
        <f>+VLOOKUP($H$100,Ceilings!$A$2:$D$202,2,FALSE)</f>
        <v>#N/A</v>
      </c>
      <c r="O101" s="19"/>
      <c r="P101" s="25" t="e">
        <f>ROUND(N101*L101*F100,2)</f>
        <v>#N/A</v>
      </c>
      <c r="Q101" s="19"/>
      <c r="R101" s="19"/>
      <c r="S101" s="19"/>
      <c r="T101" s="19"/>
      <c r="U101" s="24"/>
      <c r="V101" s="26"/>
      <c r="W101" s="17"/>
    </row>
    <row r="102" spans="1:23" ht="15.75" customHeight="1" x14ac:dyDescent="0.25">
      <c r="A102" s="108" t="s">
        <v>223</v>
      </c>
      <c r="B102" s="109"/>
      <c r="C102" s="109"/>
      <c r="D102" s="109"/>
      <c r="E102" s="109"/>
      <c r="F102" s="109"/>
      <c r="G102" s="19"/>
      <c r="H102" s="24"/>
      <c r="I102" s="24"/>
      <c r="J102" s="24"/>
      <c r="K102" s="19"/>
      <c r="L102" s="54"/>
      <c r="M102" s="24"/>
      <c r="N102" s="25" t="e">
        <f>+VLOOKUP($H$100,Ceilings!$A$2:$D$202,3,FALSE)</f>
        <v>#N/A</v>
      </c>
      <c r="O102" s="19"/>
      <c r="P102" s="19"/>
      <c r="Q102" s="19"/>
      <c r="R102" s="25" t="e">
        <f>ROUND(N102*L102*$F$100,2)</f>
        <v>#N/A</v>
      </c>
      <c r="S102" s="24"/>
      <c r="T102" s="25">
        <f>ROUND(L102*Ceilings!$B$206,2)</f>
        <v>0</v>
      </c>
      <c r="U102" s="24"/>
      <c r="V102" s="26"/>
      <c r="W102" s="17"/>
    </row>
    <row r="103" spans="1:23" ht="15.75" customHeight="1" x14ac:dyDescent="0.25">
      <c r="A103" s="108" t="s">
        <v>218</v>
      </c>
      <c r="B103" s="109"/>
      <c r="C103" s="109"/>
      <c r="D103" s="109"/>
      <c r="E103" s="109"/>
      <c r="F103" s="109"/>
      <c r="G103" s="19"/>
      <c r="H103" s="24"/>
      <c r="I103" s="24"/>
      <c r="J103" s="24"/>
      <c r="K103" s="19"/>
      <c r="L103" s="54"/>
      <c r="M103" s="24"/>
      <c r="N103" s="25" t="e">
        <f>+VLOOKUP($H$100,Ceilings!$A$2:$D$202,3,FALSE)</f>
        <v>#N/A</v>
      </c>
      <c r="O103" s="19"/>
      <c r="P103" s="19"/>
      <c r="Q103" s="19"/>
      <c r="R103" s="25" t="e">
        <f t="shared" ref="R103:R107" si="8">ROUND(N103*L103*$F$100,2)</f>
        <v>#N/A</v>
      </c>
      <c r="S103" s="24"/>
      <c r="T103" s="25">
        <f>ROUND(L103*Ceilings!$B$207,2)</f>
        <v>0</v>
      </c>
      <c r="U103" s="24"/>
      <c r="V103" s="26"/>
      <c r="W103" s="17"/>
    </row>
    <row r="104" spans="1:23" ht="15.75" customHeight="1" x14ac:dyDescent="0.25">
      <c r="A104" s="108" t="s">
        <v>219</v>
      </c>
      <c r="B104" s="109"/>
      <c r="C104" s="109"/>
      <c r="D104" s="109"/>
      <c r="E104" s="109"/>
      <c r="F104" s="109"/>
      <c r="G104" s="19"/>
      <c r="H104" s="24"/>
      <c r="I104" s="24"/>
      <c r="J104" s="24"/>
      <c r="K104" s="19"/>
      <c r="L104" s="54"/>
      <c r="M104" s="24"/>
      <c r="N104" s="25" t="e">
        <f>+VLOOKUP($H$100,Ceilings!$A$2:$D$202,3,FALSE)</f>
        <v>#N/A</v>
      </c>
      <c r="O104" s="19"/>
      <c r="P104" s="19"/>
      <c r="Q104" s="19"/>
      <c r="R104" s="25" t="e">
        <f t="shared" si="8"/>
        <v>#N/A</v>
      </c>
      <c r="S104" s="24"/>
      <c r="T104" s="25">
        <f>ROUND(L104*Ceilings!$B$208,2)</f>
        <v>0</v>
      </c>
      <c r="U104" s="24"/>
      <c r="V104" s="26"/>
      <c r="W104" s="17"/>
    </row>
    <row r="105" spans="1:23" ht="15.75" customHeight="1" x14ac:dyDescent="0.25">
      <c r="A105" s="108" t="s">
        <v>220</v>
      </c>
      <c r="B105" s="109"/>
      <c r="C105" s="109"/>
      <c r="D105" s="109"/>
      <c r="E105" s="109"/>
      <c r="F105" s="109"/>
      <c r="G105" s="19"/>
      <c r="H105" s="24"/>
      <c r="I105" s="24"/>
      <c r="J105" s="24"/>
      <c r="K105" s="19"/>
      <c r="L105" s="54"/>
      <c r="M105" s="24"/>
      <c r="N105" s="25" t="e">
        <f>+VLOOKUP($H$100,Ceilings!$A$2:$D$202,3,FALSE)</f>
        <v>#N/A</v>
      </c>
      <c r="O105" s="19"/>
      <c r="P105" s="19"/>
      <c r="Q105" s="19"/>
      <c r="R105" s="25" t="e">
        <f t="shared" si="8"/>
        <v>#N/A</v>
      </c>
      <c r="S105" s="24"/>
      <c r="T105" s="25">
        <f>ROUND(L105*Ceilings!$B$209,2)</f>
        <v>0</v>
      </c>
      <c r="U105" s="24"/>
      <c r="V105" s="26"/>
      <c r="W105" s="17"/>
    </row>
    <row r="106" spans="1:23" ht="15.75" customHeight="1" x14ac:dyDescent="0.25">
      <c r="A106" s="108" t="s">
        <v>221</v>
      </c>
      <c r="B106" s="109"/>
      <c r="C106" s="109"/>
      <c r="D106" s="109"/>
      <c r="E106" s="109"/>
      <c r="F106" s="109"/>
      <c r="G106" s="19"/>
      <c r="H106" s="24"/>
      <c r="I106" s="24"/>
      <c r="J106" s="24"/>
      <c r="K106" s="19"/>
      <c r="L106" s="54"/>
      <c r="M106" s="24"/>
      <c r="N106" s="25" t="e">
        <f>+VLOOKUP($H$100,Ceilings!$A$2:$D$202,3,FALSE)</f>
        <v>#N/A</v>
      </c>
      <c r="O106" s="19"/>
      <c r="P106" s="19"/>
      <c r="Q106" s="19"/>
      <c r="R106" s="25" t="e">
        <f t="shared" si="8"/>
        <v>#N/A</v>
      </c>
      <c r="S106" s="24"/>
      <c r="T106" s="25">
        <f>ROUND(L106*Ceilings!$B$210,2)</f>
        <v>0</v>
      </c>
      <c r="U106" s="24"/>
      <c r="V106" s="26"/>
      <c r="W106" s="17"/>
    </row>
    <row r="107" spans="1:23" ht="15.75" customHeight="1" x14ac:dyDescent="0.25">
      <c r="A107" s="108" t="s">
        <v>222</v>
      </c>
      <c r="B107" s="109"/>
      <c r="C107" s="109"/>
      <c r="D107" s="109"/>
      <c r="E107" s="109"/>
      <c r="F107" s="109"/>
      <c r="G107" s="19"/>
      <c r="H107" s="24"/>
      <c r="I107" s="24"/>
      <c r="J107" s="24"/>
      <c r="K107" s="19"/>
      <c r="L107" s="54"/>
      <c r="M107" s="24"/>
      <c r="N107" s="25" t="e">
        <f>+VLOOKUP($H$100,Ceilings!$A$2:$D$202,3,FALSE)</f>
        <v>#N/A</v>
      </c>
      <c r="O107" s="19"/>
      <c r="P107" s="19"/>
      <c r="Q107" s="19"/>
      <c r="R107" s="25" t="e">
        <f t="shared" si="8"/>
        <v>#N/A</v>
      </c>
      <c r="S107" s="24"/>
      <c r="T107" s="25">
        <f>ROUND(L107*Ceilings!$B$211,2)</f>
        <v>0</v>
      </c>
      <c r="U107" s="24"/>
      <c r="V107" s="26"/>
      <c r="W107" s="17"/>
    </row>
    <row r="108" spans="1:23" ht="16.5" customHeight="1" thickBot="1" x14ac:dyDescent="0.3">
      <c r="A108" s="110" t="s">
        <v>1</v>
      </c>
      <c r="B108" s="111"/>
      <c r="C108" s="111"/>
      <c r="D108" s="111"/>
      <c r="E108" s="111"/>
      <c r="F108" s="112"/>
      <c r="G108" s="2"/>
      <c r="H108" s="2"/>
      <c r="I108" s="2"/>
      <c r="J108" s="2"/>
      <c r="K108" s="29"/>
      <c r="L108" s="5">
        <f>SUM(L101:L107)</f>
        <v>0</v>
      </c>
      <c r="M108" s="1"/>
      <c r="N108" s="2"/>
      <c r="O108" s="1"/>
      <c r="P108" s="3" t="e">
        <f>SUM(P101:P107)</f>
        <v>#N/A</v>
      </c>
      <c r="Q108" s="2"/>
      <c r="R108" s="3" t="e">
        <f>SUM(R102:R107)</f>
        <v>#N/A</v>
      </c>
      <c r="S108" s="4"/>
      <c r="T108" s="3">
        <f>SUM(T102:T107)</f>
        <v>0</v>
      </c>
      <c r="U108" s="4"/>
      <c r="V108" s="6">
        <f>IF(F100=0,0,IFERROR(T108+R108+P108,0))</f>
        <v>0</v>
      </c>
      <c r="W108" s="17"/>
    </row>
    <row r="109" spans="1:23" ht="5.25" customHeight="1" thickBot="1" x14ac:dyDescent="0.3">
      <c r="A109" s="24"/>
      <c r="B109" s="31"/>
      <c r="C109" s="31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17"/>
    </row>
    <row r="110" spans="1:23" ht="43.5" customHeight="1" x14ac:dyDescent="0.25">
      <c r="A110" s="20">
        <v>10</v>
      </c>
      <c r="B110" s="113"/>
      <c r="C110" s="114"/>
      <c r="D110" s="114"/>
      <c r="E110" s="115"/>
      <c r="F110" s="53"/>
      <c r="G110" s="21"/>
      <c r="H110" s="107"/>
      <c r="I110" s="107"/>
      <c r="J110" s="107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22"/>
      <c r="V110" s="23"/>
      <c r="W110" s="17"/>
    </row>
    <row r="111" spans="1:23" ht="15.75" customHeight="1" x14ac:dyDescent="0.25">
      <c r="A111" s="108" t="s">
        <v>182</v>
      </c>
      <c r="B111" s="109"/>
      <c r="C111" s="109"/>
      <c r="D111" s="109"/>
      <c r="E111" s="109"/>
      <c r="F111" s="109"/>
      <c r="G111" s="19"/>
      <c r="H111" s="24"/>
      <c r="I111" s="24"/>
      <c r="J111" s="24"/>
      <c r="K111" s="19"/>
      <c r="L111" s="54"/>
      <c r="M111" s="24"/>
      <c r="N111" s="25" t="e">
        <f>+VLOOKUP($H$110,Ceilings!$A$2:$D$202,2,FALSE)</f>
        <v>#N/A</v>
      </c>
      <c r="O111" s="19"/>
      <c r="P111" s="25" t="e">
        <f>ROUND(N111*L111*F110,2)</f>
        <v>#N/A</v>
      </c>
      <c r="Q111" s="19"/>
      <c r="R111" s="19"/>
      <c r="S111" s="19"/>
      <c r="T111" s="19"/>
      <c r="U111" s="24"/>
      <c r="V111" s="26"/>
      <c r="W111" s="17"/>
    </row>
    <row r="112" spans="1:23" ht="15.75" customHeight="1" x14ac:dyDescent="0.25">
      <c r="A112" s="108" t="s">
        <v>223</v>
      </c>
      <c r="B112" s="109"/>
      <c r="C112" s="109"/>
      <c r="D112" s="109"/>
      <c r="E112" s="109"/>
      <c r="F112" s="109"/>
      <c r="G112" s="19"/>
      <c r="H112" s="24"/>
      <c r="I112" s="24"/>
      <c r="J112" s="24"/>
      <c r="K112" s="19"/>
      <c r="L112" s="54"/>
      <c r="M112" s="24"/>
      <c r="N112" s="25" t="e">
        <f>+VLOOKUP($H$110,Ceilings!$A$2:$D$202,3,FALSE)</f>
        <v>#N/A</v>
      </c>
      <c r="O112" s="19"/>
      <c r="P112" s="19"/>
      <c r="Q112" s="19"/>
      <c r="R112" s="25" t="e">
        <f>ROUND(N112*L112*$F$110,2)</f>
        <v>#N/A</v>
      </c>
      <c r="S112" s="24"/>
      <c r="T112" s="25">
        <f>ROUND(L112*Ceilings!$B$206,2)</f>
        <v>0</v>
      </c>
      <c r="U112" s="24"/>
      <c r="V112" s="26"/>
      <c r="W112" s="17"/>
    </row>
    <row r="113" spans="1:23" ht="15.75" customHeight="1" x14ac:dyDescent="0.25">
      <c r="A113" s="108" t="s">
        <v>218</v>
      </c>
      <c r="B113" s="109"/>
      <c r="C113" s="109"/>
      <c r="D113" s="109"/>
      <c r="E113" s="109"/>
      <c r="F113" s="109"/>
      <c r="G113" s="19"/>
      <c r="H113" s="24"/>
      <c r="I113" s="24"/>
      <c r="J113" s="24"/>
      <c r="K113" s="19"/>
      <c r="L113" s="54"/>
      <c r="M113" s="24"/>
      <c r="N113" s="25" t="e">
        <f>+VLOOKUP($H$110,Ceilings!$A$2:$D$202,3,FALSE)</f>
        <v>#N/A</v>
      </c>
      <c r="O113" s="19"/>
      <c r="P113" s="19"/>
      <c r="Q113" s="19"/>
      <c r="R113" s="25" t="e">
        <f t="shared" ref="R113:R117" si="9">ROUND(N113*L113*$F$110,2)</f>
        <v>#N/A</v>
      </c>
      <c r="S113" s="24"/>
      <c r="T113" s="25">
        <f>ROUND(L113*Ceilings!$B$207,2)</f>
        <v>0</v>
      </c>
      <c r="U113" s="24"/>
      <c r="V113" s="26"/>
      <c r="W113" s="17"/>
    </row>
    <row r="114" spans="1:23" ht="15.75" customHeight="1" x14ac:dyDescent="0.25">
      <c r="A114" s="108" t="s">
        <v>219</v>
      </c>
      <c r="B114" s="109"/>
      <c r="C114" s="109"/>
      <c r="D114" s="109"/>
      <c r="E114" s="109"/>
      <c r="F114" s="109"/>
      <c r="G114" s="19"/>
      <c r="H114" s="24"/>
      <c r="I114" s="24"/>
      <c r="J114" s="24"/>
      <c r="K114" s="19"/>
      <c r="L114" s="54"/>
      <c r="M114" s="24"/>
      <c r="N114" s="25" t="e">
        <f>+VLOOKUP($H$110,Ceilings!$A$2:$D$202,3,FALSE)</f>
        <v>#N/A</v>
      </c>
      <c r="O114" s="19"/>
      <c r="P114" s="19"/>
      <c r="Q114" s="19"/>
      <c r="R114" s="25" t="e">
        <f t="shared" si="9"/>
        <v>#N/A</v>
      </c>
      <c r="S114" s="24"/>
      <c r="T114" s="25">
        <f>ROUND(L114*Ceilings!$B$208,2)</f>
        <v>0</v>
      </c>
      <c r="U114" s="24"/>
      <c r="V114" s="26"/>
      <c r="W114" s="17"/>
    </row>
    <row r="115" spans="1:23" ht="15.75" customHeight="1" x14ac:dyDescent="0.25">
      <c r="A115" s="108" t="s">
        <v>220</v>
      </c>
      <c r="B115" s="109"/>
      <c r="C115" s="109"/>
      <c r="D115" s="109"/>
      <c r="E115" s="109"/>
      <c r="F115" s="109"/>
      <c r="G115" s="19"/>
      <c r="H115" s="24"/>
      <c r="I115" s="24"/>
      <c r="J115" s="24"/>
      <c r="K115" s="19"/>
      <c r="L115" s="54"/>
      <c r="M115" s="24"/>
      <c r="N115" s="25" t="e">
        <f>+VLOOKUP($H$110,Ceilings!$A$2:$D$202,3,FALSE)</f>
        <v>#N/A</v>
      </c>
      <c r="O115" s="19"/>
      <c r="P115" s="19"/>
      <c r="Q115" s="19"/>
      <c r="R115" s="25" t="e">
        <f t="shared" si="9"/>
        <v>#N/A</v>
      </c>
      <c r="S115" s="24"/>
      <c r="T115" s="25">
        <f>ROUND(L115*Ceilings!$B$209,2)</f>
        <v>0</v>
      </c>
      <c r="U115" s="24"/>
      <c r="V115" s="26"/>
      <c r="W115" s="17"/>
    </row>
    <row r="116" spans="1:23" ht="15.75" customHeight="1" x14ac:dyDescent="0.25">
      <c r="A116" s="108" t="s">
        <v>221</v>
      </c>
      <c r="B116" s="109"/>
      <c r="C116" s="109"/>
      <c r="D116" s="109"/>
      <c r="E116" s="109"/>
      <c r="F116" s="109"/>
      <c r="G116" s="19"/>
      <c r="H116" s="24"/>
      <c r="I116" s="24"/>
      <c r="J116" s="24"/>
      <c r="K116" s="19"/>
      <c r="L116" s="54"/>
      <c r="M116" s="24"/>
      <c r="N116" s="25" t="e">
        <f>+VLOOKUP($H$110,Ceilings!$A$2:$D$202,3,FALSE)</f>
        <v>#N/A</v>
      </c>
      <c r="O116" s="19"/>
      <c r="P116" s="19"/>
      <c r="Q116" s="19"/>
      <c r="R116" s="25" t="e">
        <f t="shared" si="9"/>
        <v>#N/A</v>
      </c>
      <c r="S116" s="24"/>
      <c r="T116" s="25">
        <f>ROUND(L116*Ceilings!$B$210,2)</f>
        <v>0</v>
      </c>
      <c r="U116" s="24"/>
      <c r="V116" s="26"/>
      <c r="W116" s="17"/>
    </row>
    <row r="117" spans="1:23" ht="15.75" customHeight="1" x14ac:dyDescent="0.25">
      <c r="A117" s="108" t="s">
        <v>222</v>
      </c>
      <c r="B117" s="109"/>
      <c r="C117" s="109"/>
      <c r="D117" s="109"/>
      <c r="E117" s="109"/>
      <c r="F117" s="109"/>
      <c r="G117" s="19"/>
      <c r="H117" s="24"/>
      <c r="I117" s="24"/>
      <c r="J117" s="24"/>
      <c r="K117" s="19"/>
      <c r="L117" s="54"/>
      <c r="M117" s="24"/>
      <c r="N117" s="25" t="e">
        <f>+VLOOKUP($H$110,Ceilings!$A$2:$D$202,3,FALSE)</f>
        <v>#N/A</v>
      </c>
      <c r="O117" s="19"/>
      <c r="P117" s="19"/>
      <c r="Q117" s="19"/>
      <c r="R117" s="25" t="e">
        <f t="shared" si="9"/>
        <v>#N/A</v>
      </c>
      <c r="S117" s="24"/>
      <c r="T117" s="25">
        <f>ROUND(L117*Ceilings!$B$211,2)</f>
        <v>0</v>
      </c>
      <c r="U117" s="24"/>
      <c r="V117" s="26"/>
      <c r="W117" s="17"/>
    </row>
    <row r="118" spans="1:23" ht="16.5" customHeight="1" thickBot="1" x14ac:dyDescent="0.3">
      <c r="A118" s="110" t="s">
        <v>1</v>
      </c>
      <c r="B118" s="111"/>
      <c r="C118" s="111"/>
      <c r="D118" s="111"/>
      <c r="E118" s="111"/>
      <c r="F118" s="112"/>
      <c r="G118" s="2"/>
      <c r="H118" s="2"/>
      <c r="I118" s="2"/>
      <c r="J118" s="2"/>
      <c r="K118" s="29"/>
      <c r="L118" s="5">
        <f>SUM(L111:L117)</f>
        <v>0</v>
      </c>
      <c r="M118" s="1"/>
      <c r="N118" s="2"/>
      <c r="O118" s="1"/>
      <c r="P118" s="3" t="e">
        <f>SUM(P111:P117)</f>
        <v>#N/A</v>
      </c>
      <c r="Q118" s="2"/>
      <c r="R118" s="3" t="e">
        <f>SUM(R112:R117)</f>
        <v>#N/A</v>
      </c>
      <c r="S118" s="4"/>
      <c r="T118" s="3">
        <f>SUM(T112:T117)</f>
        <v>0</v>
      </c>
      <c r="U118" s="4"/>
      <c r="V118" s="6">
        <f>IF(F110=0,0,IFERROR(T118+R118+P118,0))</f>
        <v>0</v>
      </c>
      <c r="W118" s="17"/>
    </row>
    <row r="119" spans="1:23" ht="5.25" customHeight="1" thickBo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7"/>
    </row>
    <row r="120" spans="1:23" ht="43.5" customHeight="1" x14ac:dyDescent="0.25">
      <c r="A120" s="20">
        <v>11</v>
      </c>
      <c r="B120" s="113"/>
      <c r="C120" s="114"/>
      <c r="D120" s="114"/>
      <c r="E120" s="115"/>
      <c r="F120" s="53"/>
      <c r="G120" s="21"/>
      <c r="H120" s="107"/>
      <c r="I120" s="107"/>
      <c r="J120" s="107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22"/>
      <c r="V120" s="23"/>
      <c r="W120" s="17"/>
    </row>
    <row r="121" spans="1:23" ht="15.75" x14ac:dyDescent="0.25">
      <c r="A121" s="108" t="s">
        <v>182</v>
      </c>
      <c r="B121" s="116"/>
      <c r="C121" s="116"/>
      <c r="D121" s="116"/>
      <c r="E121" s="116"/>
      <c r="F121" s="116"/>
      <c r="G121" s="19"/>
      <c r="H121" s="24"/>
      <c r="I121" s="24"/>
      <c r="J121" s="24"/>
      <c r="K121" s="19"/>
      <c r="L121" s="54"/>
      <c r="M121" s="24"/>
      <c r="N121" s="25" t="e">
        <f>VLOOKUP($H$120,Ceilings!$A$2:$D$202,2,FALSE)</f>
        <v>#N/A</v>
      </c>
      <c r="O121" s="19"/>
      <c r="P121" s="25" t="e">
        <f>ROUND(N121*L121*F120,2)</f>
        <v>#N/A</v>
      </c>
      <c r="Q121" s="19"/>
      <c r="R121" s="19"/>
      <c r="S121" s="19"/>
      <c r="T121" s="19"/>
      <c r="U121" s="24"/>
      <c r="V121" s="26"/>
      <c r="W121" s="17"/>
    </row>
    <row r="122" spans="1:23" ht="15.75" x14ac:dyDescent="0.25">
      <c r="A122" s="108" t="s">
        <v>223</v>
      </c>
      <c r="B122" s="109"/>
      <c r="C122" s="109"/>
      <c r="D122" s="109"/>
      <c r="E122" s="109"/>
      <c r="F122" s="109"/>
      <c r="G122" s="19"/>
      <c r="H122" s="24"/>
      <c r="I122" s="24"/>
      <c r="J122" s="24"/>
      <c r="K122" s="19"/>
      <c r="L122" s="54"/>
      <c r="M122" s="24"/>
      <c r="N122" s="25" t="e">
        <f>VLOOKUP($H$120,Ceilings!$A$2:$D$202,3,FALSE)</f>
        <v>#N/A</v>
      </c>
      <c r="O122" s="19"/>
      <c r="P122" s="19"/>
      <c r="Q122" s="19"/>
      <c r="R122" s="25" t="e">
        <f>ROUND(N122*L122*$F$120,2)</f>
        <v>#N/A</v>
      </c>
      <c r="S122" s="24"/>
      <c r="T122" s="25">
        <f>ROUND(L122*Ceilings!$B$206,2)</f>
        <v>0</v>
      </c>
      <c r="U122" s="24"/>
      <c r="V122" s="26"/>
      <c r="W122" s="17"/>
    </row>
    <row r="123" spans="1:23" ht="15.75" x14ac:dyDescent="0.25">
      <c r="A123" s="108" t="s">
        <v>218</v>
      </c>
      <c r="B123" s="109"/>
      <c r="C123" s="109"/>
      <c r="D123" s="109"/>
      <c r="E123" s="109"/>
      <c r="F123" s="109"/>
      <c r="G123" s="19"/>
      <c r="H123" s="24"/>
      <c r="I123" s="24"/>
      <c r="J123" s="24"/>
      <c r="K123" s="19"/>
      <c r="L123" s="54"/>
      <c r="M123" s="24"/>
      <c r="N123" s="25" t="e">
        <f>VLOOKUP($H$120,Ceilings!$A$2:$D$202,3,FALSE)</f>
        <v>#N/A</v>
      </c>
      <c r="O123" s="19"/>
      <c r="P123" s="19"/>
      <c r="Q123" s="19"/>
      <c r="R123" s="25" t="e">
        <f t="shared" ref="R123:R127" si="10">ROUND(N123*L123*$F$120,2)</f>
        <v>#N/A</v>
      </c>
      <c r="S123" s="24"/>
      <c r="T123" s="25">
        <f>ROUND(L123*Ceilings!$B$207,2)</f>
        <v>0</v>
      </c>
      <c r="U123" s="24"/>
      <c r="V123" s="26"/>
      <c r="W123" s="17"/>
    </row>
    <row r="124" spans="1:23" ht="15.75" x14ac:dyDescent="0.25">
      <c r="A124" s="108" t="s">
        <v>219</v>
      </c>
      <c r="B124" s="109"/>
      <c r="C124" s="109"/>
      <c r="D124" s="109"/>
      <c r="E124" s="109"/>
      <c r="F124" s="109"/>
      <c r="G124" s="19"/>
      <c r="H124" s="24"/>
      <c r="I124" s="24"/>
      <c r="J124" s="24"/>
      <c r="K124" s="19"/>
      <c r="L124" s="54"/>
      <c r="M124" s="24"/>
      <c r="N124" s="25" t="e">
        <f>VLOOKUP($H$120,Ceilings!$A$2:$D$202,3,FALSE)</f>
        <v>#N/A</v>
      </c>
      <c r="O124" s="19"/>
      <c r="P124" s="19"/>
      <c r="Q124" s="19"/>
      <c r="R124" s="25" t="e">
        <f t="shared" si="10"/>
        <v>#N/A</v>
      </c>
      <c r="S124" s="24"/>
      <c r="T124" s="25">
        <f>ROUND(L124*Ceilings!$B$208,2)</f>
        <v>0</v>
      </c>
      <c r="U124" s="24"/>
      <c r="V124" s="26"/>
      <c r="W124" s="27"/>
    </row>
    <row r="125" spans="1:23" ht="15.75" x14ac:dyDescent="0.25">
      <c r="A125" s="108" t="s">
        <v>220</v>
      </c>
      <c r="B125" s="109"/>
      <c r="C125" s="109"/>
      <c r="D125" s="109"/>
      <c r="E125" s="109"/>
      <c r="F125" s="109"/>
      <c r="G125" s="19"/>
      <c r="H125" s="24"/>
      <c r="I125" s="24"/>
      <c r="J125" s="24"/>
      <c r="K125" s="19"/>
      <c r="L125" s="54"/>
      <c r="M125" s="24"/>
      <c r="N125" s="25" t="e">
        <f>VLOOKUP($H$120,Ceilings!$A$2:$D$202,3,FALSE)</f>
        <v>#N/A</v>
      </c>
      <c r="O125" s="19"/>
      <c r="P125" s="19"/>
      <c r="Q125" s="19"/>
      <c r="R125" s="25" t="e">
        <f t="shared" si="10"/>
        <v>#N/A</v>
      </c>
      <c r="S125" s="24"/>
      <c r="T125" s="25">
        <f>ROUND(L125*Ceilings!$B$209,2)</f>
        <v>0</v>
      </c>
      <c r="U125" s="24"/>
      <c r="V125" s="26"/>
      <c r="W125" s="17"/>
    </row>
    <row r="126" spans="1:23" ht="15.75" customHeight="1" x14ac:dyDescent="0.25">
      <c r="A126" s="108" t="s">
        <v>221</v>
      </c>
      <c r="B126" s="109"/>
      <c r="C126" s="109"/>
      <c r="D126" s="109"/>
      <c r="E126" s="109"/>
      <c r="F126" s="109"/>
      <c r="G126" s="19"/>
      <c r="H126" s="24"/>
      <c r="I126" s="24"/>
      <c r="J126" s="24"/>
      <c r="K126" s="19"/>
      <c r="L126" s="54"/>
      <c r="M126" s="24"/>
      <c r="N126" s="25" t="e">
        <f>VLOOKUP($H$120,Ceilings!$A$2:$D$202,3,FALSE)</f>
        <v>#N/A</v>
      </c>
      <c r="O126" s="19"/>
      <c r="P126" s="19"/>
      <c r="Q126" s="19"/>
      <c r="R126" s="25" t="e">
        <f>ROUND(N126*L126*$F$120,2)</f>
        <v>#N/A</v>
      </c>
      <c r="S126" s="24"/>
      <c r="T126" s="25">
        <f>ROUND(L126*Ceilings!$B$210,2)</f>
        <v>0</v>
      </c>
      <c r="U126" s="24"/>
      <c r="V126" s="26"/>
      <c r="W126" s="17"/>
    </row>
    <row r="127" spans="1:23" ht="15.75" customHeight="1" x14ac:dyDescent="0.25">
      <c r="A127" s="108" t="s">
        <v>222</v>
      </c>
      <c r="B127" s="109"/>
      <c r="C127" s="109"/>
      <c r="D127" s="109"/>
      <c r="E127" s="109"/>
      <c r="F127" s="109"/>
      <c r="G127" s="19"/>
      <c r="H127" s="24"/>
      <c r="I127" s="24"/>
      <c r="J127" s="24"/>
      <c r="K127" s="19"/>
      <c r="L127" s="54"/>
      <c r="M127" s="24"/>
      <c r="N127" s="25" t="e">
        <f>VLOOKUP($H$120,Ceilings!$A$2:$D$202,3,FALSE)</f>
        <v>#N/A</v>
      </c>
      <c r="O127" s="19"/>
      <c r="P127" s="19"/>
      <c r="Q127" s="19"/>
      <c r="R127" s="25" t="e">
        <f t="shared" si="10"/>
        <v>#N/A</v>
      </c>
      <c r="S127" s="24"/>
      <c r="T127" s="25">
        <f>ROUND(L127*Ceilings!$B$211,2)</f>
        <v>0</v>
      </c>
      <c r="U127" s="24"/>
      <c r="V127" s="26"/>
      <c r="W127" s="17"/>
    </row>
    <row r="128" spans="1:23" ht="16.5" customHeight="1" thickBot="1" x14ac:dyDescent="0.3">
      <c r="A128" s="117" t="s">
        <v>1</v>
      </c>
      <c r="B128" s="118"/>
      <c r="C128" s="118"/>
      <c r="D128" s="118"/>
      <c r="E128" s="118"/>
      <c r="F128" s="118"/>
      <c r="G128" s="2"/>
      <c r="H128" s="2"/>
      <c r="I128" s="2"/>
      <c r="J128" s="2"/>
      <c r="K128" s="29"/>
      <c r="L128" s="5">
        <f>SUM(L121:L127)</f>
        <v>0</v>
      </c>
      <c r="M128" s="1"/>
      <c r="N128" s="2"/>
      <c r="O128" s="1"/>
      <c r="P128" s="3" t="e">
        <f>SUM(P121:P127)</f>
        <v>#N/A</v>
      </c>
      <c r="Q128" s="2"/>
      <c r="R128" s="3" t="e">
        <f>SUM(R122:R127)</f>
        <v>#N/A</v>
      </c>
      <c r="S128" s="4"/>
      <c r="T128" s="3">
        <f>SUM(T122:T127)</f>
        <v>0</v>
      </c>
      <c r="U128" s="4"/>
      <c r="V128" s="6">
        <f>IF(F120=0,0,IFERROR(T128+R128+P128,0))</f>
        <v>0</v>
      </c>
      <c r="W128" s="17"/>
    </row>
    <row r="129" spans="1:23" ht="5.25" customHeight="1" thickBot="1" x14ac:dyDescent="0.3">
      <c r="A129" s="30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43.5" customHeight="1" x14ac:dyDescent="0.25">
      <c r="A130" s="20">
        <v>12</v>
      </c>
      <c r="B130" s="113"/>
      <c r="C130" s="114"/>
      <c r="D130" s="114"/>
      <c r="E130" s="115"/>
      <c r="F130" s="53"/>
      <c r="G130" s="21"/>
      <c r="H130" s="107"/>
      <c r="I130" s="107"/>
      <c r="J130" s="107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22"/>
      <c r="V130" s="23"/>
      <c r="W130" s="17"/>
    </row>
    <row r="131" spans="1:23" ht="15.75" customHeight="1" x14ac:dyDescent="0.25">
      <c r="A131" s="108" t="s">
        <v>182</v>
      </c>
      <c r="B131" s="109"/>
      <c r="C131" s="109"/>
      <c r="D131" s="109"/>
      <c r="E131" s="109"/>
      <c r="F131" s="109"/>
      <c r="G131" s="19"/>
      <c r="H131" s="24"/>
      <c r="I131" s="24"/>
      <c r="J131" s="24"/>
      <c r="K131" s="19"/>
      <c r="L131" s="54"/>
      <c r="M131" s="24"/>
      <c r="N131" s="25" t="e">
        <f>+VLOOKUP($H$130,Ceilings!$A$2:$D$202,2,FALSE)</f>
        <v>#N/A</v>
      </c>
      <c r="O131" s="19"/>
      <c r="P131" s="25" t="e">
        <f>ROUND(N131*L131*F130,2)</f>
        <v>#N/A</v>
      </c>
      <c r="Q131" s="19"/>
      <c r="R131" s="19"/>
      <c r="S131" s="19"/>
      <c r="T131" s="19"/>
      <c r="U131" s="24"/>
      <c r="V131" s="26"/>
      <c r="W131" s="17"/>
    </row>
    <row r="132" spans="1:23" ht="15.75" customHeight="1" x14ac:dyDescent="0.25">
      <c r="A132" s="108" t="s">
        <v>223</v>
      </c>
      <c r="B132" s="109"/>
      <c r="C132" s="109"/>
      <c r="D132" s="109"/>
      <c r="E132" s="109"/>
      <c r="F132" s="109"/>
      <c r="G132" s="19"/>
      <c r="H132" s="24"/>
      <c r="I132" s="24"/>
      <c r="J132" s="24"/>
      <c r="K132" s="19"/>
      <c r="L132" s="54"/>
      <c r="M132" s="24"/>
      <c r="N132" s="25" t="e">
        <f>+VLOOKUP($H$130,Ceilings!$A$2:$D$202,3,FALSE)</f>
        <v>#N/A</v>
      </c>
      <c r="O132" s="19"/>
      <c r="P132" s="19"/>
      <c r="Q132" s="19"/>
      <c r="R132" s="25" t="e">
        <f>ROUND(N132*L132*$F$130,2)</f>
        <v>#N/A</v>
      </c>
      <c r="S132" s="24"/>
      <c r="T132" s="25">
        <f>ROUND(L132*Ceilings!$B$206,2)</f>
        <v>0</v>
      </c>
      <c r="U132" s="24"/>
      <c r="V132" s="26"/>
      <c r="W132" s="17"/>
    </row>
    <row r="133" spans="1:23" ht="15.75" customHeight="1" x14ac:dyDescent="0.25">
      <c r="A133" s="108" t="s">
        <v>218</v>
      </c>
      <c r="B133" s="109"/>
      <c r="C133" s="109"/>
      <c r="D133" s="109"/>
      <c r="E133" s="109"/>
      <c r="F133" s="109"/>
      <c r="G133" s="19"/>
      <c r="H133" s="24"/>
      <c r="I133" s="24"/>
      <c r="J133" s="24"/>
      <c r="K133" s="19"/>
      <c r="L133" s="54"/>
      <c r="M133" s="24"/>
      <c r="N133" s="25" t="e">
        <f>+VLOOKUP($H$130,Ceilings!$A$2:$D$202,3,FALSE)</f>
        <v>#N/A</v>
      </c>
      <c r="O133" s="19"/>
      <c r="P133" s="19"/>
      <c r="Q133" s="19"/>
      <c r="R133" s="25" t="e">
        <f t="shared" ref="R133:R137" si="11">ROUND(N133*L133*$F$130,2)</f>
        <v>#N/A</v>
      </c>
      <c r="S133" s="24"/>
      <c r="T133" s="25">
        <f>ROUND(L133*Ceilings!$B$207,2)</f>
        <v>0</v>
      </c>
      <c r="U133" s="24"/>
      <c r="V133" s="26"/>
      <c r="W133" s="17"/>
    </row>
    <row r="134" spans="1:23" ht="15.75" customHeight="1" x14ac:dyDescent="0.25">
      <c r="A134" s="108" t="s">
        <v>219</v>
      </c>
      <c r="B134" s="109"/>
      <c r="C134" s="109"/>
      <c r="D134" s="109"/>
      <c r="E134" s="109"/>
      <c r="F134" s="109"/>
      <c r="G134" s="19"/>
      <c r="H134" s="24"/>
      <c r="I134" s="24"/>
      <c r="J134" s="24"/>
      <c r="K134" s="19"/>
      <c r="L134" s="54"/>
      <c r="M134" s="24"/>
      <c r="N134" s="25" t="e">
        <f>+VLOOKUP($H$130,Ceilings!$A$2:$D$202,3,FALSE)</f>
        <v>#N/A</v>
      </c>
      <c r="O134" s="19"/>
      <c r="P134" s="19"/>
      <c r="Q134" s="19"/>
      <c r="R134" s="25" t="e">
        <f t="shared" si="11"/>
        <v>#N/A</v>
      </c>
      <c r="S134" s="24"/>
      <c r="T134" s="25">
        <f>ROUND(L134*Ceilings!$B$208,2)</f>
        <v>0</v>
      </c>
      <c r="U134" s="24"/>
      <c r="V134" s="26"/>
      <c r="W134" s="27"/>
    </row>
    <row r="135" spans="1:23" ht="15.75" customHeight="1" x14ac:dyDescent="0.25">
      <c r="A135" s="108" t="s">
        <v>220</v>
      </c>
      <c r="B135" s="109"/>
      <c r="C135" s="109"/>
      <c r="D135" s="109"/>
      <c r="E135" s="109"/>
      <c r="F135" s="109"/>
      <c r="G135" s="19"/>
      <c r="H135" s="24"/>
      <c r="I135" s="24"/>
      <c r="J135" s="24"/>
      <c r="K135" s="19"/>
      <c r="L135" s="54"/>
      <c r="M135" s="24"/>
      <c r="N135" s="25" t="e">
        <f>+VLOOKUP($H$130,Ceilings!$A$2:$D$202,3,FALSE)</f>
        <v>#N/A</v>
      </c>
      <c r="O135" s="19"/>
      <c r="P135" s="19"/>
      <c r="Q135" s="19"/>
      <c r="R135" s="25" t="e">
        <f t="shared" si="11"/>
        <v>#N/A</v>
      </c>
      <c r="S135" s="24"/>
      <c r="T135" s="25">
        <f>ROUND(L135*Ceilings!$B$209,2)</f>
        <v>0</v>
      </c>
      <c r="U135" s="24"/>
      <c r="V135" s="26"/>
      <c r="W135" s="17"/>
    </row>
    <row r="136" spans="1:23" ht="15.75" customHeight="1" x14ac:dyDescent="0.25">
      <c r="A136" s="108" t="s">
        <v>221</v>
      </c>
      <c r="B136" s="109"/>
      <c r="C136" s="109"/>
      <c r="D136" s="109"/>
      <c r="E136" s="109"/>
      <c r="F136" s="109"/>
      <c r="G136" s="19"/>
      <c r="H136" s="24"/>
      <c r="I136" s="24"/>
      <c r="J136" s="24"/>
      <c r="K136" s="19"/>
      <c r="L136" s="54"/>
      <c r="M136" s="24"/>
      <c r="N136" s="25" t="e">
        <f>+VLOOKUP($H$130,Ceilings!$A$2:$D$202,3,FALSE)</f>
        <v>#N/A</v>
      </c>
      <c r="O136" s="19"/>
      <c r="P136" s="19"/>
      <c r="Q136" s="19"/>
      <c r="R136" s="25" t="e">
        <f>ROUND(N136*L136*$F$130,2)</f>
        <v>#N/A</v>
      </c>
      <c r="S136" s="24"/>
      <c r="T136" s="25">
        <f>ROUND(L136*Ceilings!$B$210,2)</f>
        <v>0</v>
      </c>
      <c r="U136" s="24"/>
      <c r="V136" s="26"/>
      <c r="W136" s="17"/>
    </row>
    <row r="137" spans="1:23" ht="15.75" customHeight="1" x14ac:dyDescent="0.25">
      <c r="A137" s="108" t="s">
        <v>222</v>
      </c>
      <c r="B137" s="109"/>
      <c r="C137" s="109"/>
      <c r="D137" s="109"/>
      <c r="E137" s="109"/>
      <c r="F137" s="109"/>
      <c r="G137" s="19"/>
      <c r="H137" s="24"/>
      <c r="I137" s="24"/>
      <c r="J137" s="24"/>
      <c r="K137" s="19"/>
      <c r="L137" s="54"/>
      <c r="M137" s="24"/>
      <c r="N137" s="25" t="e">
        <f>+VLOOKUP($H$130,Ceilings!$A$2:$D$202,3,FALSE)</f>
        <v>#N/A</v>
      </c>
      <c r="O137" s="19"/>
      <c r="P137" s="19"/>
      <c r="Q137" s="19"/>
      <c r="R137" s="25" t="e">
        <f t="shared" si="11"/>
        <v>#N/A</v>
      </c>
      <c r="S137" s="24"/>
      <c r="T137" s="25">
        <f>ROUND(L137*Ceilings!$B$211,2)</f>
        <v>0</v>
      </c>
      <c r="U137" s="24"/>
      <c r="V137" s="26"/>
      <c r="W137" s="17"/>
    </row>
    <row r="138" spans="1:23" ht="16.5" customHeight="1" thickBot="1" x14ac:dyDescent="0.3">
      <c r="A138" s="110" t="s">
        <v>1</v>
      </c>
      <c r="B138" s="111"/>
      <c r="C138" s="111"/>
      <c r="D138" s="111"/>
      <c r="E138" s="111"/>
      <c r="F138" s="112"/>
      <c r="G138" s="2"/>
      <c r="H138" s="2"/>
      <c r="I138" s="2"/>
      <c r="J138" s="2"/>
      <c r="K138" s="29"/>
      <c r="L138" s="5">
        <f>SUM(L131:L137)</f>
        <v>0</v>
      </c>
      <c r="M138" s="1"/>
      <c r="N138" s="2"/>
      <c r="O138" s="1"/>
      <c r="P138" s="3" t="e">
        <f>SUM(P131:P137)</f>
        <v>#N/A</v>
      </c>
      <c r="Q138" s="2"/>
      <c r="R138" s="3" t="e">
        <f>SUM(R132:R137)</f>
        <v>#N/A</v>
      </c>
      <c r="S138" s="4"/>
      <c r="T138" s="3">
        <f>SUM(T132:T137)</f>
        <v>0</v>
      </c>
      <c r="U138" s="4"/>
      <c r="V138" s="6">
        <f>IF(F130=0,0,IFERROR(T138+R138+P138,0))</f>
        <v>0</v>
      </c>
      <c r="W138" s="17"/>
    </row>
    <row r="139" spans="1:23" ht="5.25" customHeight="1" thickBot="1" x14ac:dyDescent="0.3">
      <c r="A139" s="24"/>
      <c r="B139" s="31"/>
      <c r="C139" s="31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17"/>
    </row>
    <row r="140" spans="1:23" ht="43.5" customHeight="1" x14ac:dyDescent="0.25">
      <c r="A140" s="20">
        <v>13</v>
      </c>
      <c r="B140" s="113"/>
      <c r="C140" s="114"/>
      <c r="D140" s="114"/>
      <c r="E140" s="115"/>
      <c r="F140" s="53"/>
      <c r="G140" s="21"/>
      <c r="H140" s="107"/>
      <c r="I140" s="107"/>
      <c r="J140" s="107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22"/>
      <c r="V140" s="23"/>
      <c r="W140" s="17"/>
    </row>
    <row r="141" spans="1:23" ht="15.75" customHeight="1" x14ac:dyDescent="0.25">
      <c r="A141" s="108" t="s">
        <v>182</v>
      </c>
      <c r="B141" s="109"/>
      <c r="C141" s="109"/>
      <c r="D141" s="109"/>
      <c r="E141" s="109"/>
      <c r="F141" s="109"/>
      <c r="G141" s="19"/>
      <c r="H141" s="24"/>
      <c r="I141" s="24"/>
      <c r="J141" s="24"/>
      <c r="K141" s="19"/>
      <c r="L141" s="54"/>
      <c r="M141" s="24"/>
      <c r="N141" s="25" t="e">
        <f>+VLOOKUP($H$140,Ceilings!$A$2:$D$202,2,FALSE)</f>
        <v>#N/A</v>
      </c>
      <c r="O141" s="19"/>
      <c r="P141" s="25" t="e">
        <f>ROUND(N141*L141*F140,2)</f>
        <v>#N/A</v>
      </c>
      <c r="Q141" s="19"/>
      <c r="R141" s="19"/>
      <c r="S141" s="19"/>
      <c r="T141" s="19"/>
      <c r="U141" s="24"/>
      <c r="V141" s="26"/>
      <c r="W141" s="17"/>
    </row>
    <row r="142" spans="1:23" ht="15.75" customHeight="1" x14ac:dyDescent="0.25">
      <c r="A142" s="108" t="s">
        <v>223</v>
      </c>
      <c r="B142" s="109"/>
      <c r="C142" s="109"/>
      <c r="D142" s="109"/>
      <c r="E142" s="109"/>
      <c r="F142" s="109"/>
      <c r="G142" s="19"/>
      <c r="H142" s="24"/>
      <c r="I142" s="24"/>
      <c r="J142" s="24"/>
      <c r="K142" s="19"/>
      <c r="L142" s="54"/>
      <c r="M142" s="24"/>
      <c r="N142" s="25" t="e">
        <f>+VLOOKUP($H$140,Ceilings!$A$2:$D$202,3,FALSE)</f>
        <v>#N/A</v>
      </c>
      <c r="O142" s="19"/>
      <c r="P142" s="19"/>
      <c r="Q142" s="19"/>
      <c r="R142" s="25" t="e">
        <f>ROUND(N142*L142*$F$140,2)</f>
        <v>#N/A</v>
      </c>
      <c r="S142" s="24"/>
      <c r="T142" s="25">
        <f>ROUND(L142*Ceilings!$B$206,2)</f>
        <v>0</v>
      </c>
      <c r="U142" s="24"/>
      <c r="V142" s="26"/>
      <c r="W142" s="17"/>
    </row>
    <row r="143" spans="1:23" ht="15.75" customHeight="1" x14ac:dyDescent="0.25">
      <c r="A143" s="108" t="s">
        <v>218</v>
      </c>
      <c r="B143" s="109"/>
      <c r="C143" s="109"/>
      <c r="D143" s="109"/>
      <c r="E143" s="109"/>
      <c r="F143" s="109"/>
      <c r="G143" s="19"/>
      <c r="H143" s="24"/>
      <c r="I143" s="24"/>
      <c r="J143" s="24"/>
      <c r="K143" s="19"/>
      <c r="L143" s="54"/>
      <c r="M143" s="24"/>
      <c r="N143" s="25" t="e">
        <f>+VLOOKUP($H$140,Ceilings!$A$2:$D$202,3,FALSE)</f>
        <v>#N/A</v>
      </c>
      <c r="O143" s="19"/>
      <c r="P143" s="19"/>
      <c r="Q143" s="19"/>
      <c r="R143" s="25" t="e">
        <f t="shared" ref="R143:R147" si="12">ROUND(N143*L143*$F$140,2)</f>
        <v>#N/A</v>
      </c>
      <c r="S143" s="24"/>
      <c r="T143" s="25">
        <f>ROUND(L143*Ceilings!$B$207,2)</f>
        <v>0</v>
      </c>
      <c r="U143" s="24"/>
      <c r="V143" s="26"/>
      <c r="W143" s="17"/>
    </row>
    <row r="144" spans="1:23" ht="15.75" customHeight="1" x14ac:dyDescent="0.25">
      <c r="A144" s="108" t="s">
        <v>219</v>
      </c>
      <c r="B144" s="109"/>
      <c r="C144" s="109"/>
      <c r="D144" s="109"/>
      <c r="E144" s="109"/>
      <c r="F144" s="109"/>
      <c r="G144" s="19"/>
      <c r="H144" s="24"/>
      <c r="I144" s="24"/>
      <c r="J144" s="24"/>
      <c r="K144" s="19"/>
      <c r="L144" s="54"/>
      <c r="M144" s="24"/>
      <c r="N144" s="25" t="e">
        <f>+VLOOKUP($H$140,Ceilings!$A$2:$D$202,3,FALSE)</f>
        <v>#N/A</v>
      </c>
      <c r="O144" s="19"/>
      <c r="P144" s="19"/>
      <c r="Q144" s="19"/>
      <c r="R144" s="25" t="e">
        <f t="shared" si="12"/>
        <v>#N/A</v>
      </c>
      <c r="S144" s="24"/>
      <c r="T144" s="25">
        <f>ROUND(L144*Ceilings!$B$208,2)</f>
        <v>0</v>
      </c>
      <c r="U144" s="24"/>
      <c r="V144" s="26"/>
      <c r="W144" s="17"/>
    </row>
    <row r="145" spans="1:23" ht="15.75" customHeight="1" x14ac:dyDescent="0.25">
      <c r="A145" s="108" t="s">
        <v>220</v>
      </c>
      <c r="B145" s="109"/>
      <c r="C145" s="109"/>
      <c r="D145" s="109"/>
      <c r="E145" s="109"/>
      <c r="F145" s="109"/>
      <c r="G145" s="19"/>
      <c r="H145" s="24"/>
      <c r="I145" s="24"/>
      <c r="J145" s="24"/>
      <c r="K145" s="19"/>
      <c r="L145" s="54"/>
      <c r="M145" s="24"/>
      <c r="N145" s="25" t="e">
        <f>+VLOOKUP($H$140,Ceilings!$A$2:$D$202,3,FALSE)</f>
        <v>#N/A</v>
      </c>
      <c r="O145" s="19"/>
      <c r="P145" s="19"/>
      <c r="Q145" s="19"/>
      <c r="R145" s="25" t="e">
        <f t="shared" si="12"/>
        <v>#N/A</v>
      </c>
      <c r="S145" s="24"/>
      <c r="T145" s="25">
        <f>ROUND(L145*Ceilings!$B$209,2)</f>
        <v>0</v>
      </c>
      <c r="U145" s="24"/>
      <c r="V145" s="26"/>
      <c r="W145" s="17"/>
    </row>
    <row r="146" spans="1:23" ht="15.75" customHeight="1" x14ac:dyDescent="0.25">
      <c r="A146" s="108" t="s">
        <v>221</v>
      </c>
      <c r="B146" s="109"/>
      <c r="C146" s="109"/>
      <c r="D146" s="109"/>
      <c r="E146" s="109"/>
      <c r="F146" s="109"/>
      <c r="G146" s="19"/>
      <c r="H146" s="24"/>
      <c r="I146" s="24"/>
      <c r="J146" s="24"/>
      <c r="K146" s="19"/>
      <c r="L146" s="54"/>
      <c r="M146" s="24"/>
      <c r="N146" s="25" t="e">
        <f>+VLOOKUP($H$140,Ceilings!$A$2:$D$202,3,FALSE)</f>
        <v>#N/A</v>
      </c>
      <c r="O146" s="19"/>
      <c r="P146" s="19"/>
      <c r="Q146" s="19"/>
      <c r="R146" s="25" t="e">
        <f>ROUND(N146*L146*$F$140,2)</f>
        <v>#N/A</v>
      </c>
      <c r="S146" s="24"/>
      <c r="T146" s="25">
        <f>ROUND(L146*Ceilings!$B$210,2)</f>
        <v>0</v>
      </c>
      <c r="U146" s="24"/>
      <c r="V146" s="26"/>
      <c r="W146" s="17"/>
    </row>
    <row r="147" spans="1:23" ht="15.75" customHeight="1" x14ac:dyDescent="0.25">
      <c r="A147" s="108" t="s">
        <v>222</v>
      </c>
      <c r="B147" s="109"/>
      <c r="C147" s="109"/>
      <c r="D147" s="109"/>
      <c r="E147" s="109"/>
      <c r="F147" s="109"/>
      <c r="G147" s="19"/>
      <c r="H147" s="24"/>
      <c r="I147" s="24"/>
      <c r="J147" s="24"/>
      <c r="K147" s="19"/>
      <c r="L147" s="54"/>
      <c r="M147" s="24"/>
      <c r="N147" s="25" t="e">
        <f>+VLOOKUP($H$140,Ceilings!$A$2:$D$202,3,FALSE)</f>
        <v>#N/A</v>
      </c>
      <c r="O147" s="19"/>
      <c r="P147" s="19"/>
      <c r="Q147" s="19"/>
      <c r="R147" s="25" t="e">
        <f t="shared" si="12"/>
        <v>#N/A</v>
      </c>
      <c r="S147" s="24"/>
      <c r="T147" s="25">
        <f>ROUND(L147*Ceilings!$B$211,2)</f>
        <v>0</v>
      </c>
      <c r="U147" s="24"/>
      <c r="V147" s="26"/>
      <c r="W147" s="17"/>
    </row>
    <row r="148" spans="1:23" ht="16.5" customHeight="1" thickBot="1" x14ac:dyDescent="0.3">
      <c r="A148" s="110" t="s">
        <v>1</v>
      </c>
      <c r="B148" s="111"/>
      <c r="C148" s="111"/>
      <c r="D148" s="111"/>
      <c r="E148" s="111"/>
      <c r="F148" s="112"/>
      <c r="G148" s="2"/>
      <c r="H148" s="2"/>
      <c r="I148" s="2"/>
      <c r="J148" s="2"/>
      <c r="K148" s="29"/>
      <c r="L148" s="5">
        <f>SUM(L141:L147)</f>
        <v>0</v>
      </c>
      <c r="M148" s="1"/>
      <c r="N148" s="2"/>
      <c r="O148" s="1"/>
      <c r="P148" s="3" t="e">
        <f>SUM(P141:P147)</f>
        <v>#N/A</v>
      </c>
      <c r="Q148" s="2"/>
      <c r="R148" s="3" t="e">
        <f>SUM(R142:R147)</f>
        <v>#N/A</v>
      </c>
      <c r="S148" s="4"/>
      <c r="T148" s="3">
        <f>SUM(T142:T147)</f>
        <v>0</v>
      </c>
      <c r="U148" s="4"/>
      <c r="V148" s="6">
        <f>IF(F140=0,0,IFERROR(T148+R148+P148,0))</f>
        <v>0</v>
      </c>
      <c r="W148" s="17"/>
    </row>
    <row r="149" spans="1:23" ht="5.25" customHeight="1" thickBot="1" x14ac:dyDescent="0.3">
      <c r="A149" s="24"/>
      <c r="B149" s="31"/>
      <c r="C149" s="31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17"/>
    </row>
    <row r="150" spans="1:23" ht="43.5" customHeight="1" x14ac:dyDescent="0.25">
      <c r="A150" s="20">
        <v>14</v>
      </c>
      <c r="B150" s="113"/>
      <c r="C150" s="114"/>
      <c r="D150" s="114"/>
      <c r="E150" s="115"/>
      <c r="F150" s="53"/>
      <c r="G150" s="21"/>
      <c r="H150" s="107"/>
      <c r="I150" s="107"/>
      <c r="J150" s="107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22"/>
      <c r="V150" s="23"/>
      <c r="W150" s="17"/>
    </row>
    <row r="151" spans="1:23" ht="15.75" customHeight="1" x14ac:dyDescent="0.25">
      <c r="A151" s="108" t="s">
        <v>182</v>
      </c>
      <c r="B151" s="109"/>
      <c r="C151" s="109"/>
      <c r="D151" s="109"/>
      <c r="E151" s="109"/>
      <c r="F151" s="109"/>
      <c r="G151" s="19"/>
      <c r="H151" s="24"/>
      <c r="I151" s="24"/>
      <c r="J151" s="24"/>
      <c r="K151" s="19"/>
      <c r="L151" s="54"/>
      <c r="M151" s="24"/>
      <c r="N151" s="25" t="e">
        <f>+VLOOKUP($H$150,Ceilings!$A$2:$D$202,2,FALSE)</f>
        <v>#N/A</v>
      </c>
      <c r="O151" s="19"/>
      <c r="P151" s="25" t="e">
        <f>ROUND(N151*L151*F150,2)</f>
        <v>#N/A</v>
      </c>
      <c r="Q151" s="19"/>
      <c r="R151" s="19"/>
      <c r="S151" s="19"/>
      <c r="T151" s="19"/>
      <c r="U151" s="24"/>
      <c r="V151" s="26"/>
      <c r="W151" s="17"/>
    </row>
    <row r="152" spans="1:23" ht="15.75" customHeight="1" x14ac:dyDescent="0.25">
      <c r="A152" s="108" t="s">
        <v>223</v>
      </c>
      <c r="B152" s="109"/>
      <c r="C152" s="109"/>
      <c r="D152" s="109"/>
      <c r="E152" s="109"/>
      <c r="F152" s="109"/>
      <c r="G152" s="19"/>
      <c r="H152" s="24"/>
      <c r="I152" s="24"/>
      <c r="J152" s="24"/>
      <c r="K152" s="19"/>
      <c r="L152" s="54"/>
      <c r="M152" s="24"/>
      <c r="N152" s="25" t="e">
        <f>+VLOOKUP($H$150,Ceilings!$A$2:$D$202,3,FALSE)</f>
        <v>#N/A</v>
      </c>
      <c r="O152" s="19"/>
      <c r="P152" s="19"/>
      <c r="Q152" s="19"/>
      <c r="R152" s="25" t="e">
        <f>ROUND(N152*L152*$F$150,2)</f>
        <v>#N/A</v>
      </c>
      <c r="S152" s="24"/>
      <c r="T152" s="25">
        <f>ROUND(L152*Ceilings!$B$206,2)</f>
        <v>0</v>
      </c>
      <c r="U152" s="24"/>
      <c r="V152" s="26"/>
      <c r="W152" s="17"/>
    </row>
    <row r="153" spans="1:23" ht="15.75" customHeight="1" x14ac:dyDescent="0.25">
      <c r="A153" s="108" t="s">
        <v>218</v>
      </c>
      <c r="B153" s="109"/>
      <c r="C153" s="109"/>
      <c r="D153" s="109"/>
      <c r="E153" s="109"/>
      <c r="F153" s="109"/>
      <c r="G153" s="19"/>
      <c r="H153" s="24"/>
      <c r="I153" s="24"/>
      <c r="J153" s="24"/>
      <c r="K153" s="19"/>
      <c r="L153" s="54"/>
      <c r="M153" s="24"/>
      <c r="N153" s="25" t="e">
        <f>+VLOOKUP($H$150,Ceilings!$A$2:$D$202,3,FALSE)</f>
        <v>#N/A</v>
      </c>
      <c r="O153" s="19"/>
      <c r="P153" s="19"/>
      <c r="Q153" s="19"/>
      <c r="R153" s="25" t="e">
        <f t="shared" ref="R153:R157" si="13">ROUND(N153*L153*$F$150,2)</f>
        <v>#N/A</v>
      </c>
      <c r="S153" s="24"/>
      <c r="T153" s="25">
        <f>ROUND(L153*Ceilings!$B$207,2)</f>
        <v>0</v>
      </c>
      <c r="U153" s="24"/>
      <c r="V153" s="26"/>
      <c r="W153" s="17"/>
    </row>
    <row r="154" spans="1:23" ht="15.75" customHeight="1" x14ac:dyDescent="0.25">
      <c r="A154" s="108" t="s">
        <v>219</v>
      </c>
      <c r="B154" s="109"/>
      <c r="C154" s="109"/>
      <c r="D154" s="109"/>
      <c r="E154" s="109"/>
      <c r="F154" s="109"/>
      <c r="G154" s="19"/>
      <c r="H154" s="24"/>
      <c r="I154" s="24"/>
      <c r="J154" s="24"/>
      <c r="K154" s="19"/>
      <c r="L154" s="54"/>
      <c r="M154" s="24"/>
      <c r="N154" s="25" t="e">
        <f>+VLOOKUP($H$150,Ceilings!$A$2:$D$202,3,FALSE)</f>
        <v>#N/A</v>
      </c>
      <c r="O154" s="19"/>
      <c r="P154" s="19"/>
      <c r="Q154" s="19"/>
      <c r="R154" s="25" t="e">
        <f t="shared" si="13"/>
        <v>#N/A</v>
      </c>
      <c r="S154" s="24"/>
      <c r="T154" s="25">
        <f>ROUND(L154*Ceilings!$B$208,2)</f>
        <v>0</v>
      </c>
      <c r="U154" s="24"/>
      <c r="V154" s="26"/>
      <c r="W154" s="17"/>
    </row>
    <row r="155" spans="1:23" ht="15.75" customHeight="1" x14ac:dyDescent="0.25">
      <c r="A155" s="108" t="s">
        <v>220</v>
      </c>
      <c r="B155" s="109"/>
      <c r="C155" s="109"/>
      <c r="D155" s="109"/>
      <c r="E155" s="109"/>
      <c r="F155" s="109"/>
      <c r="G155" s="19"/>
      <c r="H155" s="24"/>
      <c r="I155" s="24"/>
      <c r="J155" s="24"/>
      <c r="K155" s="19"/>
      <c r="L155" s="54"/>
      <c r="M155" s="24"/>
      <c r="N155" s="25" t="e">
        <f>+VLOOKUP($H$150,Ceilings!$A$2:$D$202,3,FALSE)</f>
        <v>#N/A</v>
      </c>
      <c r="O155" s="19"/>
      <c r="P155" s="19"/>
      <c r="Q155" s="19"/>
      <c r="R155" s="25" t="e">
        <f t="shared" si="13"/>
        <v>#N/A</v>
      </c>
      <c r="S155" s="24"/>
      <c r="T155" s="25">
        <f>ROUND(L155*Ceilings!$B$209,2)</f>
        <v>0</v>
      </c>
      <c r="U155" s="24"/>
      <c r="V155" s="26"/>
      <c r="W155" s="17"/>
    </row>
    <row r="156" spans="1:23" ht="15.75" customHeight="1" x14ac:dyDescent="0.25">
      <c r="A156" s="108" t="s">
        <v>221</v>
      </c>
      <c r="B156" s="109"/>
      <c r="C156" s="109"/>
      <c r="D156" s="109"/>
      <c r="E156" s="109"/>
      <c r="F156" s="109"/>
      <c r="G156" s="19"/>
      <c r="H156" s="24"/>
      <c r="I156" s="24"/>
      <c r="J156" s="24"/>
      <c r="K156" s="19"/>
      <c r="L156" s="54"/>
      <c r="M156" s="24"/>
      <c r="N156" s="25" t="e">
        <f>+VLOOKUP($H$150,Ceilings!$A$2:$D$202,3,FALSE)</f>
        <v>#N/A</v>
      </c>
      <c r="O156" s="19"/>
      <c r="P156" s="19"/>
      <c r="Q156" s="19"/>
      <c r="R156" s="25" t="e">
        <f t="shared" si="13"/>
        <v>#N/A</v>
      </c>
      <c r="S156" s="24"/>
      <c r="T156" s="25">
        <f>ROUND(L156*Ceilings!$B$210,2)</f>
        <v>0</v>
      </c>
      <c r="U156" s="24"/>
      <c r="V156" s="26"/>
      <c r="W156" s="17"/>
    </row>
    <row r="157" spans="1:23" ht="15.75" customHeight="1" x14ac:dyDescent="0.25">
      <c r="A157" s="108" t="s">
        <v>222</v>
      </c>
      <c r="B157" s="109"/>
      <c r="C157" s="109"/>
      <c r="D157" s="109"/>
      <c r="E157" s="109"/>
      <c r="F157" s="109"/>
      <c r="G157" s="19"/>
      <c r="H157" s="24"/>
      <c r="I157" s="24"/>
      <c r="J157" s="24"/>
      <c r="K157" s="19"/>
      <c r="L157" s="54"/>
      <c r="M157" s="24"/>
      <c r="N157" s="25" t="e">
        <f>+VLOOKUP($H$150,Ceilings!$A$2:$D$202,3,FALSE)</f>
        <v>#N/A</v>
      </c>
      <c r="O157" s="19"/>
      <c r="P157" s="19"/>
      <c r="Q157" s="19"/>
      <c r="R157" s="25" t="e">
        <f t="shared" si="13"/>
        <v>#N/A</v>
      </c>
      <c r="S157" s="24"/>
      <c r="T157" s="25">
        <f>ROUND(L157*Ceilings!$B$211,2)</f>
        <v>0</v>
      </c>
      <c r="U157" s="24"/>
      <c r="V157" s="26"/>
      <c r="W157" s="17"/>
    </row>
    <row r="158" spans="1:23" ht="16.5" customHeight="1" thickBot="1" x14ac:dyDescent="0.3">
      <c r="A158" s="110" t="s">
        <v>1</v>
      </c>
      <c r="B158" s="111"/>
      <c r="C158" s="111"/>
      <c r="D158" s="111"/>
      <c r="E158" s="111"/>
      <c r="F158" s="112"/>
      <c r="G158" s="2"/>
      <c r="H158" s="2"/>
      <c r="I158" s="2"/>
      <c r="J158" s="2"/>
      <c r="K158" s="29"/>
      <c r="L158" s="5">
        <f>SUM(L151:L157)</f>
        <v>0</v>
      </c>
      <c r="M158" s="1"/>
      <c r="N158" s="2"/>
      <c r="O158" s="1"/>
      <c r="P158" s="3" t="e">
        <f>SUM(P151:P157)</f>
        <v>#N/A</v>
      </c>
      <c r="Q158" s="2"/>
      <c r="R158" s="3" t="e">
        <f>SUM(R152:R157)</f>
        <v>#N/A</v>
      </c>
      <c r="S158" s="4"/>
      <c r="T158" s="3">
        <f>SUM(T152:T157)</f>
        <v>0</v>
      </c>
      <c r="U158" s="4"/>
      <c r="V158" s="6">
        <f>IF(F150=0,0,IFERROR(T158+R158+P158,0))</f>
        <v>0</v>
      </c>
      <c r="W158" s="17"/>
    </row>
    <row r="159" spans="1:23" ht="5.25" customHeight="1" thickBot="1" x14ac:dyDescent="0.3">
      <c r="A159" s="24"/>
      <c r="B159" s="31"/>
      <c r="C159" s="31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17"/>
    </row>
    <row r="160" spans="1:23" ht="43.5" customHeight="1" x14ac:dyDescent="0.25">
      <c r="A160" s="20">
        <v>15</v>
      </c>
      <c r="B160" s="113"/>
      <c r="C160" s="114"/>
      <c r="D160" s="114"/>
      <c r="E160" s="115"/>
      <c r="F160" s="53"/>
      <c r="G160" s="21"/>
      <c r="H160" s="107"/>
      <c r="I160" s="107"/>
      <c r="J160" s="107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22"/>
      <c r="V160" s="23"/>
      <c r="W160" s="17"/>
    </row>
    <row r="161" spans="1:23" ht="15.75" customHeight="1" x14ac:dyDescent="0.25">
      <c r="A161" s="108" t="s">
        <v>182</v>
      </c>
      <c r="B161" s="109"/>
      <c r="C161" s="109"/>
      <c r="D161" s="109"/>
      <c r="E161" s="109"/>
      <c r="F161" s="109"/>
      <c r="G161" s="19"/>
      <c r="H161" s="24"/>
      <c r="I161" s="24"/>
      <c r="J161" s="24"/>
      <c r="K161" s="19"/>
      <c r="L161" s="54"/>
      <c r="M161" s="24"/>
      <c r="N161" s="25" t="e">
        <f>+VLOOKUP($H$160,Ceilings!$A$2:$D$202,2,FALSE)</f>
        <v>#N/A</v>
      </c>
      <c r="O161" s="19"/>
      <c r="P161" s="25" t="e">
        <f>ROUND(N161*L161*F160,2)</f>
        <v>#N/A</v>
      </c>
      <c r="Q161" s="19"/>
      <c r="R161" s="19"/>
      <c r="S161" s="19"/>
      <c r="T161" s="19"/>
      <c r="U161" s="24"/>
      <c r="V161" s="26"/>
      <c r="W161" s="17"/>
    </row>
    <row r="162" spans="1:23" ht="15.75" customHeight="1" x14ac:dyDescent="0.25">
      <c r="A162" s="108" t="s">
        <v>223</v>
      </c>
      <c r="B162" s="109"/>
      <c r="C162" s="109"/>
      <c r="D162" s="109"/>
      <c r="E162" s="109"/>
      <c r="F162" s="109"/>
      <c r="G162" s="19"/>
      <c r="H162" s="24"/>
      <c r="I162" s="24"/>
      <c r="J162" s="24"/>
      <c r="K162" s="19"/>
      <c r="L162" s="54"/>
      <c r="M162" s="24"/>
      <c r="N162" s="25" t="e">
        <f>+VLOOKUP($H$160,Ceilings!$A$2:$D$202,3,FALSE)</f>
        <v>#N/A</v>
      </c>
      <c r="O162" s="19"/>
      <c r="P162" s="19"/>
      <c r="Q162" s="19"/>
      <c r="R162" s="25" t="e">
        <f>ROUND(N162*L162*$F$160,2)</f>
        <v>#N/A</v>
      </c>
      <c r="S162" s="24"/>
      <c r="T162" s="25">
        <f>ROUND(L162*Ceilings!$B$206,2)</f>
        <v>0</v>
      </c>
      <c r="U162" s="24"/>
      <c r="V162" s="26"/>
      <c r="W162" s="17"/>
    </row>
    <row r="163" spans="1:23" ht="15.75" customHeight="1" x14ac:dyDescent="0.25">
      <c r="A163" s="108" t="s">
        <v>218</v>
      </c>
      <c r="B163" s="109"/>
      <c r="C163" s="109"/>
      <c r="D163" s="109"/>
      <c r="E163" s="109"/>
      <c r="F163" s="109"/>
      <c r="G163" s="19"/>
      <c r="H163" s="24"/>
      <c r="I163" s="24"/>
      <c r="J163" s="24"/>
      <c r="K163" s="19"/>
      <c r="L163" s="54"/>
      <c r="M163" s="24"/>
      <c r="N163" s="25" t="e">
        <f>+VLOOKUP($H$160,Ceilings!$A$2:$D$202,3,FALSE)</f>
        <v>#N/A</v>
      </c>
      <c r="O163" s="19"/>
      <c r="P163" s="19"/>
      <c r="Q163" s="19"/>
      <c r="R163" s="25" t="e">
        <f t="shared" ref="R163:R167" si="14">ROUND(N163*L163*$F$160,2)</f>
        <v>#N/A</v>
      </c>
      <c r="S163" s="24"/>
      <c r="T163" s="25">
        <f>ROUND(L163*Ceilings!$B$207,2)</f>
        <v>0</v>
      </c>
      <c r="U163" s="24"/>
      <c r="V163" s="26"/>
      <c r="W163" s="17"/>
    </row>
    <row r="164" spans="1:23" ht="15.75" customHeight="1" x14ac:dyDescent="0.25">
      <c r="A164" s="108" t="s">
        <v>219</v>
      </c>
      <c r="B164" s="109"/>
      <c r="C164" s="109"/>
      <c r="D164" s="109"/>
      <c r="E164" s="109"/>
      <c r="F164" s="109"/>
      <c r="G164" s="19"/>
      <c r="H164" s="24"/>
      <c r="I164" s="24"/>
      <c r="J164" s="24"/>
      <c r="K164" s="19"/>
      <c r="L164" s="54"/>
      <c r="M164" s="24"/>
      <c r="N164" s="25" t="e">
        <f>+VLOOKUP($H$160,Ceilings!$A$2:$D$202,3,FALSE)</f>
        <v>#N/A</v>
      </c>
      <c r="O164" s="19"/>
      <c r="P164" s="19"/>
      <c r="Q164" s="19"/>
      <c r="R164" s="25" t="e">
        <f>ROUND(N164*L164*$F$160,2)</f>
        <v>#N/A</v>
      </c>
      <c r="S164" s="24"/>
      <c r="T164" s="25">
        <f>ROUND(L164*Ceilings!$B$208,2)</f>
        <v>0</v>
      </c>
      <c r="U164" s="24"/>
      <c r="V164" s="26"/>
      <c r="W164" s="17"/>
    </row>
    <row r="165" spans="1:23" ht="15.75" customHeight="1" x14ac:dyDescent="0.25">
      <c r="A165" s="108" t="s">
        <v>220</v>
      </c>
      <c r="B165" s="109"/>
      <c r="C165" s="109"/>
      <c r="D165" s="109"/>
      <c r="E165" s="109"/>
      <c r="F165" s="109"/>
      <c r="G165" s="19"/>
      <c r="H165" s="24"/>
      <c r="I165" s="24"/>
      <c r="J165" s="24"/>
      <c r="K165" s="19"/>
      <c r="L165" s="54"/>
      <c r="M165" s="24"/>
      <c r="N165" s="25" t="e">
        <f>+VLOOKUP($H$160,Ceilings!$A$2:$D$202,3,FALSE)</f>
        <v>#N/A</v>
      </c>
      <c r="O165" s="19"/>
      <c r="P165" s="19"/>
      <c r="Q165" s="19"/>
      <c r="R165" s="25" t="e">
        <f>ROUND(N165*L165*$F$160,2)</f>
        <v>#N/A</v>
      </c>
      <c r="S165" s="24"/>
      <c r="T165" s="25">
        <f>ROUND(L165*Ceilings!$B$209,2)</f>
        <v>0</v>
      </c>
      <c r="U165" s="24"/>
      <c r="V165" s="26"/>
      <c r="W165" s="17"/>
    </row>
    <row r="166" spans="1:23" ht="15.75" customHeight="1" x14ac:dyDescent="0.25">
      <c r="A166" s="108" t="s">
        <v>221</v>
      </c>
      <c r="B166" s="109"/>
      <c r="C166" s="109"/>
      <c r="D166" s="109"/>
      <c r="E166" s="109"/>
      <c r="F166" s="109"/>
      <c r="G166" s="19"/>
      <c r="H166" s="24"/>
      <c r="I166" s="24"/>
      <c r="J166" s="24"/>
      <c r="K166" s="19"/>
      <c r="L166" s="54"/>
      <c r="M166" s="24"/>
      <c r="N166" s="25" t="e">
        <f>+VLOOKUP($H$160,Ceilings!$A$2:$D$202,3,FALSE)</f>
        <v>#N/A</v>
      </c>
      <c r="O166" s="19"/>
      <c r="P166" s="19"/>
      <c r="Q166" s="19"/>
      <c r="R166" s="25" t="e">
        <f t="shared" si="14"/>
        <v>#N/A</v>
      </c>
      <c r="S166" s="24"/>
      <c r="T166" s="25">
        <f>ROUND(L166*Ceilings!$B$210,2)</f>
        <v>0</v>
      </c>
      <c r="U166" s="24"/>
      <c r="V166" s="26"/>
      <c r="W166" s="17"/>
    </row>
    <row r="167" spans="1:23" ht="15.75" customHeight="1" x14ac:dyDescent="0.25">
      <c r="A167" s="108" t="s">
        <v>222</v>
      </c>
      <c r="B167" s="109"/>
      <c r="C167" s="109"/>
      <c r="D167" s="109"/>
      <c r="E167" s="109"/>
      <c r="F167" s="109"/>
      <c r="G167" s="19"/>
      <c r="H167" s="24"/>
      <c r="I167" s="24"/>
      <c r="J167" s="24"/>
      <c r="K167" s="19"/>
      <c r="L167" s="54"/>
      <c r="M167" s="24"/>
      <c r="N167" s="25" t="e">
        <f>+VLOOKUP($H$160,Ceilings!$A$2:$D$202,3,FALSE)</f>
        <v>#N/A</v>
      </c>
      <c r="O167" s="19"/>
      <c r="P167" s="19"/>
      <c r="Q167" s="19"/>
      <c r="R167" s="25" t="e">
        <f t="shared" si="14"/>
        <v>#N/A</v>
      </c>
      <c r="S167" s="24"/>
      <c r="T167" s="25">
        <f>ROUND(L167*Ceilings!$B$211,2)</f>
        <v>0</v>
      </c>
      <c r="U167" s="24"/>
      <c r="V167" s="26"/>
      <c r="W167" s="17"/>
    </row>
    <row r="168" spans="1:23" ht="16.5" customHeight="1" thickBot="1" x14ac:dyDescent="0.3">
      <c r="A168" s="110" t="s">
        <v>1</v>
      </c>
      <c r="B168" s="111"/>
      <c r="C168" s="111"/>
      <c r="D168" s="111"/>
      <c r="E168" s="111"/>
      <c r="F168" s="112"/>
      <c r="G168" s="2"/>
      <c r="H168" s="2"/>
      <c r="I168" s="2"/>
      <c r="J168" s="2"/>
      <c r="K168" s="29"/>
      <c r="L168" s="5">
        <f>SUM(L161:L167)</f>
        <v>0</v>
      </c>
      <c r="M168" s="1"/>
      <c r="N168" s="2"/>
      <c r="O168" s="1"/>
      <c r="P168" s="3" t="e">
        <f>SUM(P161:P167)</f>
        <v>#N/A</v>
      </c>
      <c r="Q168" s="2"/>
      <c r="R168" s="3" t="e">
        <f>SUM(R162:R167)</f>
        <v>#N/A</v>
      </c>
      <c r="S168" s="4"/>
      <c r="T168" s="3">
        <f>SUM(T162:T167)</f>
        <v>0</v>
      </c>
      <c r="U168" s="4"/>
      <c r="V168" s="6">
        <f>IF(F160=0,0,IFERROR(T168+R168+P168,0))</f>
        <v>0</v>
      </c>
      <c r="W168" s="17"/>
    </row>
    <row r="169" spans="1:23" ht="12" customHeight="1" thickBot="1" x14ac:dyDescent="0.3">
      <c r="A169" s="24"/>
      <c r="B169" s="31"/>
      <c r="C169" s="31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17"/>
    </row>
    <row r="170" spans="1:23" ht="43.5" customHeight="1" x14ac:dyDescent="0.25">
      <c r="A170" s="20">
        <v>16</v>
      </c>
      <c r="B170" s="113"/>
      <c r="C170" s="114"/>
      <c r="D170" s="114"/>
      <c r="E170" s="115"/>
      <c r="F170" s="53"/>
      <c r="G170" s="21"/>
      <c r="H170" s="107"/>
      <c r="I170" s="107"/>
      <c r="J170" s="107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22"/>
      <c r="V170" s="23"/>
      <c r="W170" s="17"/>
    </row>
    <row r="171" spans="1:23" ht="15.75" customHeight="1" x14ac:dyDescent="0.25">
      <c r="A171" s="108" t="s">
        <v>182</v>
      </c>
      <c r="B171" s="109"/>
      <c r="C171" s="109"/>
      <c r="D171" s="109"/>
      <c r="E171" s="109"/>
      <c r="F171" s="109"/>
      <c r="G171" s="19"/>
      <c r="H171" s="24"/>
      <c r="I171" s="24"/>
      <c r="J171" s="24"/>
      <c r="K171" s="19"/>
      <c r="L171" s="54"/>
      <c r="M171" s="24"/>
      <c r="N171" s="25" t="e">
        <f>+VLOOKUP($H$170,Ceilings!$A$2:$D$202,2,FALSE)</f>
        <v>#N/A</v>
      </c>
      <c r="O171" s="19"/>
      <c r="P171" s="25" t="e">
        <f>ROUND(N171*L171*F170,2)</f>
        <v>#N/A</v>
      </c>
      <c r="Q171" s="19"/>
      <c r="R171" s="19"/>
      <c r="S171" s="19"/>
      <c r="T171" s="19"/>
      <c r="U171" s="24"/>
      <c r="V171" s="26"/>
      <c r="W171" s="17"/>
    </row>
    <row r="172" spans="1:23" ht="15.75" customHeight="1" x14ac:dyDescent="0.25">
      <c r="A172" s="108" t="s">
        <v>223</v>
      </c>
      <c r="B172" s="109"/>
      <c r="C172" s="109"/>
      <c r="D172" s="109"/>
      <c r="E172" s="109"/>
      <c r="F172" s="109"/>
      <c r="G172" s="19"/>
      <c r="H172" s="24"/>
      <c r="I172" s="24"/>
      <c r="J172" s="24"/>
      <c r="K172" s="19"/>
      <c r="L172" s="54"/>
      <c r="M172" s="24"/>
      <c r="N172" s="25" t="e">
        <f>+VLOOKUP($H$170,Ceilings!$A$2:$D$202,3,FALSE)</f>
        <v>#N/A</v>
      </c>
      <c r="O172" s="19"/>
      <c r="P172" s="19"/>
      <c r="Q172" s="19"/>
      <c r="R172" s="25" t="e">
        <f>ROUND(N172*L172*$F$170,2)</f>
        <v>#N/A</v>
      </c>
      <c r="S172" s="24"/>
      <c r="T172" s="25">
        <f>ROUND(L172*Ceilings!$B$206,2)</f>
        <v>0</v>
      </c>
      <c r="U172" s="24"/>
      <c r="V172" s="26"/>
      <c r="W172" s="17"/>
    </row>
    <row r="173" spans="1:23" ht="15.75" customHeight="1" x14ac:dyDescent="0.25">
      <c r="A173" s="108" t="s">
        <v>218</v>
      </c>
      <c r="B173" s="109"/>
      <c r="C173" s="109"/>
      <c r="D173" s="109"/>
      <c r="E173" s="109"/>
      <c r="F173" s="109"/>
      <c r="G173" s="19"/>
      <c r="H173" s="24"/>
      <c r="I173" s="24"/>
      <c r="J173" s="24"/>
      <c r="K173" s="19"/>
      <c r="L173" s="54"/>
      <c r="M173" s="24"/>
      <c r="N173" s="25" t="e">
        <f>+VLOOKUP($H$170,Ceilings!$A$2:$D$202,3,FALSE)</f>
        <v>#N/A</v>
      </c>
      <c r="O173" s="19"/>
      <c r="P173" s="19"/>
      <c r="Q173" s="19"/>
      <c r="R173" s="25" t="e">
        <f t="shared" ref="R173:R177" si="15">ROUND(N173*L173*$F$170,2)</f>
        <v>#N/A</v>
      </c>
      <c r="S173" s="24"/>
      <c r="T173" s="25">
        <f>ROUND(L173*Ceilings!$B$207,2)</f>
        <v>0</v>
      </c>
      <c r="U173" s="24"/>
      <c r="V173" s="26"/>
      <c r="W173" s="17"/>
    </row>
    <row r="174" spans="1:23" ht="15.75" customHeight="1" x14ac:dyDescent="0.25">
      <c r="A174" s="108" t="s">
        <v>219</v>
      </c>
      <c r="B174" s="109"/>
      <c r="C174" s="109"/>
      <c r="D174" s="109"/>
      <c r="E174" s="109"/>
      <c r="F174" s="109"/>
      <c r="G174" s="19"/>
      <c r="H174" s="24"/>
      <c r="I174" s="24"/>
      <c r="J174" s="24"/>
      <c r="K174" s="19"/>
      <c r="L174" s="54"/>
      <c r="M174" s="24"/>
      <c r="N174" s="25" t="e">
        <f>+VLOOKUP($H$170,Ceilings!$A$2:$D$202,3,FALSE)</f>
        <v>#N/A</v>
      </c>
      <c r="O174" s="19"/>
      <c r="P174" s="19"/>
      <c r="Q174" s="19"/>
      <c r="R174" s="25" t="e">
        <f t="shared" si="15"/>
        <v>#N/A</v>
      </c>
      <c r="S174" s="24"/>
      <c r="T174" s="25">
        <f>ROUND(L174*Ceilings!$B$208,2)</f>
        <v>0</v>
      </c>
      <c r="U174" s="24"/>
      <c r="V174" s="26"/>
      <c r="W174" s="17"/>
    </row>
    <row r="175" spans="1:23" ht="15.75" customHeight="1" x14ac:dyDescent="0.25">
      <c r="A175" s="108" t="s">
        <v>220</v>
      </c>
      <c r="B175" s="109"/>
      <c r="C175" s="109"/>
      <c r="D175" s="109"/>
      <c r="E175" s="109"/>
      <c r="F175" s="109"/>
      <c r="G175" s="19"/>
      <c r="H175" s="24"/>
      <c r="I175" s="24"/>
      <c r="J175" s="24"/>
      <c r="K175" s="19"/>
      <c r="L175" s="54"/>
      <c r="M175" s="24"/>
      <c r="N175" s="25" t="e">
        <f>+VLOOKUP($H$170,Ceilings!$A$2:$D$202,3,FALSE)</f>
        <v>#N/A</v>
      </c>
      <c r="O175" s="19"/>
      <c r="P175" s="19"/>
      <c r="Q175" s="19"/>
      <c r="R175" s="25" t="e">
        <f>ROUND(N175*L175*$F$170,2)</f>
        <v>#N/A</v>
      </c>
      <c r="S175" s="24"/>
      <c r="T175" s="25">
        <f>ROUND(L175*Ceilings!$B$209,2)</f>
        <v>0</v>
      </c>
      <c r="U175" s="24"/>
      <c r="V175" s="26"/>
      <c r="W175" s="17"/>
    </row>
    <row r="176" spans="1:23" ht="15.75" customHeight="1" x14ac:dyDescent="0.25">
      <c r="A176" s="108" t="s">
        <v>221</v>
      </c>
      <c r="B176" s="109"/>
      <c r="C176" s="109"/>
      <c r="D176" s="109"/>
      <c r="E176" s="109"/>
      <c r="F176" s="109"/>
      <c r="G176" s="19"/>
      <c r="H176" s="24"/>
      <c r="I176" s="24"/>
      <c r="J176" s="24"/>
      <c r="K176" s="19"/>
      <c r="L176" s="54"/>
      <c r="M176" s="24"/>
      <c r="N176" s="25" t="e">
        <f>+VLOOKUP($H$170,Ceilings!$A$2:$D$202,3,FALSE)</f>
        <v>#N/A</v>
      </c>
      <c r="O176" s="19"/>
      <c r="P176" s="19"/>
      <c r="Q176" s="19"/>
      <c r="R176" s="25" t="e">
        <f t="shared" si="15"/>
        <v>#N/A</v>
      </c>
      <c r="S176" s="24"/>
      <c r="T176" s="25">
        <f>ROUND(L176*Ceilings!$B$210,2)</f>
        <v>0</v>
      </c>
      <c r="U176" s="24"/>
      <c r="V176" s="26"/>
      <c r="W176" s="17"/>
    </row>
    <row r="177" spans="1:23" ht="15.75" customHeight="1" x14ac:dyDescent="0.25">
      <c r="A177" s="108" t="s">
        <v>222</v>
      </c>
      <c r="B177" s="109"/>
      <c r="C177" s="109"/>
      <c r="D177" s="109"/>
      <c r="E177" s="109"/>
      <c r="F177" s="109"/>
      <c r="G177" s="19"/>
      <c r="H177" s="24"/>
      <c r="I177" s="24"/>
      <c r="J177" s="24"/>
      <c r="K177" s="19"/>
      <c r="L177" s="54"/>
      <c r="M177" s="24"/>
      <c r="N177" s="25" t="e">
        <f>+VLOOKUP($H$170,Ceilings!$A$2:$D$202,3,FALSE)</f>
        <v>#N/A</v>
      </c>
      <c r="O177" s="19"/>
      <c r="P177" s="19"/>
      <c r="Q177" s="19"/>
      <c r="R177" s="25" t="e">
        <f t="shared" si="15"/>
        <v>#N/A</v>
      </c>
      <c r="S177" s="24"/>
      <c r="T177" s="25">
        <f>ROUND(L177*Ceilings!$B$211,2)</f>
        <v>0</v>
      </c>
      <c r="U177" s="24"/>
      <c r="V177" s="26"/>
      <c r="W177" s="17"/>
    </row>
    <row r="178" spans="1:23" ht="16.5" customHeight="1" thickBot="1" x14ac:dyDescent="0.3">
      <c r="A178" s="110" t="s">
        <v>1</v>
      </c>
      <c r="B178" s="111"/>
      <c r="C178" s="111"/>
      <c r="D178" s="111"/>
      <c r="E178" s="111"/>
      <c r="F178" s="112"/>
      <c r="G178" s="2"/>
      <c r="H178" s="2"/>
      <c r="I178" s="2"/>
      <c r="J178" s="2"/>
      <c r="K178" s="29"/>
      <c r="L178" s="5">
        <f>SUM(L171:L177)</f>
        <v>0</v>
      </c>
      <c r="M178" s="1"/>
      <c r="N178" s="2"/>
      <c r="O178" s="1"/>
      <c r="P178" s="3" t="e">
        <f>SUM(P171:P177)</f>
        <v>#N/A</v>
      </c>
      <c r="Q178" s="2"/>
      <c r="R178" s="3" t="e">
        <f>SUM(R172:R177)</f>
        <v>#N/A</v>
      </c>
      <c r="S178" s="4"/>
      <c r="T178" s="3">
        <f>SUM(T172:T177)</f>
        <v>0</v>
      </c>
      <c r="U178" s="4"/>
      <c r="V178" s="6">
        <f>IF(F170=0,0,IFERROR(T178+R178+P178,0))</f>
        <v>0</v>
      </c>
      <c r="W178" s="17"/>
    </row>
    <row r="179" spans="1:23" ht="5.25" customHeight="1" thickBot="1" x14ac:dyDescent="0.3">
      <c r="A179" s="24"/>
      <c r="B179" s="31"/>
      <c r="C179" s="31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17"/>
    </row>
    <row r="180" spans="1:23" ht="43.5" customHeight="1" x14ac:dyDescent="0.25">
      <c r="A180" s="20">
        <v>17</v>
      </c>
      <c r="B180" s="113"/>
      <c r="C180" s="114"/>
      <c r="D180" s="114"/>
      <c r="E180" s="115"/>
      <c r="F180" s="53"/>
      <c r="G180" s="21"/>
      <c r="H180" s="107"/>
      <c r="I180" s="107"/>
      <c r="J180" s="107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22"/>
      <c r="V180" s="23"/>
      <c r="W180" s="17"/>
    </row>
    <row r="181" spans="1:23" ht="15.75" customHeight="1" x14ac:dyDescent="0.25">
      <c r="A181" s="108" t="s">
        <v>182</v>
      </c>
      <c r="B181" s="109"/>
      <c r="C181" s="109"/>
      <c r="D181" s="109"/>
      <c r="E181" s="109"/>
      <c r="F181" s="109"/>
      <c r="G181" s="19"/>
      <c r="H181" s="24"/>
      <c r="I181" s="24"/>
      <c r="J181" s="24"/>
      <c r="K181" s="19"/>
      <c r="L181" s="54"/>
      <c r="M181" s="24"/>
      <c r="N181" s="25" t="e">
        <f>+VLOOKUP($H$180,Ceilings!$A$2:$D$202,2,FALSE)</f>
        <v>#N/A</v>
      </c>
      <c r="O181" s="19"/>
      <c r="P181" s="25" t="e">
        <f>ROUND(N181*L181*F180,2)</f>
        <v>#N/A</v>
      </c>
      <c r="Q181" s="19"/>
      <c r="R181" s="19"/>
      <c r="S181" s="19"/>
      <c r="T181" s="19"/>
      <c r="U181" s="24"/>
      <c r="V181" s="26"/>
      <c r="W181" s="17"/>
    </row>
    <row r="182" spans="1:23" ht="15.75" customHeight="1" x14ac:dyDescent="0.25">
      <c r="A182" s="108" t="s">
        <v>223</v>
      </c>
      <c r="B182" s="109"/>
      <c r="C182" s="109"/>
      <c r="D182" s="109"/>
      <c r="E182" s="109"/>
      <c r="F182" s="109"/>
      <c r="G182" s="19"/>
      <c r="H182" s="24"/>
      <c r="I182" s="24"/>
      <c r="J182" s="24"/>
      <c r="K182" s="19"/>
      <c r="L182" s="54"/>
      <c r="M182" s="24"/>
      <c r="N182" s="25" t="e">
        <f>+VLOOKUP($H$180,Ceilings!$A$2:$D$202,3,FALSE)</f>
        <v>#N/A</v>
      </c>
      <c r="O182" s="19"/>
      <c r="P182" s="19"/>
      <c r="Q182" s="19"/>
      <c r="R182" s="25" t="e">
        <f>ROUND(N182*L182*$F$180,2)</f>
        <v>#N/A</v>
      </c>
      <c r="S182" s="24"/>
      <c r="T182" s="25">
        <f>ROUND(L182*Ceilings!$B$206,2)</f>
        <v>0</v>
      </c>
      <c r="U182" s="24"/>
      <c r="V182" s="26"/>
      <c r="W182" s="17"/>
    </row>
    <row r="183" spans="1:23" ht="15.75" customHeight="1" x14ac:dyDescent="0.25">
      <c r="A183" s="108" t="s">
        <v>218</v>
      </c>
      <c r="B183" s="109"/>
      <c r="C183" s="109"/>
      <c r="D183" s="109"/>
      <c r="E183" s="109"/>
      <c r="F183" s="109"/>
      <c r="G183" s="19"/>
      <c r="H183" s="24"/>
      <c r="I183" s="24"/>
      <c r="J183" s="24"/>
      <c r="K183" s="19"/>
      <c r="L183" s="54"/>
      <c r="M183" s="24"/>
      <c r="N183" s="25" t="e">
        <f>+VLOOKUP($H$180,Ceilings!$A$2:$D$202,3,FALSE)</f>
        <v>#N/A</v>
      </c>
      <c r="O183" s="19"/>
      <c r="P183" s="19"/>
      <c r="Q183" s="19"/>
      <c r="R183" s="25" t="e">
        <f t="shared" ref="R183:R187" si="16">ROUND(N183*L183*$F$180,2)</f>
        <v>#N/A</v>
      </c>
      <c r="S183" s="24"/>
      <c r="T183" s="25">
        <f>ROUND(L183*Ceilings!$B$207,2)</f>
        <v>0</v>
      </c>
      <c r="U183" s="24"/>
      <c r="V183" s="26"/>
      <c r="W183" s="17"/>
    </row>
    <row r="184" spans="1:23" ht="15.75" customHeight="1" x14ac:dyDescent="0.25">
      <c r="A184" s="108" t="s">
        <v>219</v>
      </c>
      <c r="B184" s="109"/>
      <c r="C184" s="109"/>
      <c r="D184" s="109"/>
      <c r="E184" s="109"/>
      <c r="F184" s="109"/>
      <c r="G184" s="19"/>
      <c r="H184" s="24"/>
      <c r="I184" s="24"/>
      <c r="J184" s="24"/>
      <c r="K184" s="19"/>
      <c r="L184" s="54"/>
      <c r="M184" s="24"/>
      <c r="N184" s="25" t="e">
        <f>+VLOOKUP($H$180,Ceilings!$A$2:$D$202,3,FALSE)</f>
        <v>#N/A</v>
      </c>
      <c r="O184" s="19"/>
      <c r="P184" s="19"/>
      <c r="Q184" s="19"/>
      <c r="R184" s="25" t="e">
        <f t="shared" si="16"/>
        <v>#N/A</v>
      </c>
      <c r="S184" s="24"/>
      <c r="T184" s="25">
        <f>ROUND(L184*Ceilings!$B$208,2)</f>
        <v>0</v>
      </c>
      <c r="U184" s="24"/>
      <c r="V184" s="26"/>
      <c r="W184" s="17"/>
    </row>
    <row r="185" spans="1:23" ht="15.75" customHeight="1" x14ac:dyDescent="0.25">
      <c r="A185" s="108" t="s">
        <v>220</v>
      </c>
      <c r="B185" s="109"/>
      <c r="C185" s="109"/>
      <c r="D185" s="109"/>
      <c r="E185" s="109"/>
      <c r="F185" s="109"/>
      <c r="G185" s="19"/>
      <c r="H185" s="24"/>
      <c r="I185" s="24"/>
      <c r="J185" s="24"/>
      <c r="K185" s="19"/>
      <c r="L185" s="54"/>
      <c r="M185" s="24"/>
      <c r="N185" s="25" t="e">
        <f>+VLOOKUP($H$180,Ceilings!$A$2:$D$202,3,FALSE)</f>
        <v>#N/A</v>
      </c>
      <c r="O185" s="19"/>
      <c r="P185" s="19"/>
      <c r="Q185" s="19"/>
      <c r="R185" s="25" t="e">
        <f t="shared" si="16"/>
        <v>#N/A</v>
      </c>
      <c r="S185" s="24"/>
      <c r="T185" s="25">
        <f>ROUND(L185*Ceilings!$B$209,2)</f>
        <v>0</v>
      </c>
      <c r="U185" s="24"/>
      <c r="V185" s="26"/>
      <c r="W185" s="17"/>
    </row>
    <row r="186" spans="1:23" ht="15.75" customHeight="1" x14ac:dyDescent="0.25">
      <c r="A186" s="108" t="s">
        <v>221</v>
      </c>
      <c r="B186" s="109"/>
      <c r="C186" s="109"/>
      <c r="D186" s="109"/>
      <c r="E186" s="109"/>
      <c r="F186" s="109"/>
      <c r="G186" s="19"/>
      <c r="H186" s="24"/>
      <c r="I186" s="24"/>
      <c r="J186" s="24"/>
      <c r="K186" s="19"/>
      <c r="L186" s="54"/>
      <c r="M186" s="24"/>
      <c r="N186" s="25" t="e">
        <f>+VLOOKUP($H$180,Ceilings!$A$2:$D$202,3,FALSE)</f>
        <v>#N/A</v>
      </c>
      <c r="O186" s="19"/>
      <c r="P186" s="19"/>
      <c r="Q186" s="19"/>
      <c r="R186" s="25" t="e">
        <f>ROUND(N186*L186*$F$180,2)</f>
        <v>#N/A</v>
      </c>
      <c r="S186" s="24"/>
      <c r="T186" s="25">
        <f>ROUND(L186*Ceilings!$B$210,2)</f>
        <v>0</v>
      </c>
      <c r="U186" s="24"/>
      <c r="V186" s="26"/>
      <c r="W186" s="17"/>
    </row>
    <row r="187" spans="1:23" ht="15.75" customHeight="1" x14ac:dyDescent="0.25">
      <c r="A187" s="108" t="s">
        <v>222</v>
      </c>
      <c r="B187" s="109"/>
      <c r="C187" s="109"/>
      <c r="D187" s="109"/>
      <c r="E187" s="109"/>
      <c r="F187" s="109"/>
      <c r="G187" s="19"/>
      <c r="H187" s="24"/>
      <c r="I187" s="24"/>
      <c r="J187" s="24"/>
      <c r="K187" s="19"/>
      <c r="L187" s="54"/>
      <c r="M187" s="24"/>
      <c r="N187" s="25" t="e">
        <f>+VLOOKUP($H$180,Ceilings!$A$2:$D$202,3,FALSE)</f>
        <v>#N/A</v>
      </c>
      <c r="O187" s="19"/>
      <c r="P187" s="19"/>
      <c r="Q187" s="19"/>
      <c r="R187" s="25" t="e">
        <f t="shared" si="16"/>
        <v>#N/A</v>
      </c>
      <c r="S187" s="24"/>
      <c r="T187" s="25">
        <f>ROUND(L187*Ceilings!$B$211,2)</f>
        <v>0</v>
      </c>
      <c r="U187" s="24"/>
      <c r="V187" s="26"/>
      <c r="W187" s="17"/>
    </row>
    <row r="188" spans="1:23" ht="16.5" customHeight="1" thickBot="1" x14ac:dyDescent="0.3">
      <c r="A188" s="110" t="s">
        <v>1</v>
      </c>
      <c r="B188" s="111"/>
      <c r="C188" s="111"/>
      <c r="D188" s="111"/>
      <c r="E188" s="111"/>
      <c r="F188" s="112"/>
      <c r="G188" s="2"/>
      <c r="H188" s="2"/>
      <c r="I188" s="2"/>
      <c r="J188" s="2"/>
      <c r="K188" s="29"/>
      <c r="L188" s="5">
        <f>SUM(L181:L187)</f>
        <v>0</v>
      </c>
      <c r="M188" s="1"/>
      <c r="N188" s="2"/>
      <c r="O188" s="1"/>
      <c r="P188" s="3" t="e">
        <f>SUM(P181:P187)</f>
        <v>#N/A</v>
      </c>
      <c r="Q188" s="2"/>
      <c r="R188" s="3" t="e">
        <f>SUM(R182:R187)</f>
        <v>#N/A</v>
      </c>
      <c r="S188" s="4"/>
      <c r="T188" s="3">
        <f>SUM(T182:T187)</f>
        <v>0</v>
      </c>
      <c r="U188" s="4"/>
      <c r="V188" s="6">
        <f>IF(F180=0,0,IFERROR(T188+R188+P188,0))</f>
        <v>0</v>
      </c>
      <c r="W188" s="17"/>
    </row>
    <row r="189" spans="1:23" ht="5.25" customHeight="1" thickBot="1" x14ac:dyDescent="0.3">
      <c r="A189" s="24"/>
      <c r="B189" s="31"/>
      <c r="C189" s="31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17"/>
    </row>
    <row r="190" spans="1:23" ht="43.5" customHeight="1" x14ac:dyDescent="0.25">
      <c r="A190" s="20">
        <v>18</v>
      </c>
      <c r="B190" s="113"/>
      <c r="C190" s="114"/>
      <c r="D190" s="114"/>
      <c r="E190" s="115"/>
      <c r="F190" s="53"/>
      <c r="G190" s="21"/>
      <c r="H190" s="107"/>
      <c r="I190" s="107"/>
      <c r="J190" s="107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22"/>
      <c r="V190" s="23"/>
      <c r="W190" s="17"/>
    </row>
    <row r="191" spans="1:23" ht="15.75" customHeight="1" x14ac:dyDescent="0.25">
      <c r="A191" s="108" t="s">
        <v>182</v>
      </c>
      <c r="B191" s="109"/>
      <c r="C191" s="109"/>
      <c r="D191" s="109"/>
      <c r="E191" s="109"/>
      <c r="F191" s="109"/>
      <c r="G191" s="19"/>
      <c r="H191" s="24"/>
      <c r="I191" s="24"/>
      <c r="J191" s="24"/>
      <c r="K191" s="19"/>
      <c r="L191" s="54"/>
      <c r="M191" s="24"/>
      <c r="N191" s="25" t="e">
        <f>+VLOOKUP($H$190,Ceilings!$A$2:$D$202,2,FALSE)</f>
        <v>#N/A</v>
      </c>
      <c r="O191" s="19"/>
      <c r="P191" s="25" t="e">
        <f>ROUND(N191*L191*F190,2)</f>
        <v>#N/A</v>
      </c>
      <c r="Q191" s="19"/>
      <c r="R191" s="19"/>
      <c r="S191" s="19"/>
      <c r="T191" s="19"/>
      <c r="U191" s="24"/>
      <c r="V191" s="26"/>
      <c r="W191" s="17"/>
    </row>
    <row r="192" spans="1:23" ht="15.75" customHeight="1" x14ac:dyDescent="0.25">
      <c r="A192" s="108" t="s">
        <v>223</v>
      </c>
      <c r="B192" s="109"/>
      <c r="C192" s="109"/>
      <c r="D192" s="109"/>
      <c r="E192" s="109"/>
      <c r="F192" s="109"/>
      <c r="G192" s="19"/>
      <c r="H192" s="24"/>
      <c r="I192" s="24"/>
      <c r="J192" s="24"/>
      <c r="K192" s="19"/>
      <c r="L192" s="54"/>
      <c r="M192" s="24"/>
      <c r="N192" s="25" t="e">
        <f>+VLOOKUP($H$190,Ceilings!$A$2:$D$202,3,FALSE)</f>
        <v>#N/A</v>
      </c>
      <c r="O192" s="19"/>
      <c r="P192" s="19"/>
      <c r="Q192" s="19"/>
      <c r="R192" s="25" t="e">
        <f>ROUND(N192*L192*$F$190,2)</f>
        <v>#N/A</v>
      </c>
      <c r="S192" s="24"/>
      <c r="T192" s="25">
        <f>ROUND(L192*Ceilings!$B$206,2)</f>
        <v>0</v>
      </c>
      <c r="U192" s="24"/>
      <c r="V192" s="26"/>
      <c r="W192" s="17"/>
    </row>
    <row r="193" spans="1:23" ht="15.75" customHeight="1" x14ac:dyDescent="0.25">
      <c r="A193" s="108" t="s">
        <v>218</v>
      </c>
      <c r="B193" s="109"/>
      <c r="C193" s="109"/>
      <c r="D193" s="109"/>
      <c r="E193" s="109"/>
      <c r="F193" s="109"/>
      <c r="G193" s="19"/>
      <c r="H193" s="24"/>
      <c r="I193" s="24"/>
      <c r="J193" s="24"/>
      <c r="K193" s="19"/>
      <c r="L193" s="54"/>
      <c r="M193" s="24"/>
      <c r="N193" s="25" t="e">
        <f>+VLOOKUP($H$190,Ceilings!$A$2:$D$202,3,FALSE)</f>
        <v>#N/A</v>
      </c>
      <c r="O193" s="19"/>
      <c r="P193" s="19"/>
      <c r="Q193" s="19"/>
      <c r="R193" s="25" t="e">
        <f t="shared" ref="R193:R197" si="17">ROUND(N193*L193*$F$190,2)</f>
        <v>#N/A</v>
      </c>
      <c r="S193" s="24"/>
      <c r="T193" s="25">
        <f>ROUND(L193*Ceilings!$B$207,2)</f>
        <v>0</v>
      </c>
      <c r="U193" s="24"/>
      <c r="V193" s="26"/>
      <c r="W193" s="17"/>
    </row>
    <row r="194" spans="1:23" ht="15.75" customHeight="1" x14ac:dyDescent="0.25">
      <c r="A194" s="108" t="s">
        <v>219</v>
      </c>
      <c r="B194" s="109"/>
      <c r="C194" s="109"/>
      <c r="D194" s="109"/>
      <c r="E194" s="109"/>
      <c r="F194" s="109"/>
      <c r="G194" s="19"/>
      <c r="H194" s="24"/>
      <c r="I194" s="24"/>
      <c r="J194" s="24"/>
      <c r="K194" s="19"/>
      <c r="L194" s="54"/>
      <c r="M194" s="24"/>
      <c r="N194" s="25" t="e">
        <f>+VLOOKUP($H$190,Ceilings!$A$2:$D$202,3,FALSE)</f>
        <v>#N/A</v>
      </c>
      <c r="O194" s="19"/>
      <c r="P194" s="19"/>
      <c r="Q194" s="19"/>
      <c r="R194" s="25" t="e">
        <f t="shared" si="17"/>
        <v>#N/A</v>
      </c>
      <c r="S194" s="24"/>
      <c r="T194" s="25">
        <f>ROUND(L194*Ceilings!$B$208,2)</f>
        <v>0</v>
      </c>
      <c r="U194" s="24"/>
      <c r="V194" s="26"/>
      <c r="W194" s="17"/>
    </row>
    <row r="195" spans="1:23" ht="15.75" customHeight="1" x14ac:dyDescent="0.25">
      <c r="A195" s="108" t="s">
        <v>220</v>
      </c>
      <c r="B195" s="109"/>
      <c r="C195" s="109"/>
      <c r="D195" s="109"/>
      <c r="E195" s="109"/>
      <c r="F195" s="109"/>
      <c r="G195" s="19"/>
      <c r="H195" s="24"/>
      <c r="I195" s="24"/>
      <c r="J195" s="24"/>
      <c r="K195" s="19"/>
      <c r="L195" s="54"/>
      <c r="M195" s="24"/>
      <c r="N195" s="25" t="e">
        <f>+VLOOKUP($H$190,Ceilings!$A$2:$D$202,3,FALSE)</f>
        <v>#N/A</v>
      </c>
      <c r="O195" s="19"/>
      <c r="P195" s="19"/>
      <c r="Q195" s="19"/>
      <c r="R195" s="25" t="e">
        <f t="shared" si="17"/>
        <v>#N/A</v>
      </c>
      <c r="S195" s="24"/>
      <c r="T195" s="25">
        <f>ROUND(L195*Ceilings!$B$209,2)</f>
        <v>0</v>
      </c>
      <c r="U195" s="24"/>
      <c r="V195" s="26"/>
      <c r="W195" s="17"/>
    </row>
    <row r="196" spans="1:23" ht="15.75" customHeight="1" x14ac:dyDescent="0.25">
      <c r="A196" s="108" t="s">
        <v>221</v>
      </c>
      <c r="B196" s="109"/>
      <c r="C196" s="109"/>
      <c r="D196" s="109"/>
      <c r="E196" s="109"/>
      <c r="F196" s="109"/>
      <c r="G196" s="19"/>
      <c r="H196" s="24"/>
      <c r="I196" s="24"/>
      <c r="J196" s="24"/>
      <c r="K196" s="19"/>
      <c r="L196" s="54"/>
      <c r="M196" s="24"/>
      <c r="N196" s="25" t="e">
        <f>+VLOOKUP($H$190,Ceilings!$A$2:$D$202,3,FALSE)</f>
        <v>#N/A</v>
      </c>
      <c r="O196" s="19"/>
      <c r="P196" s="19"/>
      <c r="Q196" s="19"/>
      <c r="R196" s="25" t="e">
        <f>ROUND(N196*L196*$F$190,2)</f>
        <v>#N/A</v>
      </c>
      <c r="S196" s="24"/>
      <c r="T196" s="25">
        <f>ROUND(L196*Ceilings!$B$210,2)</f>
        <v>0</v>
      </c>
      <c r="U196" s="24"/>
      <c r="V196" s="26"/>
      <c r="W196" s="17"/>
    </row>
    <row r="197" spans="1:23" ht="15.75" customHeight="1" x14ac:dyDescent="0.25">
      <c r="A197" s="108" t="s">
        <v>222</v>
      </c>
      <c r="B197" s="109"/>
      <c r="C197" s="109"/>
      <c r="D197" s="109"/>
      <c r="E197" s="109"/>
      <c r="F197" s="109"/>
      <c r="G197" s="19"/>
      <c r="H197" s="24"/>
      <c r="I197" s="24"/>
      <c r="J197" s="24"/>
      <c r="K197" s="19"/>
      <c r="L197" s="54"/>
      <c r="M197" s="24"/>
      <c r="N197" s="25" t="e">
        <f>+VLOOKUP($H$190,Ceilings!$A$2:$D$202,3,FALSE)</f>
        <v>#N/A</v>
      </c>
      <c r="O197" s="19"/>
      <c r="P197" s="19"/>
      <c r="Q197" s="19"/>
      <c r="R197" s="25" t="e">
        <f t="shared" si="17"/>
        <v>#N/A</v>
      </c>
      <c r="S197" s="24"/>
      <c r="T197" s="25">
        <f>ROUND(L197*Ceilings!$B$211,2)</f>
        <v>0</v>
      </c>
      <c r="U197" s="24"/>
      <c r="V197" s="26"/>
      <c r="W197" s="17"/>
    </row>
    <row r="198" spans="1:23" ht="16.5" customHeight="1" thickBot="1" x14ac:dyDescent="0.3">
      <c r="A198" s="110" t="s">
        <v>1</v>
      </c>
      <c r="B198" s="111"/>
      <c r="C198" s="111"/>
      <c r="D198" s="111"/>
      <c r="E198" s="111"/>
      <c r="F198" s="112"/>
      <c r="G198" s="2"/>
      <c r="H198" s="2"/>
      <c r="I198" s="2"/>
      <c r="J198" s="2"/>
      <c r="K198" s="29"/>
      <c r="L198" s="5">
        <f>SUM(L191:L197)</f>
        <v>0</v>
      </c>
      <c r="M198" s="1"/>
      <c r="N198" s="2"/>
      <c r="O198" s="1"/>
      <c r="P198" s="3" t="e">
        <f>SUM(P191:P197)</f>
        <v>#N/A</v>
      </c>
      <c r="Q198" s="2"/>
      <c r="R198" s="3" t="e">
        <f>SUM(R192:R197)</f>
        <v>#N/A</v>
      </c>
      <c r="S198" s="4"/>
      <c r="T198" s="3">
        <f>SUM(T192:T197)</f>
        <v>0</v>
      </c>
      <c r="U198" s="4"/>
      <c r="V198" s="6">
        <f>IF(F190=0,0,IFERROR(T198+R198+P198,0))</f>
        <v>0</v>
      </c>
      <c r="W198" s="17"/>
    </row>
    <row r="199" spans="1:23" ht="5.25" customHeight="1" thickBot="1" x14ac:dyDescent="0.3">
      <c r="A199" s="24"/>
      <c r="B199" s="31"/>
      <c r="C199" s="31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17"/>
    </row>
    <row r="200" spans="1:23" ht="43.5" customHeight="1" x14ac:dyDescent="0.25">
      <c r="A200" s="20">
        <v>19</v>
      </c>
      <c r="B200" s="113"/>
      <c r="C200" s="114"/>
      <c r="D200" s="114"/>
      <c r="E200" s="115"/>
      <c r="F200" s="53"/>
      <c r="G200" s="21"/>
      <c r="H200" s="107"/>
      <c r="I200" s="107"/>
      <c r="J200" s="107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22"/>
      <c r="V200" s="23"/>
      <c r="W200" s="17"/>
    </row>
    <row r="201" spans="1:23" ht="15.75" customHeight="1" x14ac:dyDescent="0.25">
      <c r="A201" s="108" t="s">
        <v>182</v>
      </c>
      <c r="B201" s="109"/>
      <c r="C201" s="109"/>
      <c r="D201" s="109"/>
      <c r="E201" s="109"/>
      <c r="F201" s="109"/>
      <c r="G201" s="19"/>
      <c r="H201" s="24"/>
      <c r="I201" s="24"/>
      <c r="J201" s="24"/>
      <c r="K201" s="19"/>
      <c r="L201" s="54"/>
      <c r="M201" s="24"/>
      <c r="N201" s="25" t="e">
        <f>+VLOOKUP($H$200,Ceilings!$A$2:$D$202,2,FALSE)</f>
        <v>#N/A</v>
      </c>
      <c r="O201" s="19"/>
      <c r="P201" s="25" t="e">
        <f>ROUND(N201*L201*F200,2)</f>
        <v>#N/A</v>
      </c>
      <c r="Q201" s="19"/>
      <c r="R201" s="19"/>
      <c r="S201" s="19"/>
      <c r="T201" s="19"/>
      <c r="U201" s="24"/>
      <c r="V201" s="26"/>
      <c r="W201" s="17"/>
    </row>
    <row r="202" spans="1:23" ht="15.75" customHeight="1" x14ac:dyDescent="0.25">
      <c r="A202" s="108" t="s">
        <v>223</v>
      </c>
      <c r="B202" s="109"/>
      <c r="C202" s="109"/>
      <c r="D202" s="109"/>
      <c r="E202" s="109"/>
      <c r="F202" s="109"/>
      <c r="G202" s="19"/>
      <c r="H202" s="24"/>
      <c r="I202" s="24"/>
      <c r="J202" s="24"/>
      <c r="K202" s="19"/>
      <c r="L202" s="54"/>
      <c r="M202" s="24"/>
      <c r="N202" s="25" t="e">
        <f>+VLOOKUP($H$200,Ceilings!$A$2:$D$202,3,FALSE)</f>
        <v>#N/A</v>
      </c>
      <c r="O202" s="19"/>
      <c r="P202" s="19"/>
      <c r="Q202" s="19"/>
      <c r="R202" s="25" t="e">
        <f>ROUND(N202*L202*$F$200,2)</f>
        <v>#N/A</v>
      </c>
      <c r="S202" s="24"/>
      <c r="T202" s="25">
        <f>ROUND(L202*Ceilings!$B$206,2)</f>
        <v>0</v>
      </c>
      <c r="U202" s="24"/>
      <c r="V202" s="26"/>
      <c r="W202" s="17"/>
    </row>
    <row r="203" spans="1:23" ht="15.75" customHeight="1" x14ac:dyDescent="0.25">
      <c r="A203" s="108" t="s">
        <v>218</v>
      </c>
      <c r="B203" s="109"/>
      <c r="C203" s="109"/>
      <c r="D203" s="109"/>
      <c r="E203" s="109"/>
      <c r="F203" s="109"/>
      <c r="G203" s="19"/>
      <c r="H203" s="24"/>
      <c r="I203" s="24"/>
      <c r="J203" s="24"/>
      <c r="K203" s="19"/>
      <c r="L203" s="54"/>
      <c r="M203" s="24"/>
      <c r="N203" s="25" t="e">
        <f>+VLOOKUP($H$200,Ceilings!$A$2:$D$202,3,FALSE)</f>
        <v>#N/A</v>
      </c>
      <c r="O203" s="19"/>
      <c r="P203" s="19"/>
      <c r="Q203" s="19"/>
      <c r="R203" s="25" t="e">
        <f t="shared" ref="R203:R207" si="18">ROUND(N203*L203*$F$200,2)</f>
        <v>#N/A</v>
      </c>
      <c r="S203" s="24"/>
      <c r="T203" s="25">
        <f>ROUND(L203*Ceilings!$B$207,2)</f>
        <v>0</v>
      </c>
      <c r="U203" s="24"/>
      <c r="V203" s="26"/>
      <c r="W203" s="17"/>
    </row>
    <row r="204" spans="1:23" ht="15.75" customHeight="1" x14ac:dyDescent="0.25">
      <c r="A204" s="108" t="s">
        <v>219</v>
      </c>
      <c r="B204" s="109"/>
      <c r="C204" s="109"/>
      <c r="D204" s="109"/>
      <c r="E204" s="109"/>
      <c r="F204" s="109"/>
      <c r="G204" s="19"/>
      <c r="H204" s="24"/>
      <c r="I204" s="24"/>
      <c r="J204" s="24"/>
      <c r="K204" s="19"/>
      <c r="L204" s="54"/>
      <c r="M204" s="24"/>
      <c r="N204" s="25" t="e">
        <f>+VLOOKUP($H$200,Ceilings!$A$2:$D$202,3,FALSE)</f>
        <v>#N/A</v>
      </c>
      <c r="O204" s="19"/>
      <c r="P204" s="19"/>
      <c r="Q204" s="19"/>
      <c r="R204" s="25" t="e">
        <f t="shared" si="18"/>
        <v>#N/A</v>
      </c>
      <c r="S204" s="24"/>
      <c r="T204" s="25">
        <f>ROUND(L204*Ceilings!$B$208,2)</f>
        <v>0</v>
      </c>
      <c r="U204" s="24"/>
      <c r="V204" s="26"/>
      <c r="W204" s="17"/>
    </row>
    <row r="205" spans="1:23" ht="15.75" customHeight="1" x14ac:dyDescent="0.25">
      <c r="A205" s="108" t="s">
        <v>220</v>
      </c>
      <c r="B205" s="109"/>
      <c r="C205" s="109"/>
      <c r="D205" s="109"/>
      <c r="E205" s="109"/>
      <c r="F205" s="109"/>
      <c r="G205" s="19"/>
      <c r="H205" s="24"/>
      <c r="I205" s="24"/>
      <c r="J205" s="24"/>
      <c r="K205" s="19"/>
      <c r="L205" s="54"/>
      <c r="M205" s="24"/>
      <c r="N205" s="25" t="e">
        <f>+VLOOKUP($H$200,Ceilings!$A$2:$D$202,3,FALSE)</f>
        <v>#N/A</v>
      </c>
      <c r="O205" s="19"/>
      <c r="P205" s="19"/>
      <c r="Q205" s="19"/>
      <c r="R205" s="25" t="e">
        <f>ROUND(N205*L205*$F$200,2)</f>
        <v>#N/A</v>
      </c>
      <c r="S205" s="24"/>
      <c r="T205" s="25">
        <f>ROUND(L205*Ceilings!$B$209,2)</f>
        <v>0</v>
      </c>
      <c r="U205" s="24"/>
      <c r="V205" s="26"/>
      <c r="W205" s="17"/>
    </row>
    <row r="206" spans="1:23" ht="15.75" customHeight="1" x14ac:dyDescent="0.25">
      <c r="A206" s="108" t="s">
        <v>221</v>
      </c>
      <c r="B206" s="109"/>
      <c r="C206" s="109"/>
      <c r="D206" s="109"/>
      <c r="E206" s="109"/>
      <c r="F206" s="109"/>
      <c r="G206" s="19"/>
      <c r="H206" s="24"/>
      <c r="I206" s="24"/>
      <c r="J206" s="24"/>
      <c r="K206" s="19"/>
      <c r="L206" s="54"/>
      <c r="M206" s="24"/>
      <c r="N206" s="25" t="e">
        <f>+VLOOKUP($H$200,Ceilings!$A$2:$D$202,3,FALSE)</f>
        <v>#N/A</v>
      </c>
      <c r="O206" s="19"/>
      <c r="P206" s="19"/>
      <c r="Q206" s="19"/>
      <c r="R206" s="25" t="e">
        <f t="shared" si="18"/>
        <v>#N/A</v>
      </c>
      <c r="S206" s="24"/>
      <c r="T206" s="25">
        <f>ROUND(L206*Ceilings!$B$210,2)</f>
        <v>0</v>
      </c>
      <c r="U206" s="24"/>
      <c r="V206" s="26"/>
      <c r="W206" s="17"/>
    </row>
    <row r="207" spans="1:23" ht="15.75" customHeight="1" x14ac:dyDescent="0.25">
      <c r="A207" s="108" t="s">
        <v>222</v>
      </c>
      <c r="B207" s="109"/>
      <c r="C207" s="109"/>
      <c r="D207" s="109"/>
      <c r="E207" s="109"/>
      <c r="F207" s="109"/>
      <c r="G207" s="19"/>
      <c r="H207" s="24"/>
      <c r="I207" s="24"/>
      <c r="J207" s="24"/>
      <c r="K207" s="19"/>
      <c r="L207" s="54"/>
      <c r="M207" s="24"/>
      <c r="N207" s="25" t="e">
        <f>+VLOOKUP($H$200,Ceilings!$A$2:$D$202,3,FALSE)</f>
        <v>#N/A</v>
      </c>
      <c r="O207" s="19"/>
      <c r="P207" s="19"/>
      <c r="Q207" s="19"/>
      <c r="R207" s="25" t="e">
        <f t="shared" si="18"/>
        <v>#N/A</v>
      </c>
      <c r="S207" s="24"/>
      <c r="T207" s="25">
        <f>ROUND(L207*Ceilings!$B$211,2)</f>
        <v>0</v>
      </c>
      <c r="U207" s="24"/>
      <c r="V207" s="26"/>
      <c r="W207" s="17"/>
    </row>
    <row r="208" spans="1:23" ht="16.5" customHeight="1" thickBot="1" x14ac:dyDescent="0.3">
      <c r="A208" s="110" t="s">
        <v>1</v>
      </c>
      <c r="B208" s="111"/>
      <c r="C208" s="111"/>
      <c r="D208" s="111"/>
      <c r="E208" s="111"/>
      <c r="F208" s="112"/>
      <c r="G208" s="2"/>
      <c r="H208" s="2"/>
      <c r="I208" s="2"/>
      <c r="J208" s="2"/>
      <c r="K208" s="29"/>
      <c r="L208" s="5">
        <f>SUM(L201:L207)</f>
        <v>0</v>
      </c>
      <c r="M208" s="1"/>
      <c r="N208" s="2"/>
      <c r="O208" s="1"/>
      <c r="P208" s="3" t="e">
        <f>SUM(P201:P207)</f>
        <v>#N/A</v>
      </c>
      <c r="Q208" s="2"/>
      <c r="R208" s="3" t="e">
        <f>SUM(R202:R207)</f>
        <v>#N/A</v>
      </c>
      <c r="S208" s="4"/>
      <c r="T208" s="3">
        <f>SUM(T202:T207)</f>
        <v>0</v>
      </c>
      <c r="U208" s="4"/>
      <c r="V208" s="6">
        <f>IF(F200=0,0,IFERROR(T208+R208+P208,0))</f>
        <v>0</v>
      </c>
      <c r="W208" s="17"/>
    </row>
    <row r="209" spans="1:23" ht="5.25" customHeight="1" thickBot="1" x14ac:dyDescent="0.3">
      <c r="A209" s="24"/>
      <c r="B209" s="31"/>
      <c r="C209" s="31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17"/>
    </row>
    <row r="210" spans="1:23" ht="43.5" customHeight="1" x14ac:dyDescent="0.25">
      <c r="A210" s="20">
        <v>20</v>
      </c>
      <c r="B210" s="113"/>
      <c r="C210" s="114"/>
      <c r="D210" s="114"/>
      <c r="E210" s="115"/>
      <c r="F210" s="53"/>
      <c r="G210" s="21"/>
      <c r="H210" s="107"/>
      <c r="I210" s="107"/>
      <c r="J210" s="107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22"/>
      <c r="V210" s="23"/>
      <c r="W210" s="17"/>
    </row>
    <row r="211" spans="1:23" ht="15.75" customHeight="1" x14ac:dyDescent="0.25">
      <c r="A211" s="108" t="s">
        <v>182</v>
      </c>
      <c r="B211" s="109"/>
      <c r="C211" s="109"/>
      <c r="D211" s="109"/>
      <c r="E211" s="109"/>
      <c r="F211" s="109"/>
      <c r="G211" s="19"/>
      <c r="H211" s="24"/>
      <c r="I211" s="24"/>
      <c r="J211" s="24"/>
      <c r="K211" s="19"/>
      <c r="L211" s="54"/>
      <c r="M211" s="24"/>
      <c r="N211" s="25" t="e">
        <f>+VLOOKUP($H$210,Ceilings!$A$2:$D$202,2,FALSE)</f>
        <v>#N/A</v>
      </c>
      <c r="O211" s="19"/>
      <c r="P211" s="25" t="e">
        <f>ROUND(N211*L211*F210,2)</f>
        <v>#N/A</v>
      </c>
      <c r="Q211" s="19"/>
      <c r="R211" s="19"/>
      <c r="S211" s="19"/>
      <c r="T211" s="19"/>
      <c r="U211" s="24"/>
      <c r="V211" s="26"/>
      <c r="W211" s="17"/>
    </row>
    <row r="212" spans="1:23" ht="15.75" customHeight="1" x14ac:dyDescent="0.25">
      <c r="A212" s="108" t="s">
        <v>223</v>
      </c>
      <c r="B212" s="109"/>
      <c r="C212" s="109"/>
      <c r="D212" s="109"/>
      <c r="E212" s="109"/>
      <c r="F212" s="109"/>
      <c r="G212" s="19"/>
      <c r="H212" s="24"/>
      <c r="I212" s="24"/>
      <c r="J212" s="24"/>
      <c r="K212" s="19"/>
      <c r="L212" s="54"/>
      <c r="M212" s="24"/>
      <c r="N212" s="25" t="e">
        <f>+VLOOKUP($H$210,Ceilings!$A$2:$D$202,3,FALSE)</f>
        <v>#N/A</v>
      </c>
      <c r="O212" s="19"/>
      <c r="P212" s="19"/>
      <c r="Q212" s="19"/>
      <c r="R212" s="25" t="e">
        <f>ROUND(N212*L212*$F$210,2)</f>
        <v>#N/A</v>
      </c>
      <c r="S212" s="24"/>
      <c r="T212" s="25">
        <f>ROUND(L212*Ceilings!$B$206,2)</f>
        <v>0</v>
      </c>
      <c r="U212" s="24"/>
      <c r="V212" s="26"/>
      <c r="W212" s="17"/>
    </row>
    <row r="213" spans="1:23" ht="15.75" customHeight="1" x14ac:dyDescent="0.25">
      <c r="A213" s="108" t="s">
        <v>218</v>
      </c>
      <c r="B213" s="109"/>
      <c r="C213" s="109"/>
      <c r="D213" s="109"/>
      <c r="E213" s="109"/>
      <c r="F213" s="109"/>
      <c r="G213" s="19"/>
      <c r="H213" s="24"/>
      <c r="I213" s="24"/>
      <c r="J213" s="24"/>
      <c r="K213" s="19"/>
      <c r="L213" s="54"/>
      <c r="M213" s="24"/>
      <c r="N213" s="25" t="e">
        <f>+VLOOKUP($H$210,Ceilings!$A$2:$D$202,3,FALSE)</f>
        <v>#N/A</v>
      </c>
      <c r="O213" s="19"/>
      <c r="P213" s="19"/>
      <c r="Q213" s="19"/>
      <c r="R213" s="25" t="e">
        <f t="shared" ref="R213:R217" si="19">ROUND(N213*L213*$F$210,2)</f>
        <v>#N/A</v>
      </c>
      <c r="S213" s="24"/>
      <c r="T213" s="25">
        <f>ROUND(L213*Ceilings!$B$207,2)</f>
        <v>0</v>
      </c>
      <c r="U213" s="24"/>
      <c r="V213" s="26"/>
      <c r="W213" s="17"/>
    </row>
    <row r="214" spans="1:23" ht="15.75" customHeight="1" x14ac:dyDescent="0.25">
      <c r="A214" s="108" t="s">
        <v>219</v>
      </c>
      <c r="B214" s="109"/>
      <c r="C214" s="109"/>
      <c r="D214" s="109"/>
      <c r="E214" s="109"/>
      <c r="F214" s="109"/>
      <c r="G214" s="19"/>
      <c r="H214" s="24"/>
      <c r="I214" s="24"/>
      <c r="J214" s="24"/>
      <c r="K214" s="19"/>
      <c r="L214" s="54"/>
      <c r="M214" s="24"/>
      <c r="N214" s="25" t="e">
        <f>+VLOOKUP($H$210,Ceilings!$A$2:$D$202,3,FALSE)</f>
        <v>#N/A</v>
      </c>
      <c r="O214" s="19"/>
      <c r="P214" s="19"/>
      <c r="Q214" s="19"/>
      <c r="R214" s="25" t="e">
        <f t="shared" si="19"/>
        <v>#N/A</v>
      </c>
      <c r="S214" s="24"/>
      <c r="T214" s="25">
        <f>ROUND(L214*Ceilings!$B$208,2)</f>
        <v>0</v>
      </c>
      <c r="U214" s="24"/>
      <c r="V214" s="26"/>
      <c r="W214" s="17"/>
    </row>
    <row r="215" spans="1:23" ht="15.75" customHeight="1" x14ac:dyDescent="0.25">
      <c r="A215" s="108" t="s">
        <v>220</v>
      </c>
      <c r="B215" s="109"/>
      <c r="C215" s="109"/>
      <c r="D215" s="109"/>
      <c r="E215" s="109"/>
      <c r="F215" s="109"/>
      <c r="G215" s="19"/>
      <c r="H215" s="24"/>
      <c r="I215" s="24"/>
      <c r="J215" s="24"/>
      <c r="K215" s="19"/>
      <c r="L215" s="54"/>
      <c r="M215" s="24"/>
      <c r="N215" s="25" t="e">
        <f>+VLOOKUP($H$210,Ceilings!$A$2:$D$202,3,FALSE)</f>
        <v>#N/A</v>
      </c>
      <c r="O215" s="19"/>
      <c r="P215" s="19"/>
      <c r="Q215" s="19"/>
      <c r="R215" s="25" t="e">
        <f t="shared" si="19"/>
        <v>#N/A</v>
      </c>
      <c r="S215" s="24"/>
      <c r="T215" s="25">
        <f>ROUND(L215*Ceilings!$B$209,2)</f>
        <v>0</v>
      </c>
      <c r="U215" s="24"/>
      <c r="V215" s="26"/>
      <c r="W215" s="17"/>
    </row>
    <row r="216" spans="1:23" ht="15.75" customHeight="1" x14ac:dyDescent="0.25">
      <c r="A216" s="108" t="s">
        <v>221</v>
      </c>
      <c r="B216" s="109"/>
      <c r="C216" s="109"/>
      <c r="D216" s="109"/>
      <c r="E216" s="109"/>
      <c r="F216" s="109"/>
      <c r="G216" s="19"/>
      <c r="H216" s="24"/>
      <c r="I216" s="24"/>
      <c r="J216" s="24"/>
      <c r="K216" s="19"/>
      <c r="L216" s="54"/>
      <c r="M216" s="24"/>
      <c r="N216" s="25" t="e">
        <f>+VLOOKUP($H$210,Ceilings!$A$2:$D$202,3,FALSE)</f>
        <v>#N/A</v>
      </c>
      <c r="O216" s="19"/>
      <c r="P216" s="19"/>
      <c r="Q216" s="19"/>
      <c r="R216" s="25" t="e">
        <f>ROUND(N216*L216*$F$210,2)</f>
        <v>#N/A</v>
      </c>
      <c r="S216" s="24"/>
      <c r="T216" s="25">
        <f>ROUND(L216*Ceilings!$B$210,2)</f>
        <v>0</v>
      </c>
      <c r="U216" s="24"/>
      <c r="V216" s="26"/>
      <c r="W216" s="17"/>
    </row>
    <row r="217" spans="1:23" ht="15.75" customHeight="1" x14ac:dyDescent="0.25">
      <c r="A217" s="108" t="s">
        <v>222</v>
      </c>
      <c r="B217" s="109"/>
      <c r="C217" s="109"/>
      <c r="D217" s="109"/>
      <c r="E217" s="109"/>
      <c r="F217" s="109"/>
      <c r="G217" s="19"/>
      <c r="H217" s="24"/>
      <c r="I217" s="24"/>
      <c r="J217" s="24"/>
      <c r="K217" s="19"/>
      <c r="L217" s="54"/>
      <c r="M217" s="24"/>
      <c r="N217" s="25" t="e">
        <f>+VLOOKUP($H$210,Ceilings!$A$2:$D$202,3,FALSE)</f>
        <v>#N/A</v>
      </c>
      <c r="O217" s="19"/>
      <c r="P217" s="19"/>
      <c r="Q217" s="19"/>
      <c r="R217" s="25" t="e">
        <f t="shared" si="19"/>
        <v>#N/A</v>
      </c>
      <c r="S217" s="24"/>
      <c r="T217" s="25">
        <f>ROUND(L217*Ceilings!$B$211,2)</f>
        <v>0</v>
      </c>
      <c r="U217" s="24"/>
      <c r="V217" s="26"/>
      <c r="W217" s="17"/>
    </row>
    <row r="218" spans="1:23" ht="16.5" customHeight="1" thickBot="1" x14ac:dyDescent="0.3">
      <c r="A218" s="110" t="s">
        <v>1</v>
      </c>
      <c r="B218" s="111"/>
      <c r="C218" s="111"/>
      <c r="D218" s="111"/>
      <c r="E218" s="111"/>
      <c r="F218" s="112"/>
      <c r="G218" s="2"/>
      <c r="H218" s="2"/>
      <c r="I218" s="2"/>
      <c r="J218" s="2"/>
      <c r="K218" s="29"/>
      <c r="L218" s="5">
        <f>SUM(L211:L217)</f>
        <v>0</v>
      </c>
      <c r="M218" s="1"/>
      <c r="N218" s="2"/>
      <c r="O218" s="1"/>
      <c r="P218" s="3" t="e">
        <f>SUM(P211:P217)</f>
        <v>#N/A</v>
      </c>
      <c r="Q218" s="2"/>
      <c r="R218" s="3" t="e">
        <f>SUM(R212:R217)</f>
        <v>#N/A</v>
      </c>
      <c r="S218" s="4"/>
      <c r="T218" s="3">
        <f>SUM(T212:T217)</f>
        <v>0</v>
      </c>
      <c r="U218" s="4"/>
      <c r="V218" s="6">
        <f>IF(F210=0,0,IFERROR(T218+R218+P218,0))</f>
        <v>0</v>
      </c>
      <c r="W218" s="17"/>
    </row>
    <row r="219" spans="1:23" ht="12" customHeight="1" thickBot="1" x14ac:dyDescent="0.3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17"/>
    </row>
    <row r="220" spans="1:23" ht="18" hidden="1" customHeight="1" thickBot="1" x14ac:dyDescent="0.3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32" t="s">
        <v>211</v>
      </c>
      <c r="O220" s="33"/>
      <c r="P220" s="34" t="e">
        <f>P28+P38+P48+P58+P68+P78+P88+P98+P108+P118+P128+P138+P148+P158+P168+P178+P188+P198+P208+P218</f>
        <v>#N/A</v>
      </c>
      <c r="Q220" s="35"/>
      <c r="R220" s="34" t="e">
        <f>R28+R38+R48+R58+R68+R78+R88+R98+R108+R118+R128+R138+R148+R158+R168+R178+R188+R198+R208+R218</f>
        <v>#N/A</v>
      </c>
      <c r="S220" s="35"/>
      <c r="T220" s="34">
        <f>T28+T38+T48+T58+T68+T78+T88+T98+T108+T118+T128+T138+T148+T158+T168+T178+T188+T198+T208+T218</f>
        <v>0</v>
      </c>
      <c r="U220" s="36"/>
      <c r="V220" s="37">
        <f>SUM(V28:V218)</f>
        <v>0</v>
      </c>
      <c r="W220" s="17"/>
    </row>
    <row r="221" spans="1:23" ht="12.75" hidden="1" customHeight="1" thickBo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31.5" customHeight="1" thickBot="1" x14ac:dyDescent="0.25">
      <c r="A222" s="38"/>
      <c r="B222" s="158" t="s">
        <v>199</v>
      </c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39"/>
      <c r="R222" s="39"/>
      <c r="S222" s="39"/>
      <c r="T222" s="39"/>
      <c r="U222" s="39"/>
      <c r="V222" s="7">
        <f>SUM(V28:V218)</f>
        <v>0</v>
      </c>
      <c r="W222" s="17"/>
    </row>
    <row r="223" spans="1:23" ht="53.25" customHeight="1" thickBot="1" x14ac:dyDescent="0.25">
      <c r="A223" s="38"/>
      <c r="B223" s="160" t="s">
        <v>224</v>
      </c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39"/>
      <c r="R223" s="39"/>
      <c r="S223" s="39"/>
      <c r="T223" s="39"/>
      <c r="U223" s="39"/>
      <c r="V223" s="7">
        <f>+IF(V222&gt;0,25000,0)</f>
        <v>0</v>
      </c>
      <c r="W223" s="17"/>
    </row>
    <row r="224" spans="1:23" ht="31.5" customHeight="1" thickBot="1" x14ac:dyDescent="0.25">
      <c r="A224" s="38"/>
      <c r="B224" s="158" t="s">
        <v>201</v>
      </c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39"/>
      <c r="R224" s="39"/>
      <c r="S224" s="39"/>
      <c r="T224" s="39"/>
      <c r="U224" s="39"/>
      <c r="V224" s="7">
        <f>V223+V222</f>
        <v>0</v>
      </c>
      <c r="W224" s="17"/>
    </row>
    <row r="225" spans="1:23" ht="31.5" hidden="1" customHeight="1" thickBot="1" x14ac:dyDescent="0.25">
      <c r="A225" s="38"/>
      <c r="B225" s="162" t="s">
        <v>202</v>
      </c>
      <c r="C225" s="163"/>
      <c r="D225" s="163"/>
      <c r="E225" s="163"/>
      <c r="F225" s="163"/>
      <c r="G225" s="163"/>
      <c r="H225" s="163"/>
      <c r="I225" s="163"/>
      <c r="J225" s="163"/>
      <c r="K225" s="164"/>
      <c r="L225" s="40" t="e">
        <f>CONCATENATE(ROUND(V225/V224*100,2),"% 
of total costs")</f>
        <v>#DIV/0!</v>
      </c>
      <c r="M225" s="41"/>
      <c r="N225" s="42"/>
      <c r="O225" s="42"/>
      <c r="P225" s="42"/>
      <c r="Q225" s="43"/>
      <c r="R225" s="43"/>
      <c r="S225" s="43"/>
      <c r="T225" s="39"/>
      <c r="U225" s="39"/>
      <c r="V225" s="44"/>
      <c r="W225" s="17"/>
    </row>
    <row r="226" spans="1:23" ht="60" customHeight="1" thickBot="1" x14ac:dyDescent="0.25">
      <c r="A226" s="38"/>
      <c r="B226" s="105" t="s">
        <v>246</v>
      </c>
      <c r="C226" s="106"/>
      <c r="D226" s="106"/>
      <c r="E226" s="106"/>
      <c r="F226" s="106"/>
      <c r="G226" s="106"/>
      <c r="H226" s="106"/>
      <c r="I226" s="106"/>
      <c r="J226" s="106"/>
      <c r="K226" s="106"/>
      <c r="L226" s="56" t="str">
        <f>IFERROR(ROUND(V226/V224,4),"")</f>
        <v/>
      </c>
      <c r="M226" s="55"/>
      <c r="N226" s="45"/>
      <c r="O226" s="45"/>
      <c r="P226" s="45"/>
      <c r="Q226" s="39"/>
      <c r="R226" s="39"/>
      <c r="S226" s="39"/>
      <c r="T226" s="39"/>
      <c r="U226" s="39"/>
      <c r="V226" s="81" t="str">
        <f>IF(V228="","Please insert before the amount of prefinancing on Cell V228",MIN(V224-V225,ROUNDDOWN(V224*0.75,2),60000))</f>
        <v>Please insert before the amount of prefinancing on Cell V228</v>
      </c>
      <c r="W226" s="17"/>
    </row>
    <row r="227" spans="1:23" ht="15.75" customHeight="1" thickBot="1" x14ac:dyDescent="0.25">
      <c r="A227" s="38"/>
      <c r="B227" s="46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17"/>
      <c r="R227" s="48"/>
      <c r="S227" s="17"/>
      <c r="T227" s="49"/>
      <c r="U227" s="17"/>
      <c r="V227" s="17"/>
      <c r="W227" s="17"/>
    </row>
    <row r="228" spans="1:23" s="17" customFormat="1" ht="45.95" customHeight="1" thickBot="1" x14ac:dyDescent="0.25">
      <c r="B228" s="102" t="s">
        <v>247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45"/>
      <c r="N228" s="104"/>
      <c r="O228" s="104"/>
      <c r="P228" s="104"/>
      <c r="Q228" s="104"/>
      <c r="R228" s="104"/>
      <c r="S228" s="104"/>
      <c r="T228" s="104"/>
      <c r="U228" s="39"/>
      <c r="V228" s="80"/>
    </row>
    <row r="229" spans="1:23" s="17" customFormat="1" ht="45.95" customHeight="1" thickBot="1" x14ac:dyDescent="0.25">
      <c r="B229" s="105" t="s">
        <v>251</v>
      </c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45"/>
      <c r="N229" s="104"/>
      <c r="O229" s="104"/>
      <c r="P229" s="104"/>
      <c r="Q229" s="104"/>
      <c r="R229" s="104"/>
      <c r="S229" s="104"/>
      <c r="T229" s="104"/>
      <c r="U229" s="39"/>
      <c r="V229" s="81" t="str">
        <f>IFERROR((V226-V228),"")</f>
        <v/>
      </c>
    </row>
    <row r="230" spans="1:23" s="17" customFormat="1" ht="13.5" thickBot="1" x14ac:dyDescent="0.25">
      <c r="B230" s="27"/>
      <c r="C230" s="27"/>
    </row>
    <row r="231" spans="1:23" s="17" customFormat="1" ht="15" x14ac:dyDescent="0.2">
      <c r="B231" s="50" t="s">
        <v>214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2"/>
    </row>
    <row r="232" spans="1:23" s="17" customFormat="1" ht="15" x14ac:dyDescent="0.2">
      <c r="B232" s="82" t="str">
        <f>IF(OR(V226="",V226&gt;60000,V226&gt;ROUND(0.75*V224,2),V226&gt;MIN(60000,ROUND(V224*0.75,2))),"Please insert the amount of the grant as by contract under cell V226","")</f>
        <v>Please insert the amount of the grant as by contract under cell V226</v>
      </c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4"/>
    </row>
    <row r="233" spans="1:23" s="17" customFormat="1" ht="15" x14ac:dyDescent="0.2">
      <c r="B233" s="82" t="str">
        <f>IFERROR(IF(V228="","Please insert the amount of the prefinancing under cell V228",IF(OR(V228&gt;42000,V228&gt;ROUND(0.7*V226,2)),"Please insert the correct amount of the prefinancing paid","")),"")</f>
        <v>Please insert the amount of the prefinancing under cell V228</v>
      </c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4"/>
    </row>
    <row r="234" spans="1:23" s="17" customFormat="1" ht="15.75" thickBot="1" x14ac:dyDescent="0.25">
      <c r="B234" s="85" t="str">
        <f>IFERROR(IF(V229="","Please insert the amount of the balance demanded under cell V229",IF(V229&gt;(V226-V228),"Please insert the correct amount in cell V229","")),"")</f>
        <v>Please insert the amount of the balance demanded under cell V229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7"/>
    </row>
    <row r="235" spans="1:23" s="17" customFormat="1" x14ac:dyDescent="0.2">
      <c r="B235" s="27"/>
      <c r="C235" s="27"/>
    </row>
    <row r="236" spans="1:23" hidden="1" x14ac:dyDescent="0.2"/>
    <row r="237" spans="1:23" hidden="1" x14ac:dyDescent="0.2"/>
    <row r="238" spans="1:23" hidden="1" x14ac:dyDescent="0.2"/>
    <row r="239" spans="1:23" hidden="1" x14ac:dyDescent="0.2"/>
    <row r="240" spans="1:23" hidden="1" x14ac:dyDescent="0.2"/>
    <row r="241" hidden="1" x14ac:dyDescent="0.2"/>
    <row r="242" hidden="1" x14ac:dyDescent="0.2"/>
    <row r="243" hidden="1" x14ac:dyDescent="0.2"/>
  </sheetData>
  <sheetProtection password="DC80" sheet="1" objects="1" scenarios="1"/>
  <mergeCells count="241">
    <mergeCell ref="T17:T18"/>
    <mergeCell ref="R17:R18"/>
    <mergeCell ref="F17:F18"/>
    <mergeCell ref="A17:E18"/>
    <mergeCell ref="B120:E120"/>
    <mergeCell ref="N17:N18"/>
    <mergeCell ref="H150:J150"/>
    <mergeCell ref="H140:J140"/>
    <mergeCell ref="A128:F128"/>
    <mergeCell ref="H120:J120"/>
    <mergeCell ref="A136:F136"/>
    <mergeCell ref="A137:F137"/>
    <mergeCell ref="A148:F148"/>
    <mergeCell ref="A141:F141"/>
    <mergeCell ref="A142:F142"/>
    <mergeCell ref="A143:F143"/>
    <mergeCell ref="A144:F144"/>
    <mergeCell ref="A121:F121"/>
    <mergeCell ref="A124:F124"/>
    <mergeCell ref="A125:F125"/>
    <mergeCell ref="A126:F126"/>
    <mergeCell ref="A127:F127"/>
    <mergeCell ref="A122:F122"/>
    <mergeCell ref="A123:F123"/>
    <mergeCell ref="A208:F208"/>
    <mergeCell ref="A216:F216"/>
    <mergeCell ref="A217:F217"/>
    <mergeCell ref="H210:J210"/>
    <mergeCell ref="B210:E210"/>
    <mergeCell ref="B200:E200"/>
    <mergeCell ref="A192:F192"/>
    <mergeCell ref="A197:F197"/>
    <mergeCell ref="A206:F206"/>
    <mergeCell ref="A207:F207"/>
    <mergeCell ref="A201:F201"/>
    <mergeCell ref="A202:F202"/>
    <mergeCell ref="A203:F203"/>
    <mergeCell ref="A196:F196"/>
    <mergeCell ref="A193:F193"/>
    <mergeCell ref="A194:F194"/>
    <mergeCell ref="G13:V13"/>
    <mergeCell ref="H17:J18"/>
    <mergeCell ref="V17:V18"/>
    <mergeCell ref="A185:F185"/>
    <mergeCell ref="A186:F186"/>
    <mergeCell ref="A191:F191"/>
    <mergeCell ref="H190:J190"/>
    <mergeCell ref="B226:K226"/>
    <mergeCell ref="A195:F195"/>
    <mergeCell ref="B190:E190"/>
    <mergeCell ref="A204:F204"/>
    <mergeCell ref="A205:F205"/>
    <mergeCell ref="B222:P222"/>
    <mergeCell ref="B223:P223"/>
    <mergeCell ref="B224:P224"/>
    <mergeCell ref="A211:F211"/>
    <mergeCell ref="A212:F212"/>
    <mergeCell ref="A213:F213"/>
    <mergeCell ref="A214:F214"/>
    <mergeCell ref="A215:F215"/>
    <mergeCell ref="B225:K225"/>
    <mergeCell ref="A218:F218"/>
    <mergeCell ref="A198:F198"/>
    <mergeCell ref="H200:J200"/>
    <mergeCell ref="P17:P18"/>
    <mergeCell ref="A174:F174"/>
    <mergeCell ref="A175:F175"/>
    <mergeCell ref="A181:F181"/>
    <mergeCell ref="A6:V6"/>
    <mergeCell ref="A7:V7"/>
    <mergeCell ref="A8:V8"/>
    <mergeCell ref="D14:V14"/>
    <mergeCell ref="L17:L18"/>
    <mergeCell ref="D10:V10"/>
    <mergeCell ref="B170:E170"/>
    <mergeCell ref="B180:E180"/>
    <mergeCell ref="H170:J170"/>
    <mergeCell ref="G11:V11"/>
    <mergeCell ref="D11:F11"/>
    <mergeCell ref="A12:C12"/>
    <mergeCell ref="D12:V12"/>
    <mergeCell ref="A135:F135"/>
    <mergeCell ref="H130:J130"/>
    <mergeCell ref="A145:F145"/>
    <mergeCell ref="A147:F147"/>
    <mergeCell ref="A156:F156"/>
    <mergeCell ref="A163:F163"/>
    <mergeCell ref="A164:F164"/>
    <mergeCell ref="A10:C10"/>
    <mergeCell ref="A11:C11"/>
    <mergeCell ref="A13:C13"/>
    <mergeCell ref="A14:C14"/>
    <mergeCell ref="A146:F146"/>
    <mergeCell ref="B150:E150"/>
    <mergeCell ref="B160:E160"/>
    <mergeCell ref="A157:F157"/>
    <mergeCell ref="A161:F161"/>
    <mergeCell ref="D13:F13"/>
    <mergeCell ref="A155:F155"/>
    <mergeCell ref="A131:F131"/>
    <mergeCell ref="A132:F132"/>
    <mergeCell ref="A133:F133"/>
    <mergeCell ref="A134:F134"/>
    <mergeCell ref="B130:E130"/>
    <mergeCell ref="A154:F154"/>
    <mergeCell ref="B20:E20"/>
    <mergeCell ref="B30:E30"/>
    <mergeCell ref="B40:E40"/>
    <mergeCell ref="B50:E50"/>
    <mergeCell ref="B60:E60"/>
    <mergeCell ref="B70:E70"/>
    <mergeCell ref="A94:F94"/>
    <mergeCell ref="A188:F188"/>
    <mergeCell ref="A182:F182"/>
    <mergeCell ref="A138:F138"/>
    <mergeCell ref="A171:F171"/>
    <mergeCell ref="A152:F152"/>
    <mergeCell ref="A158:F158"/>
    <mergeCell ref="A176:F176"/>
    <mergeCell ref="H160:J160"/>
    <mergeCell ref="H180:J180"/>
    <mergeCell ref="A183:F183"/>
    <mergeCell ref="A184:F184"/>
    <mergeCell ref="A187:F187"/>
    <mergeCell ref="A178:F178"/>
    <mergeCell ref="A162:F162"/>
    <mergeCell ref="A177:F177"/>
    <mergeCell ref="A172:F172"/>
    <mergeCell ref="A173:F173"/>
    <mergeCell ref="A166:F166"/>
    <mergeCell ref="A167:F167"/>
    <mergeCell ref="A168:F168"/>
    <mergeCell ref="A165:F165"/>
    <mergeCell ref="A151:F151"/>
    <mergeCell ref="B140:E140"/>
    <mergeCell ref="A153:F153"/>
    <mergeCell ref="H110:J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B110:E110"/>
    <mergeCell ref="H20:J20"/>
    <mergeCell ref="A21:F21"/>
    <mergeCell ref="A22:F22"/>
    <mergeCell ref="A23:F23"/>
    <mergeCell ref="A24:F24"/>
    <mergeCell ref="A25:F25"/>
    <mergeCell ref="A26:F26"/>
    <mergeCell ref="A27:F27"/>
    <mergeCell ref="A28:F28"/>
    <mergeCell ref="H30:J30"/>
    <mergeCell ref="A31:F31"/>
    <mergeCell ref="A32:F32"/>
    <mergeCell ref="A33:F33"/>
    <mergeCell ref="A34:F34"/>
    <mergeCell ref="A35:F35"/>
    <mergeCell ref="A36:F36"/>
    <mergeCell ref="A37:F37"/>
    <mergeCell ref="A38:F38"/>
    <mergeCell ref="H40:J40"/>
    <mergeCell ref="A41:F41"/>
    <mergeCell ref="A42:F42"/>
    <mergeCell ref="A43:F43"/>
    <mergeCell ref="A44:F44"/>
    <mergeCell ref="A45:F45"/>
    <mergeCell ref="A46:F46"/>
    <mergeCell ref="A47:F47"/>
    <mergeCell ref="A48:F48"/>
    <mergeCell ref="H50:J50"/>
    <mergeCell ref="A51:F51"/>
    <mergeCell ref="A52:F52"/>
    <mergeCell ref="A53:F53"/>
    <mergeCell ref="A54:F54"/>
    <mergeCell ref="A55:F55"/>
    <mergeCell ref="A56:F56"/>
    <mergeCell ref="A57:F57"/>
    <mergeCell ref="A58:F58"/>
    <mergeCell ref="H60:J60"/>
    <mergeCell ref="A61:F61"/>
    <mergeCell ref="A62:F62"/>
    <mergeCell ref="A63:F63"/>
    <mergeCell ref="A64:F64"/>
    <mergeCell ref="A65:F65"/>
    <mergeCell ref="A66:F66"/>
    <mergeCell ref="A67:F67"/>
    <mergeCell ref="A68:F68"/>
    <mergeCell ref="H70:J70"/>
    <mergeCell ref="A71:F71"/>
    <mergeCell ref="A72:F72"/>
    <mergeCell ref="H90:J90"/>
    <mergeCell ref="A73:F73"/>
    <mergeCell ref="A74:F74"/>
    <mergeCell ref="A75:F75"/>
    <mergeCell ref="A76:F76"/>
    <mergeCell ref="A77:F77"/>
    <mergeCell ref="A78:F78"/>
    <mergeCell ref="B80:E80"/>
    <mergeCell ref="H80:J80"/>
    <mergeCell ref="A81:F81"/>
    <mergeCell ref="A95:F95"/>
    <mergeCell ref="A96:F96"/>
    <mergeCell ref="A97:F97"/>
    <mergeCell ref="A98:F98"/>
    <mergeCell ref="B100:E100"/>
    <mergeCell ref="A82:F82"/>
    <mergeCell ref="A83:F83"/>
    <mergeCell ref="A84:F84"/>
    <mergeCell ref="A85:F85"/>
    <mergeCell ref="A86:F86"/>
    <mergeCell ref="A87:F87"/>
    <mergeCell ref="A88:F88"/>
    <mergeCell ref="B90:E90"/>
    <mergeCell ref="B232:V232"/>
    <mergeCell ref="B233:V233"/>
    <mergeCell ref="B234:V234"/>
    <mergeCell ref="C3:V3"/>
    <mergeCell ref="C4:V4"/>
    <mergeCell ref="A15:C15"/>
    <mergeCell ref="D15:F15"/>
    <mergeCell ref="G15:V15"/>
    <mergeCell ref="B228:L228"/>
    <mergeCell ref="N228:T228"/>
    <mergeCell ref="B229:L229"/>
    <mergeCell ref="N229:T229"/>
    <mergeCell ref="H100:J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91:F91"/>
    <mergeCell ref="A92:F92"/>
    <mergeCell ref="A93:F93"/>
  </mergeCells>
  <conditionalFormatting sqref="L17 T227 L225 R227 V226">
    <cfRule type="cellIs" dxfId="740" priority="2544" stopIfTrue="1" operator="equal">
      <formula>"ERROR"</formula>
    </cfRule>
  </conditionalFormatting>
  <conditionalFormatting sqref="V17">
    <cfRule type="cellIs" dxfId="739" priority="2520" stopIfTrue="1" operator="equal">
      <formula>"ERROR"</formula>
    </cfRule>
  </conditionalFormatting>
  <conditionalFormatting sqref="N17">
    <cfRule type="cellIs" dxfId="738" priority="2532" stopIfTrue="1" operator="equal">
      <formula>"ERROR"</formula>
    </cfRule>
  </conditionalFormatting>
  <conditionalFormatting sqref="V121">
    <cfRule type="cellIs" dxfId="737" priority="2169" stopIfTrue="1" operator="equal">
      <formula>"ERROR"</formula>
    </cfRule>
  </conditionalFormatting>
  <conditionalFormatting sqref="V122">
    <cfRule type="cellIs" dxfId="736" priority="2165" stopIfTrue="1" operator="equal">
      <formula>"ERROR"</formula>
    </cfRule>
  </conditionalFormatting>
  <conditionalFormatting sqref="T122">
    <cfRule type="cellIs" dxfId="735" priority="2166" stopIfTrue="1" operator="equal">
      <formula>"ERROR"</formula>
    </cfRule>
  </conditionalFormatting>
  <conditionalFormatting sqref="V123">
    <cfRule type="cellIs" dxfId="734" priority="2161" stopIfTrue="1" operator="equal">
      <formula>"ERROR"</formula>
    </cfRule>
  </conditionalFormatting>
  <conditionalFormatting sqref="V126">
    <cfRule type="cellIs" dxfId="733" priority="2149" stopIfTrue="1" operator="equal">
      <formula>"ERROR"</formula>
    </cfRule>
  </conditionalFormatting>
  <conditionalFormatting sqref="V125">
    <cfRule type="cellIs" dxfId="732" priority="2153" stopIfTrue="1" operator="equal">
      <formula>"ERROR"</formula>
    </cfRule>
  </conditionalFormatting>
  <conditionalFormatting sqref="V128">
    <cfRule type="cellIs" dxfId="731" priority="2137" stopIfTrue="1" operator="equal">
      <formula>"ERROR"</formula>
    </cfRule>
  </conditionalFormatting>
  <conditionalFormatting sqref="V127">
    <cfRule type="cellIs" dxfId="730" priority="2145" stopIfTrue="1" operator="equal">
      <formula>"ERROR"</formula>
    </cfRule>
  </conditionalFormatting>
  <conditionalFormatting sqref="P121">
    <cfRule type="cellIs" dxfId="729" priority="1995" stopIfTrue="1" operator="equal">
      <formula>"ERROR"</formula>
    </cfRule>
  </conditionalFormatting>
  <conditionalFormatting sqref="V222:V224">
    <cfRule type="cellIs" dxfId="728" priority="1872" stopIfTrue="1" operator="equal">
      <formula>"ERROR"</formula>
    </cfRule>
  </conditionalFormatting>
  <conditionalFormatting sqref="H17">
    <cfRule type="cellIs" dxfId="727" priority="1871" stopIfTrue="1" operator="equal">
      <formula>"ERROR"</formula>
    </cfRule>
  </conditionalFormatting>
  <conditionalFormatting sqref="V220">
    <cfRule type="cellIs" dxfId="726" priority="2009" stopIfTrue="1" operator="equal">
      <formula>"ERROR"</formula>
    </cfRule>
  </conditionalFormatting>
  <conditionalFormatting sqref="G11 K11">
    <cfRule type="cellIs" dxfId="725" priority="2005" stopIfTrue="1" operator="equal">
      <formula>"ERROR"</formula>
    </cfRule>
  </conditionalFormatting>
  <conditionalFormatting sqref="P17">
    <cfRule type="cellIs" dxfId="724" priority="1997" stopIfTrue="1" operator="equal">
      <formula>"ERROR"</formula>
    </cfRule>
  </conditionalFormatting>
  <conditionalFormatting sqref="P128">
    <cfRule type="cellIs" dxfId="723" priority="1987" stopIfTrue="1" operator="equal">
      <formula>"ERROR"</formula>
    </cfRule>
  </conditionalFormatting>
  <conditionalFormatting sqref="V143">
    <cfRule type="cellIs" dxfId="722" priority="1011" stopIfTrue="1" operator="equal">
      <formula>"ERROR"</formula>
    </cfRule>
  </conditionalFormatting>
  <conditionalFormatting sqref="P220">
    <cfRule type="cellIs" dxfId="721" priority="1956" stopIfTrue="1" operator="equal">
      <formula>"ERROR"</formula>
    </cfRule>
  </conditionalFormatting>
  <conditionalFormatting sqref="G13 K13">
    <cfRule type="cellIs" dxfId="720" priority="1954" stopIfTrue="1" operator="equal">
      <formula>"ERROR"</formula>
    </cfRule>
  </conditionalFormatting>
  <conditionalFormatting sqref="R138">
    <cfRule type="cellIs" dxfId="719" priority="1033" stopIfTrue="1" operator="equal">
      <formula>"ERROR"</formula>
    </cfRule>
  </conditionalFormatting>
  <conditionalFormatting sqref="R122">
    <cfRule type="cellIs" dxfId="718" priority="1909" stopIfTrue="1" operator="equal">
      <formula>"ERROR"</formula>
    </cfRule>
  </conditionalFormatting>
  <conditionalFormatting sqref="V137">
    <cfRule type="cellIs" dxfId="717" priority="1044" stopIfTrue="1" operator="equal">
      <formula>"ERROR"</formula>
    </cfRule>
  </conditionalFormatting>
  <conditionalFormatting sqref="V120">
    <cfRule type="cellIs" dxfId="716" priority="1830" stopIfTrue="1" operator="equal">
      <formula>"ERROR"</formula>
    </cfRule>
  </conditionalFormatting>
  <conditionalFormatting sqref="R17">
    <cfRule type="cellIs" dxfId="715" priority="1827" stopIfTrue="1" operator="equal">
      <formula>"ERROR"</formula>
    </cfRule>
  </conditionalFormatting>
  <conditionalFormatting sqref="T17">
    <cfRule type="cellIs" dxfId="714" priority="1828" stopIfTrue="1" operator="equal">
      <formula>"ERROR"</formula>
    </cfRule>
  </conditionalFormatting>
  <conditionalFormatting sqref="T123">
    <cfRule type="cellIs" dxfId="713" priority="1826" stopIfTrue="1" operator="equal">
      <formula>"ERROR"</formula>
    </cfRule>
  </conditionalFormatting>
  <conditionalFormatting sqref="T124">
    <cfRule type="cellIs" dxfId="712" priority="1825" stopIfTrue="1" operator="equal">
      <formula>"ERROR"</formula>
    </cfRule>
  </conditionalFormatting>
  <conditionalFormatting sqref="T125">
    <cfRule type="cellIs" dxfId="711" priority="1824" stopIfTrue="1" operator="equal">
      <formula>"ERROR"</formula>
    </cfRule>
  </conditionalFormatting>
  <conditionalFormatting sqref="T126">
    <cfRule type="cellIs" dxfId="710" priority="1823" stopIfTrue="1" operator="equal">
      <formula>"ERROR"</formula>
    </cfRule>
  </conditionalFormatting>
  <conditionalFormatting sqref="T127">
    <cfRule type="cellIs" dxfId="709" priority="1822" stopIfTrue="1" operator="equal">
      <formula>"ERROR"</formula>
    </cfRule>
  </conditionalFormatting>
  <conditionalFormatting sqref="R133:R137">
    <cfRule type="cellIs" dxfId="708" priority="1031" stopIfTrue="1" operator="equal">
      <formula>"ERROR"</formula>
    </cfRule>
  </conditionalFormatting>
  <conditionalFormatting sqref="R128">
    <cfRule type="cellIs" dxfId="707" priority="1809" stopIfTrue="1" operator="equal">
      <formula>"ERROR"</formula>
    </cfRule>
  </conditionalFormatting>
  <conditionalFormatting sqref="T128">
    <cfRule type="cellIs" dxfId="706" priority="1808" stopIfTrue="1" operator="equal">
      <formula>"ERROR"</formula>
    </cfRule>
  </conditionalFormatting>
  <conditionalFormatting sqref="R123:R127">
    <cfRule type="cellIs" dxfId="705" priority="1806" stopIfTrue="1" operator="equal">
      <formula>"ERROR"</formula>
    </cfRule>
  </conditionalFormatting>
  <conditionalFormatting sqref="L128">
    <cfRule type="cellIs" dxfId="704" priority="1805" stopIfTrue="1" operator="equal">
      <formula>"ERROR"</formula>
    </cfRule>
  </conditionalFormatting>
  <conditionalFormatting sqref="V135">
    <cfRule type="cellIs" dxfId="703" priority="1046" stopIfTrue="1" operator="equal">
      <formula>"ERROR"</formula>
    </cfRule>
  </conditionalFormatting>
  <conditionalFormatting sqref="V131">
    <cfRule type="cellIs" dxfId="702" priority="1050" stopIfTrue="1" operator="equal">
      <formula>"ERROR"</formula>
    </cfRule>
  </conditionalFormatting>
  <conditionalFormatting sqref="V132">
    <cfRule type="cellIs" dxfId="701" priority="1048" stopIfTrue="1" operator="equal">
      <formula>"ERROR"</formula>
    </cfRule>
  </conditionalFormatting>
  <conditionalFormatting sqref="V136">
    <cfRule type="cellIs" dxfId="700" priority="1045" stopIfTrue="1" operator="equal">
      <formula>"ERROR"</formula>
    </cfRule>
  </conditionalFormatting>
  <conditionalFormatting sqref="P131">
    <cfRule type="cellIs" dxfId="699" priority="1042" stopIfTrue="1" operator="equal">
      <formula>"ERROR"</formula>
    </cfRule>
  </conditionalFormatting>
  <conditionalFormatting sqref="R132">
    <cfRule type="cellIs" dxfId="698" priority="1040" stopIfTrue="1" operator="equal">
      <formula>"ERROR"</formula>
    </cfRule>
  </conditionalFormatting>
  <conditionalFormatting sqref="R143:R147">
    <cfRule type="cellIs" dxfId="697" priority="995" stopIfTrue="1" operator="equal">
      <formula>"ERROR"</formula>
    </cfRule>
  </conditionalFormatting>
  <conditionalFormatting sqref="V133">
    <cfRule type="cellIs" dxfId="696" priority="1047" stopIfTrue="1" operator="equal">
      <formula>"ERROR"</formula>
    </cfRule>
  </conditionalFormatting>
  <conditionalFormatting sqref="P132:P137">
    <cfRule type="cellIs" dxfId="695" priority="1028" stopIfTrue="1" operator="equal">
      <formula>"ERROR"</formula>
    </cfRule>
  </conditionalFormatting>
  <conditionalFormatting sqref="N138">
    <cfRule type="cellIs" dxfId="694" priority="1025" stopIfTrue="1" operator="equal">
      <formula>"ERROR"</formula>
    </cfRule>
  </conditionalFormatting>
  <conditionalFormatting sqref="L138">
    <cfRule type="cellIs" dxfId="693" priority="1030" stopIfTrue="1" operator="equal">
      <formula>"ERROR"</formula>
    </cfRule>
  </conditionalFormatting>
  <conditionalFormatting sqref="O141:O147">
    <cfRule type="cellIs" dxfId="692" priority="983" stopIfTrue="1" operator="equal">
      <formula>"ERROR"</formula>
    </cfRule>
  </conditionalFormatting>
  <conditionalFormatting sqref="T138">
    <cfRule type="cellIs" dxfId="691" priority="1032" stopIfTrue="1" operator="equal">
      <formula>"ERROR"</formula>
    </cfRule>
  </conditionalFormatting>
  <conditionalFormatting sqref="G138">
    <cfRule type="cellIs" dxfId="690" priority="1024" stopIfTrue="1" operator="equal">
      <formula>"ERROR"</formula>
    </cfRule>
  </conditionalFormatting>
  <conditionalFormatting sqref="G131:G137">
    <cfRule type="cellIs" dxfId="689" priority="1022" stopIfTrue="1" operator="equal">
      <formula>"ERROR"</formula>
    </cfRule>
  </conditionalFormatting>
  <conditionalFormatting sqref="R131:T131">
    <cfRule type="cellIs" dxfId="688" priority="1026" stopIfTrue="1" operator="equal">
      <formula>"ERROR"</formula>
    </cfRule>
  </conditionalFormatting>
  <conditionalFormatting sqref="O131:O137">
    <cfRule type="cellIs" dxfId="687" priority="1019" stopIfTrue="1" operator="equal">
      <formula>"ERROR"</formula>
    </cfRule>
  </conditionalFormatting>
  <conditionalFormatting sqref="K131:K137">
    <cfRule type="cellIs" dxfId="686" priority="1023" stopIfTrue="1" operator="equal">
      <formula>"ERROR"</formula>
    </cfRule>
  </conditionalFormatting>
  <conditionalFormatting sqref="V141">
    <cfRule type="cellIs" dxfId="685" priority="1014" stopIfTrue="1" operator="equal">
      <formula>"ERROR"</formula>
    </cfRule>
  </conditionalFormatting>
  <conditionalFormatting sqref="V146">
    <cfRule type="cellIs" dxfId="684" priority="1009" stopIfTrue="1" operator="equal">
      <formula>"ERROR"</formula>
    </cfRule>
  </conditionalFormatting>
  <conditionalFormatting sqref="R142">
    <cfRule type="cellIs" dxfId="683" priority="1004" stopIfTrue="1" operator="equal">
      <formula>"ERROR"</formula>
    </cfRule>
  </conditionalFormatting>
  <conditionalFormatting sqref="V134">
    <cfRule type="cellIs" dxfId="682" priority="1017" stopIfTrue="1" operator="equal">
      <formula>"ERROR"</formula>
    </cfRule>
  </conditionalFormatting>
  <conditionalFormatting sqref="V142">
    <cfRule type="cellIs" dxfId="681" priority="1012" stopIfTrue="1" operator="equal">
      <formula>"ERROR"</formula>
    </cfRule>
  </conditionalFormatting>
  <conditionalFormatting sqref="Q131:Q138">
    <cfRule type="cellIs" dxfId="680" priority="1018" stopIfTrue="1" operator="equal">
      <formula>"ERROR"</formula>
    </cfRule>
  </conditionalFormatting>
  <conditionalFormatting sqref="V145">
    <cfRule type="cellIs" dxfId="679" priority="1010" stopIfTrue="1" operator="equal">
      <formula>"ERROR"</formula>
    </cfRule>
  </conditionalFormatting>
  <conditionalFormatting sqref="V147">
    <cfRule type="cellIs" dxfId="678" priority="1008" stopIfTrue="1" operator="equal">
      <formula>"ERROR"</formula>
    </cfRule>
  </conditionalFormatting>
  <conditionalFormatting sqref="P141">
    <cfRule type="cellIs" dxfId="677" priority="1006" stopIfTrue="1" operator="equal">
      <formula>"ERROR"</formula>
    </cfRule>
  </conditionalFormatting>
  <conditionalFormatting sqref="T148">
    <cfRule type="cellIs" dxfId="676" priority="996" stopIfTrue="1" operator="equal">
      <formula>"ERROR"</formula>
    </cfRule>
  </conditionalFormatting>
  <conditionalFormatting sqref="R148">
    <cfRule type="cellIs" dxfId="675" priority="997" stopIfTrue="1" operator="equal">
      <formula>"ERROR"</formula>
    </cfRule>
  </conditionalFormatting>
  <conditionalFormatting sqref="L148">
    <cfRule type="cellIs" dxfId="674" priority="994" stopIfTrue="1" operator="equal">
      <formula>"ERROR"</formula>
    </cfRule>
  </conditionalFormatting>
  <conditionalFormatting sqref="V152">
    <cfRule type="cellIs" dxfId="673" priority="977" stopIfTrue="1" operator="equal">
      <formula>"ERROR"</formula>
    </cfRule>
  </conditionalFormatting>
  <conditionalFormatting sqref="G151:G157">
    <cfRule type="cellIs" dxfId="672" priority="951" stopIfTrue="1" operator="equal">
      <formula>"ERROR"</formula>
    </cfRule>
  </conditionalFormatting>
  <conditionalFormatting sqref="P142:P147">
    <cfRule type="cellIs" dxfId="671" priority="992" stopIfTrue="1" operator="equal">
      <formula>"ERROR"</formula>
    </cfRule>
  </conditionalFormatting>
  <conditionalFormatting sqref="N148">
    <cfRule type="cellIs" dxfId="670" priority="989" stopIfTrue="1" operator="equal">
      <formula>"ERROR"</formula>
    </cfRule>
  </conditionalFormatting>
  <conditionalFormatting sqref="R141:T141">
    <cfRule type="cellIs" dxfId="669" priority="990" stopIfTrue="1" operator="equal">
      <formula>"ERROR"</formula>
    </cfRule>
  </conditionalFormatting>
  <conditionalFormatting sqref="G148">
    <cfRule type="cellIs" dxfId="668" priority="988" stopIfTrue="1" operator="equal">
      <formula>"ERROR"</formula>
    </cfRule>
  </conditionalFormatting>
  <conditionalFormatting sqref="K141:K147">
    <cfRule type="cellIs" dxfId="667" priority="987" stopIfTrue="1" operator="equal">
      <formula>"ERROR"</formula>
    </cfRule>
  </conditionalFormatting>
  <conditionalFormatting sqref="G141:G147">
    <cfRule type="cellIs" dxfId="666" priority="986" stopIfTrue="1" operator="equal">
      <formula>"ERROR"</formula>
    </cfRule>
  </conditionalFormatting>
  <conditionalFormatting sqref="R152">
    <cfRule type="cellIs" dxfId="665" priority="969" stopIfTrue="1" operator="equal">
      <formula>"ERROR"</formula>
    </cfRule>
  </conditionalFormatting>
  <conditionalFormatting sqref="Q141:Q148">
    <cfRule type="cellIs" dxfId="664" priority="982" stopIfTrue="1" operator="equal">
      <formula>"ERROR"</formula>
    </cfRule>
  </conditionalFormatting>
  <conditionalFormatting sqref="V144">
    <cfRule type="cellIs" dxfId="663" priority="981" stopIfTrue="1" operator="equal">
      <formula>"ERROR"</formula>
    </cfRule>
  </conditionalFormatting>
  <conditionalFormatting sqref="V151">
    <cfRule type="cellIs" dxfId="662" priority="979" stopIfTrue="1" operator="equal">
      <formula>"ERROR"</formula>
    </cfRule>
  </conditionalFormatting>
  <conditionalFormatting sqref="V153">
    <cfRule type="cellIs" dxfId="661" priority="976" stopIfTrue="1" operator="equal">
      <formula>"ERROR"</formula>
    </cfRule>
  </conditionalFormatting>
  <conditionalFormatting sqref="V155">
    <cfRule type="cellIs" dxfId="660" priority="975" stopIfTrue="1" operator="equal">
      <formula>"ERROR"</formula>
    </cfRule>
  </conditionalFormatting>
  <conditionalFormatting sqref="V157">
    <cfRule type="cellIs" dxfId="659" priority="973" stopIfTrue="1" operator="equal">
      <formula>"ERROR"</formula>
    </cfRule>
  </conditionalFormatting>
  <conditionalFormatting sqref="V156">
    <cfRule type="cellIs" dxfId="658" priority="974" stopIfTrue="1" operator="equal">
      <formula>"ERROR"</formula>
    </cfRule>
  </conditionalFormatting>
  <conditionalFormatting sqref="B129:W129">
    <cfRule type="cellIs" dxfId="657" priority="1123" stopIfTrue="1" operator="equal">
      <formula>"ERROR"</formula>
    </cfRule>
  </conditionalFormatting>
  <conditionalFormatting sqref="O121:O127">
    <cfRule type="cellIs" dxfId="656" priority="1126" stopIfTrue="1" operator="equal">
      <formula>"ERROR"</formula>
    </cfRule>
  </conditionalFormatting>
  <conditionalFormatting sqref="Q121:Q128">
    <cfRule type="cellIs" dxfId="655" priority="1125" stopIfTrue="1" operator="equal">
      <formula>"ERROR"</formula>
    </cfRule>
  </conditionalFormatting>
  <conditionalFormatting sqref="V124">
    <cfRule type="cellIs" dxfId="654" priority="1124" stopIfTrue="1" operator="equal">
      <formula>"ERROR"</formula>
    </cfRule>
  </conditionalFormatting>
  <conditionalFormatting sqref="U17:U18">
    <cfRule type="cellIs" dxfId="653" priority="1135" stopIfTrue="1" operator="equal">
      <formula>"ERROR"</formula>
    </cfRule>
  </conditionalFormatting>
  <conditionalFormatting sqref="S17:S18">
    <cfRule type="cellIs" dxfId="652" priority="1134" stopIfTrue="1" operator="equal">
      <formula>"ERROR"</formula>
    </cfRule>
  </conditionalFormatting>
  <conditionalFormatting sqref="Q17:Q18">
    <cfRule type="cellIs" dxfId="651" priority="1133" stopIfTrue="1" operator="equal">
      <formula>"ERROR"</formula>
    </cfRule>
  </conditionalFormatting>
  <conditionalFormatting sqref="K120:K127">
    <cfRule type="cellIs" dxfId="650" priority="1132" stopIfTrue="1" operator="equal">
      <formula>"ERROR"</formula>
    </cfRule>
  </conditionalFormatting>
  <conditionalFormatting sqref="G120:G127">
    <cfRule type="cellIs" dxfId="649" priority="1131" stopIfTrue="1" operator="equal">
      <formula>"ERROR"</formula>
    </cfRule>
  </conditionalFormatting>
  <conditionalFormatting sqref="N121">
    <cfRule type="cellIs" dxfId="648" priority="1130" stopIfTrue="1" operator="equal">
      <formula>"ERROR"</formula>
    </cfRule>
  </conditionalFormatting>
  <conditionalFormatting sqref="G128:J128">
    <cfRule type="cellIs" dxfId="647" priority="1141" stopIfTrue="1" operator="equal">
      <formula>"ERROR"</formula>
    </cfRule>
  </conditionalFormatting>
  <conditionalFormatting sqref="O17:O18">
    <cfRule type="cellIs" dxfId="646" priority="1140" stopIfTrue="1" operator="equal">
      <formula>"ERROR"</formula>
    </cfRule>
  </conditionalFormatting>
  <conditionalFormatting sqref="M17:M18">
    <cfRule type="cellIs" dxfId="645" priority="1139" stopIfTrue="1" operator="equal">
      <formula>"ERROR"</formula>
    </cfRule>
  </conditionalFormatting>
  <conditionalFormatting sqref="K17:K18">
    <cfRule type="cellIs" dxfId="644" priority="1138" stopIfTrue="1" operator="equal">
      <formula>"ERROR"</formula>
    </cfRule>
  </conditionalFormatting>
  <conditionalFormatting sqref="G17:G18">
    <cfRule type="cellIs" dxfId="643" priority="1137" stopIfTrue="1" operator="equal">
      <formula>"ERROR"</formula>
    </cfRule>
  </conditionalFormatting>
  <conditionalFormatting sqref="A119:V119">
    <cfRule type="cellIs" dxfId="642" priority="1136" stopIfTrue="1" operator="equal">
      <formula>"ERROR"</formula>
    </cfRule>
  </conditionalFormatting>
  <conditionalFormatting sqref="P122:P127">
    <cfRule type="cellIs" dxfId="641" priority="1145" stopIfTrue="1" operator="equal">
      <formula>"ERROR"</formula>
    </cfRule>
  </conditionalFormatting>
  <conditionalFormatting sqref="L120:T120">
    <cfRule type="cellIs" dxfId="640" priority="1144" stopIfTrue="1" operator="equal">
      <formula>"ERROR"</formula>
    </cfRule>
  </conditionalFormatting>
  <conditionalFormatting sqref="R121:T121">
    <cfRule type="cellIs" dxfId="639" priority="1143" stopIfTrue="1" operator="equal">
      <formula>"ERROR"</formula>
    </cfRule>
  </conditionalFormatting>
  <conditionalFormatting sqref="N128">
    <cfRule type="cellIs" dxfId="638" priority="1142" stopIfTrue="1" operator="equal">
      <formula>"ERROR"</formula>
    </cfRule>
  </conditionalFormatting>
  <conditionalFormatting sqref="T220">
    <cfRule type="cellIs" dxfId="637" priority="731" stopIfTrue="1" operator="equal">
      <formula>"ERROR"</formula>
    </cfRule>
  </conditionalFormatting>
  <conditionalFormatting sqref="R220">
    <cfRule type="cellIs" dxfId="636" priority="732" stopIfTrue="1" operator="equal">
      <formula>"ERROR"</formula>
    </cfRule>
  </conditionalFormatting>
  <conditionalFormatting sqref="P151">
    <cfRule type="cellIs" dxfId="635" priority="971" stopIfTrue="1" operator="equal">
      <formula>"ERROR"</formula>
    </cfRule>
  </conditionalFormatting>
  <conditionalFormatting sqref="R158">
    <cfRule type="cellIs" dxfId="634" priority="962" stopIfTrue="1" operator="equal">
      <formula>"ERROR"</formula>
    </cfRule>
  </conditionalFormatting>
  <conditionalFormatting sqref="T158">
    <cfRule type="cellIs" dxfId="633" priority="961" stopIfTrue="1" operator="equal">
      <formula>"ERROR"</formula>
    </cfRule>
  </conditionalFormatting>
  <conditionalFormatting sqref="R153:R157">
    <cfRule type="cellIs" dxfId="632" priority="960" stopIfTrue="1" operator="equal">
      <formula>"ERROR"</formula>
    </cfRule>
  </conditionalFormatting>
  <conditionalFormatting sqref="L158">
    <cfRule type="cellIs" dxfId="631" priority="959" stopIfTrue="1" operator="equal">
      <formula>"ERROR"</formula>
    </cfRule>
  </conditionalFormatting>
  <conditionalFormatting sqref="P152:P157">
    <cfRule type="cellIs" dxfId="630" priority="957" stopIfTrue="1" operator="equal">
      <formula>"ERROR"</formula>
    </cfRule>
  </conditionalFormatting>
  <conditionalFormatting sqref="R151:T151">
    <cfRule type="cellIs" dxfId="629" priority="955" stopIfTrue="1" operator="equal">
      <formula>"ERROR"</formula>
    </cfRule>
  </conditionalFormatting>
  <conditionalFormatting sqref="N158">
    <cfRule type="cellIs" dxfId="628" priority="954" stopIfTrue="1" operator="equal">
      <formula>"ERROR"</formula>
    </cfRule>
  </conditionalFormatting>
  <conditionalFormatting sqref="G158">
    <cfRule type="cellIs" dxfId="627" priority="953" stopIfTrue="1" operator="equal">
      <formula>"ERROR"</formula>
    </cfRule>
  </conditionalFormatting>
  <conditionalFormatting sqref="K151:K157">
    <cfRule type="cellIs" dxfId="626" priority="952" stopIfTrue="1" operator="equal">
      <formula>"ERROR"</formula>
    </cfRule>
  </conditionalFormatting>
  <conditionalFormatting sqref="O151:O157">
    <cfRule type="cellIs" dxfId="625" priority="948" stopIfTrue="1" operator="equal">
      <formula>"ERROR"</formula>
    </cfRule>
  </conditionalFormatting>
  <conditionalFormatting sqref="Q151:Q158">
    <cfRule type="cellIs" dxfId="624" priority="947" stopIfTrue="1" operator="equal">
      <formula>"ERROR"</formula>
    </cfRule>
  </conditionalFormatting>
  <conditionalFormatting sqref="V154">
    <cfRule type="cellIs" dxfId="623" priority="946" stopIfTrue="1" operator="equal">
      <formula>"ERROR"</formula>
    </cfRule>
  </conditionalFormatting>
  <conditionalFormatting sqref="N122:N127">
    <cfRule type="cellIs" dxfId="622" priority="723" stopIfTrue="1" operator="equal">
      <formula>"ERROR"</formula>
    </cfRule>
  </conditionalFormatting>
  <conditionalFormatting sqref="N131">
    <cfRule type="cellIs" dxfId="621" priority="722" stopIfTrue="1" operator="equal">
      <formula>"ERROR"</formula>
    </cfRule>
  </conditionalFormatting>
  <conditionalFormatting sqref="N132:N137">
    <cfRule type="cellIs" dxfId="620" priority="721" stopIfTrue="1" operator="equal">
      <formula>"ERROR"</formula>
    </cfRule>
  </conditionalFormatting>
  <conditionalFormatting sqref="N141">
    <cfRule type="cellIs" dxfId="619" priority="720" stopIfTrue="1" operator="equal">
      <formula>"ERROR"</formula>
    </cfRule>
  </conditionalFormatting>
  <conditionalFormatting sqref="N142:N147">
    <cfRule type="cellIs" dxfId="618" priority="719" stopIfTrue="1" operator="equal">
      <formula>"ERROR"</formula>
    </cfRule>
  </conditionalFormatting>
  <conditionalFormatting sqref="N151">
    <cfRule type="cellIs" dxfId="617" priority="718" stopIfTrue="1" operator="equal">
      <formula>"ERROR"</formula>
    </cfRule>
  </conditionalFormatting>
  <conditionalFormatting sqref="N152:N157">
    <cfRule type="cellIs" dxfId="616" priority="717" stopIfTrue="1" operator="equal">
      <formula>"ERROR"</formula>
    </cfRule>
  </conditionalFormatting>
  <conditionalFormatting sqref="H138:J138">
    <cfRule type="cellIs" dxfId="615" priority="704" stopIfTrue="1" operator="equal">
      <formula>"ERROR"</formula>
    </cfRule>
  </conditionalFormatting>
  <conditionalFormatting sqref="H148:J148">
    <cfRule type="cellIs" dxfId="614" priority="703" stopIfTrue="1" operator="equal">
      <formula>"ERROR"</formula>
    </cfRule>
  </conditionalFormatting>
  <conditionalFormatting sqref="H158:J158">
    <cfRule type="cellIs" dxfId="613" priority="702" stopIfTrue="1" operator="equal">
      <formula>"ERROR"</formula>
    </cfRule>
  </conditionalFormatting>
  <conditionalFormatting sqref="P138">
    <cfRule type="cellIs" dxfId="612" priority="695" stopIfTrue="1" operator="equal">
      <formula>"ERROR"</formula>
    </cfRule>
  </conditionalFormatting>
  <conditionalFormatting sqref="P148">
    <cfRule type="cellIs" dxfId="611" priority="694" stopIfTrue="1" operator="equal">
      <formula>"ERROR"</formula>
    </cfRule>
  </conditionalFormatting>
  <conditionalFormatting sqref="P158">
    <cfRule type="cellIs" dxfId="610" priority="693" stopIfTrue="1" operator="equal">
      <formula>"ERROR"</formula>
    </cfRule>
  </conditionalFormatting>
  <conditionalFormatting sqref="V138">
    <cfRule type="cellIs" dxfId="609" priority="685" stopIfTrue="1" operator="equal">
      <formula>"ERROR"</formula>
    </cfRule>
  </conditionalFormatting>
  <conditionalFormatting sqref="V148">
    <cfRule type="cellIs" dxfId="608" priority="684" stopIfTrue="1" operator="equal">
      <formula>"ERROR"</formula>
    </cfRule>
  </conditionalFormatting>
  <conditionalFormatting sqref="V158">
    <cfRule type="cellIs" dxfId="607" priority="683" stopIfTrue="1" operator="equal">
      <formula>"ERROR"</formula>
    </cfRule>
  </conditionalFormatting>
  <conditionalFormatting sqref="V150">
    <cfRule type="cellIs" dxfId="606" priority="668" stopIfTrue="1" operator="equal">
      <formula>"ERROR"</formula>
    </cfRule>
  </conditionalFormatting>
  <conditionalFormatting sqref="K150">
    <cfRule type="cellIs" dxfId="605" priority="666" stopIfTrue="1" operator="equal">
      <formula>"ERROR"</formula>
    </cfRule>
  </conditionalFormatting>
  <conditionalFormatting sqref="G150">
    <cfRule type="cellIs" dxfId="604" priority="665" stopIfTrue="1" operator="equal">
      <formula>"ERROR"</formula>
    </cfRule>
  </conditionalFormatting>
  <conditionalFormatting sqref="L150:T150">
    <cfRule type="cellIs" dxfId="603" priority="667" stopIfTrue="1" operator="equal">
      <formula>"ERROR"</formula>
    </cfRule>
  </conditionalFormatting>
  <conditionalFormatting sqref="V130">
    <cfRule type="cellIs" dxfId="602" priority="640" stopIfTrue="1" operator="equal">
      <formula>"ERROR"</formula>
    </cfRule>
  </conditionalFormatting>
  <conditionalFormatting sqref="K130">
    <cfRule type="cellIs" dxfId="601" priority="638" stopIfTrue="1" operator="equal">
      <formula>"ERROR"</formula>
    </cfRule>
  </conditionalFormatting>
  <conditionalFormatting sqref="G130">
    <cfRule type="cellIs" dxfId="600" priority="637" stopIfTrue="1" operator="equal">
      <formula>"ERROR"</formula>
    </cfRule>
  </conditionalFormatting>
  <conditionalFormatting sqref="L130:T130">
    <cfRule type="cellIs" dxfId="599" priority="639" stopIfTrue="1" operator="equal">
      <formula>"ERROR"</formula>
    </cfRule>
  </conditionalFormatting>
  <conditionalFormatting sqref="V140">
    <cfRule type="cellIs" dxfId="598" priority="636" stopIfTrue="1" operator="equal">
      <formula>"ERROR"</formula>
    </cfRule>
  </conditionalFormatting>
  <conditionalFormatting sqref="K140">
    <cfRule type="cellIs" dxfId="597" priority="634" stopIfTrue="1" operator="equal">
      <formula>"ERROR"</formula>
    </cfRule>
  </conditionalFormatting>
  <conditionalFormatting sqref="G140">
    <cfRule type="cellIs" dxfId="596" priority="633" stopIfTrue="1" operator="equal">
      <formula>"ERROR"</formula>
    </cfRule>
  </conditionalFormatting>
  <conditionalFormatting sqref="L140:T140">
    <cfRule type="cellIs" dxfId="595" priority="635" stopIfTrue="1" operator="equal">
      <formula>"ERROR"</formula>
    </cfRule>
  </conditionalFormatting>
  <conditionalFormatting sqref="V162">
    <cfRule type="cellIs" dxfId="594" priority="629" stopIfTrue="1" operator="equal">
      <formula>"ERROR"</formula>
    </cfRule>
  </conditionalFormatting>
  <conditionalFormatting sqref="G161:G167">
    <cfRule type="cellIs" dxfId="593" priority="608" stopIfTrue="1" operator="equal">
      <formula>"ERROR"</formula>
    </cfRule>
  </conditionalFormatting>
  <conditionalFormatting sqref="R162">
    <cfRule type="cellIs" dxfId="592" priority="623" stopIfTrue="1" operator="equal">
      <formula>"ERROR"</formula>
    </cfRule>
  </conditionalFormatting>
  <conditionalFormatting sqref="V161">
    <cfRule type="cellIs" dxfId="591" priority="631" stopIfTrue="1" operator="equal">
      <formula>"ERROR"</formula>
    </cfRule>
  </conditionalFormatting>
  <conditionalFormatting sqref="V163">
    <cfRule type="cellIs" dxfId="590" priority="628" stopIfTrue="1" operator="equal">
      <formula>"ERROR"</formula>
    </cfRule>
  </conditionalFormatting>
  <conditionalFormatting sqref="V165">
    <cfRule type="cellIs" dxfId="589" priority="627" stopIfTrue="1" operator="equal">
      <formula>"ERROR"</formula>
    </cfRule>
  </conditionalFormatting>
  <conditionalFormatting sqref="V167">
    <cfRule type="cellIs" dxfId="588" priority="625" stopIfTrue="1" operator="equal">
      <formula>"ERROR"</formula>
    </cfRule>
  </conditionalFormatting>
  <conditionalFormatting sqref="V166">
    <cfRule type="cellIs" dxfId="587" priority="626" stopIfTrue="1" operator="equal">
      <formula>"ERROR"</formula>
    </cfRule>
  </conditionalFormatting>
  <conditionalFormatting sqref="P161">
    <cfRule type="cellIs" dxfId="586" priority="624" stopIfTrue="1" operator="equal">
      <formula>"ERROR"</formula>
    </cfRule>
  </conditionalFormatting>
  <conditionalFormatting sqref="R168">
    <cfRule type="cellIs" dxfId="585" priority="617" stopIfTrue="1" operator="equal">
      <formula>"ERROR"</formula>
    </cfRule>
  </conditionalFormatting>
  <conditionalFormatting sqref="T168">
    <cfRule type="cellIs" dxfId="584" priority="616" stopIfTrue="1" operator="equal">
      <formula>"ERROR"</formula>
    </cfRule>
  </conditionalFormatting>
  <conditionalFormatting sqref="R163:R167">
    <cfRule type="cellIs" dxfId="583" priority="615" stopIfTrue="1" operator="equal">
      <formula>"ERROR"</formula>
    </cfRule>
  </conditionalFormatting>
  <conditionalFormatting sqref="L168">
    <cfRule type="cellIs" dxfId="582" priority="614" stopIfTrue="1" operator="equal">
      <formula>"ERROR"</formula>
    </cfRule>
  </conditionalFormatting>
  <conditionalFormatting sqref="P162:P167">
    <cfRule type="cellIs" dxfId="581" priority="613" stopIfTrue="1" operator="equal">
      <formula>"ERROR"</formula>
    </cfRule>
  </conditionalFormatting>
  <conditionalFormatting sqref="R161:T161">
    <cfRule type="cellIs" dxfId="580" priority="612" stopIfTrue="1" operator="equal">
      <formula>"ERROR"</formula>
    </cfRule>
  </conditionalFormatting>
  <conditionalFormatting sqref="N168">
    <cfRule type="cellIs" dxfId="579" priority="611" stopIfTrue="1" operator="equal">
      <formula>"ERROR"</formula>
    </cfRule>
  </conditionalFormatting>
  <conditionalFormatting sqref="G168">
    <cfRule type="cellIs" dxfId="578" priority="610" stopIfTrue="1" operator="equal">
      <formula>"ERROR"</formula>
    </cfRule>
  </conditionalFormatting>
  <conditionalFormatting sqref="K161:K167">
    <cfRule type="cellIs" dxfId="577" priority="609" stopIfTrue="1" operator="equal">
      <formula>"ERROR"</formula>
    </cfRule>
  </conditionalFormatting>
  <conditionalFormatting sqref="O161:O167">
    <cfRule type="cellIs" dxfId="576" priority="607" stopIfTrue="1" operator="equal">
      <formula>"ERROR"</formula>
    </cfRule>
  </conditionalFormatting>
  <conditionalFormatting sqref="Q161:Q168">
    <cfRule type="cellIs" dxfId="575" priority="606" stopIfTrue="1" operator="equal">
      <formula>"ERROR"</formula>
    </cfRule>
  </conditionalFormatting>
  <conditionalFormatting sqref="V164">
    <cfRule type="cellIs" dxfId="574" priority="605" stopIfTrue="1" operator="equal">
      <formula>"ERROR"</formula>
    </cfRule>
  </conditionalFormatting>
  <conditionalFormatting sqref="N161">
    <cfRule type="cellIs" dxfId="573" priority="604" stopIfTrue="1" operator="equal">
      <formula>"ERROR"</formula>
    </cfRule>
  </conditionalFormatting>
  <conditionalFormatting sqref="N162:N167">
    <cfRule type="cellIs" dxfId="572" priority="603" stopIfTrue="1" operator="equal">
      <formula>"ERROR"</formula>
    </cfRule>
  </conditionalFormatting>
  <conditionalFormatting sqref="H168:J168">
    <cfRule type="cellIs" dxfId="571" priority="602" stopIfTrue="1" operator="equal">
      <formula>"ERROR"</formula>
    </cfRule>
  </conditionalFormatting>
  <conditionalFormatting sqref="P168">
    <cfRule type="cellIs" dxfId="570" priority="601" stopIfTrue="1" operator="equal">
      <formula>"ERROR"</formula>
    </cfRule>
  </conditionalFormatting>
  <conditionalFormatting sqref="V168">
    <cfRule type="cellIs" dxfId="569" priority="600" stopIfTrue="1" operator="equal">
      <formula>"ERROR"</formula>
    </cfRule>
  </conditionalFormatting>
  <conditionalFormatting sqref="V160">
    <cfRule type="cellIs" dxfId="568" priority="599" stopIfTrue="1" operator="equal">
      <formula>"ERROR"</formula>
    </cfRule>
  </conditionalFormatting>
  <conditionalFormatting sqref="K160">
    <cfRule type="cellIs" dxfId="567" priority="597" stopIfTrue="1" operator="equal">
      <formula>"ERROR"</formula>
    </cfRule>
  </conditionalFormatting>
  <conditionalFormatting sqref="G160">
    <cfRule type="cellIs" dxfId="566" priority="596" stopIfTrue="1" operator="equal">
      <formula>"ERROR"</formula>
    </cfRule>
  </conditionalFormatting>
  <conditionalFormatting sqref="L160:T160">
    <cfRule type="cellIs" dxfId="565" priority="598" stopIfTrue="1" operator="equal">
      <formula>"ERROR"</formula>
    </cfRule>
  </conditionalFormatting>
  <conditionalFormatting sqref="V172">
    <cfRule type="cellIs" dxfId="564" priority="593" stopIfTrue="1" operator="equal">
      <formula>"ERROR"</formula>
    </cfRule>
  </conditionalFormatting>
  <conditionalFormatting sqref="G171:G177">
    <cfRule type="cellIs" dxfId="563" priority="572" stopIfTrue="1" operator="equal">
      <formula>"ERROR"</formula>
    </cfRule>
  </conditionalFormatting>
  <conditionalFormatting sqref="R172">
    <cfRule type="cellIs" dxfId="562" priority="587" stopIfTrue="1" operator="equal">
      <formula>"ERROR"</formula>
    </cfRule>
  </conditionalFormatting>
  <conditionalFormatting sqref="V171">
    <cfRule type="cellIs" dxfId="561" priority="595" stopIfTrue="1" operator="equal">
      <formula>"ERROR"</formula>
    </cfRule>
  </conditionalFormatting>
  <conditionalFormatting sqref="V173">
    <cfRule type="cellIs" dxfId="560" priority="592" stopIfTrue="1" operator="equal">
      <formula>"ERROR"</formula>
    </cfRule>
  </conditionalFormatting>
  <conditionalFormatting sqref="V175">
    <cfRule type="cellIs" dxfId="559" priority="591" stopIfTrue="1" operator="equal">
      <formula>"ERROR"</formula>
    </cfRule>
  </conditionalFormatting>
  <conditionalFormatting sqref="V177">
    <cfRule type="cellIs" dxfId="558" priority="589" stopIfTrue="1" operator="equal">
      <formula>"ERROR"</formula>
    </cfRule>
  </conditionalFormatting>
  <conditionalFormatting sqref="V176">
    <cfRule type="cellIs" dxfId="557" priority="590" stopIfTrue="1" operator="equal">
      <formula>"ERROR"</formula>
    </cfRule>
  </conditionalFormatting>
  <conditionalFormatting sqref="P171">
    <cfRule type="cellIs" dxfId="556" priority="588" stopIfTrue="1" operator="equal">
      <formula>"ERROR"</formula>
    </cfRule>
  </conditionalFormatting>
  <conditionalFormatting sqref="R178">
    <cfRule type="cellIs" dxfId="555" priority="581" stopIfTrue="1" operator="equal">
      <formula>"ERROR"</formula>
    </cfRule>
  </conditionalFormatting>
  <conditionalFormatting sqref="T178">
    <cfRule type="cellIs" dxfId="554" priority="580" stopIfTrue="1" operator="equal">
      <formula>"ERROR"</formula>
    </cfRule>
  </conditionalFormatting>
  <conditionalFormatting sqref="R173:R177">
    <cfRule type="cellIs" dxfId="553" priority="579" stopIfTrue="1" operator="equal">
      <formula>"ERROR"</formula>
    </cfRule>
  </conditionalFormatting>
  <conditionalFormatting sqref="L178">
    <cfRule type="cellIs" dxfId="552" priority="578" stopIfTrue="1" operator="equal">
      <formula>"ERROR"</formula>
    </cfRule>
  </conditionalFormatting>
  <conditionalFormatting sqref="P172:P177">
    <cfRule type="cellIs" dxfId="551" priority="577" stopIfTrue="1" operator="equal">
      <formula>"ERROR"</formula>
    </cfRule>
  </conditionalFormatting>
  <conditionalFormatting sqref="R171:T171">
    <cfRule type="cellIs" dxfId="550" priority="576" stopIfTrue="1" operator="equal">
      <formula>"ERROR"</formula>
    </cfRule>
  </conditionalFormatting>
  <conditionalFormatting sqref="N178">
    <cfRule type="cellIs" dxfId="549" priority="575" stopIfTrue="1" operator="equal">
      <formula>"ERROR"</formula>
    </cfRule>
  </conditionalFormatting>
  <conditionalFormatting sqref="G178">
    <cfRule type="cellIs" dxfId="548" priority="574" stopIfTrue="1" operator="equal">
      <formula>"ERROR"</formula>
    </cfRule>
  </conditionalFormatting>
  <conditionalFormatting sqref="K171:K177">
    <cfRule type="cellIs" dxfId="547" priority="573" stopIfTrue="1" operator="equal">
      <formula>"ERROR"</formula>
    </cfRule>
  </conditionalFormatting>
  <conditionalFormatting sqref="O171:O177">
    <cfRule type="cellIs" dxfId="546" priority="571" stopIfTrue="1" operator="equal">
      <formula>"ERROR"</formula>
    </cfRule>
  </conditionalFormatting>
  <conditionalFormatting sqref="Q171:Q178">
    <cfRule type="cellIs" dxfId="545" priority="570" stopIfTrue="1" operator="equal">
      <formula>"ERROR"</formula>
    </cfRule>
  </conditionalFormatting>
  <conditionalFormatting sqref="V174">
    <cfRule type="cellIs" dxfId="544" priority="569" stopIfTrue="1" operator="equal">
      <formula>"ERROR"</formula>
    </cfRule>
  </conditionalFormatting>
  <conditionalFormatting sqref="N171">
    <cfRule type="cellIs" dxfId="543" priority="568" stopIfTrue="1" operator="equal">
      <formula>"ERROR"</formula>
    </cfRule>
  </conditionalFormatting>
  <conditionalFormatting sqref="N172:N177">
    <cfRule type="cellIs" dxfId="542" priority="567" stopIfTrue="1" operator="equal">
      <formula>"ERROR"</formula>
    </cfRule>
  </conditionalFormatting>
  <conditionalFormatting sqref="H178:J178">
    <cfRule type="cellIs" dxfId="541" priority="566" stopIfTrue="1" operator="equal">
      <formula>"ERROR"</formula>
    </cfRule>
  </conditionalFormatting>
  <conditionalFormatting sqref="P178">
    <cfRule type="cellIs" dxfId="540" priority="565" stopIfTrue="1" operator="equal">
      <formula>"ERROR"</formula>
    </cfRule>
  </conditionalFormatting>
  <conditionalFormatting sqref="V178">
    <cfRule type="cellIs" dxfId="539" priority="564" stopIfTrue="1" operator="equal">
      <formula>"ERROR"</formula>
    </cfRule>
  </conditionalFormatting>
  <conditionalFormatting sqref="V170">
    <cfRule type="cellIs" dxfId="538" priority="563" stopIfTrue="1" operator="equal">
      <formula>"ERROR"</formula>
    </cfRule>
  </conditionalFormatting>
  <conditionalFormatting sqref="K170">
    <cfRule type="cellIs" dxfId="537" priority="561" stopIfTrue="1" operator="equal">
      <formula>"ERROR"</formula>
    </cfRule>
  </conditionalFormatting>
  <conditionalFormatting sqref="G170">
    <cfRule type="cellIs" dxfId="536" priority="560" stopIfTrue="1" operator="equal">
      <formula>"ERROR"</formula>
    </cfRule>
  </conditionalFormatting>
  <conditionalFormatting sqref="L170:T170">
    <cfRule type="cellIs" dxfId="535" priority="562" stopIfTrue="1" operator="equal">
      <formula>"ERROR"</formula>
    </cfRule>
  </conditionalFormatting>
  <conditionalFormatting sqref="V182">
    <cfRule type="cellIs" dxfId="534" priority="557" stopIfTrue="1" operator="equal">
      <formula>"ERROR"</formula>
    </cfRule>
  </conditionalFormatting>
  <conditionalFormatting sqref="G181:G187">
    <cfRule type="cellIs" dxfId="533" priority="536" stopIfTrue="1" operator="equal">
      <formula>"ERROR"</formula>
    </cfRule>
  </conditionalFormatting>
  <conditionalFormatting sqref="R182">
    <cfRule type="cellIs" dxfId="532" priority="551" stopIfTrue="1" operator="equal">
      <formula>"ERROR"</formula>
    </cfRule>
  </conditionalFormatting>
  <conditionalFormatting sqref="V181">
    <cfRule type="cellIs" dxfId="531" priority="559" stopIfTrue="1" operator="equal">
      <formula>"ERROR"</formula>
    </cfRule>
  </conditionalFormatting>
  <conditionalFormatting sqref="V183">
    <cfRule type="cellIs" dxfId="530" priority="556" stopIfTrue="1" operator="equal">
      <formula>"ERROR"</formula>
    </cfRule>
  </conditionalFormatting>
  <conditionalFormatting sqref="V185">
    <cfRule type="cellIs" dxfId="529" priority="555" stopIfTrue="1" operator="equal">
      <formula>"ERROR"</formula>
    </cfRule>
  </conditionalFormatting>
  <conditionalFormatting sqref="V187">
    <cfRule type="cellIs" dxfId="528" priority="553" stopIfTrue="1" operator="equal">
      <formula>"ERROR"</formula>
    </cfRule>
  </conditionalFormatting>
  <conditionalFormatting sqref="V186">
    <cfRule type="cellIs" dxfId="527" priority="554" stopIfTrue="1" operator="equal">
      <formula>"ERROR"</formula>
    </cfRule>
  </conditionalFormatting>
  <conditionalFormatting sqref="P181">
    <cfRule type="cellIs" dxfId="526" priority="552" stopIfTrue="1" operator="equal">
      <formula>"ERROR"</formula>
    </cfRule>
  </conditionalFormatting>
  <conditionalFormatting sqref="R188">
    <cfRule type="cellIs" dxfId="525" priority="545" stopIfTrue="1" operator="equal">
      <formula>"ERROR"</formula>
    </cfRule>
  </conditionalFormatting>
  <conditionalFormatting sqref="T188">
    <cfRule type="cellIs" dxfId="524" priority="544" stopIfTrue="1" operator="equal">
      <formula>"ERROR"</formula>
    </cfRule>
  </conditionalFormatting>
  <conditionalFormatting sqref="R183:R187">
    <cfRule type="cellIs" dxfId="523" priority="543" stopIfTrue="1" operator="equal">
      <formula>"ERROR"</formula>
    </cfRule>
  </conditionalFormatting>
  <conditionalFormatting sqref="L188">
    <cfRule type="cellIs" dxfId="522" priority="542" stopIfTrue="1" operator="equal">
      <formula>"ERROR"</formula>
    </cfRule>
  </conditionalFormatting>
  <conditionalFormatting sqref="P182:P187">
    <cfRule type="cellIs" dxfId="521" priority="541" stopIfTrue="1" operator="equal">
      <formula>"ERROR"</formula>
    </cfRule>
  </conditionalFormatting>
  <conditionalFormatting sqref="R181:T181">
    <cfRule type="cellIs" dxfId="520" priority="540" stopIfTrue="1" operator="equal">
      <formula>"ERROR"</formula>
    </cfRule>
  </conditionalFormatting>
  <conditionalFormatting sqref="N188">
    <cfRule type="cellIs" dxfId="519" priority="539" stopIfTrue="1" operator="equal">
      <formula>"ERROR"</formula>
    </cfRule>
  </conditionalFormatting>
  <conditionalFormatting sqref="G188">
    <cfRule type="cellIs" dxfId="518" priority="538" stopIfTrue="1" operator="equal">
      <formula>"ERROR"</formula>
    </cfRule>
  </conditionalFormatting>
  <conditionalFormatting sqref="K181:K187">
    <cfRule type="cellIs" dxfId="517" priority="537" stopIfTrue="1" operator="equal">
      <formula>"ERROR"</formula>
    </cfRule>
  </conditionalFormatting>
  <conditionalFormatting sqref="O181:O187">
    <cfRule type="cellIs" dxfId="516" priority="535" stopIfTrue="1" operator="equal">
      <formula>"ERROR"</formula>
    </cfRule>
  </conditionalFormatting>
  <conditionalFormatting sqref="Q181:Q188">
    <cfRule type="cellIs" dxfId="515" priority="534" stopIfTrue="1" operator="equal">
      <formula>"ERROR"</formula>
    </cfRule>
  </conditionalFormatting>
  <conditionalFormatting sqref="V184">
    <cfRule type="cellIs" dxfId="514" priority="533" stopIfTrue="1" operator="equal">
      <formula>"ERROR"</formula>
    </cfRule>
  </conditionalFormatting>
  <conditionalFormatting sqref="N181">
    <cfRule type="cellIs" dxfId="513" priority="532" stopIfTrue="1" operator="equal">
      <formula>"ERROR"</formula>
    </cfRule>
  </conditionalFormatting>
  <conditionalFormatting sqref="N182:N187">
    <cfRule type="cellIs" dxfId="512" priority="531" stopIfTrue="1" operator="equal">
      <formula>"ERROR"</formula>
    </cfRule>
  </conditionalFormatting>
  <conditionalFormatting sqref="H188:J188">
    <cfRule type="cellIs" dxfId="511" priority="530" stopIfTrue="1" operator="equal">
      <formula>"ERROR"</formula>
    </cfRule>
  </conditionalFormatting>
  <conditionalFormatting sqref="P188">
    <cfRule type="cellIs" dxfId="510" priority="529" stopIfTrue="1" operator="equal">
      <formula>"ERROR"</formula>
    </cfRule>
  </conditionalFormatting>
  <conditionalFormatting sqref="V188">
    <cfRule type="cellIs" dxfId="509" priority="528" stopIfTrue="1" operator="equal">
      <formula>"ERROR"</formula>
    </cfRule>
  </conditionalFormatting>
  <conditionalFormatting sqref="V180">
    <cfRule type="cellIs" dxfId="508" priority="527" stopIfTrue="1" operator="equal">
      <formula>"ERROR"</formula>
    </cfRule>
  </conditionalFormatting>
  <conditionalFormatting sqref="K180">
    <cfRule type="cellIs" dxfId="507" priority="525" stopIfTrue="1" operator="equal">
      <formula>"ERROR"</formula>
    </cfRule>
  </conditionalFormatting>
  <conditionalFormatting sqref="G180">
    <cfRule type="cellIs" dxfId="506" priority="524" stopIfTrue="1" operator="equal">
      <formula>"ERROR"</formula>
    </cfRule>
  </conditionalFormatting>
  <conditionalFormatting sqref="L180:T180">
    <cfRule type="cellIs" dxfId="505" priority="526" stopIfTrue="1" operator="equal">
      <formula>"ERROR"</formula>
    </cfRule>
  </conditionalFormatting>
  <conditionalFormatting sqref="V192">
    <cfRule type="cellIs" dxfId="504" priority="521" stopIfTrue="1" operator="equal">
      <formula>"ERROR"</formula>
    </cfRule>
  </conditionalFormatting>
  <conditionalFormatting sqref="G191:G197">
    <cfRule type="cellIs" dxfId="503" priority="500" stopIfTrue="1" operator="equal">
      <formula>"ERROR"</formula>
    </cfRule>
  </conditionalFormatting>
  <conditionalFormatting sqref="R192">
    <cfRule type="cellIs" dxfId="502" priority="515" stopIfTrue="1" operator="equal">
      <formula>"ERROR"</formula>
    </cfRule>
  </conditionalFormatting>
  <conditionalFormatting sqref="V191">
    <cfRule type="cellIs" dxfId="501" priority="523" stopIfTrue="1" operator="equal">
      <formula>"ERROR"</formula>
    </cfRule>
  </conditionalFormatting>
  <conditionalFormatting sqref="V193">
    <cfRule type="cellIs" dxfId="500" priority="520" stopIfTrue="1" operator="equal">
      <formula>"ERROR"</formula>
    </cfRule>
  </conditionalFormatting>
  <conditionalFormatting sqref="V195">
    <cfRule type="cellIs" dxfId="499" priority="519" stopIfTrue="1" operator="equal">
      <formula>"ERROR"</formula>
    </cfRule>
  </conditionalFormatting>
  <conditionalFormatting sqref="V197">
    <cfRule type="cellIs" dxfId="498" priority="517" stopIfTrue="1" operator="equal">
      <formula>"ERROR"</formula>
    </cfRule>
  </conditionalFormatting>
  <conditionalFormatting sqref="V196">
    <cfRule type="cellIs" dxfId="497" priority="518" stopIfTrue="1" operator="equal">
      <formula>"ERROR"</formula>
    </cfRule>
  </conditionalFormatting>
  <conditionalFormatting sqref="P191">
    <cfRule type="cellIs" dxfId="496" priority="516" stopIfTrue="1" operator="equal">
      <formula>"ERROR"</formula>
    </cfRule>
  </conditionalFormatting>
  <conditionalFormatting sqref="R198">
    <cfRule type="cellIs" dxfId="495" priority="509" stopIfTrue="1" operator="equal">
      <formula>"ERROR"</formula>
    </cfRule>
  </conditionalFormatting>
  <conditionalFormatting sqref="T198">
    <cfRule type="cellIs" dxfId="494" priority="508" stopIfTrue="1" operator="equal">
      <formula>"ERROR"</formula>
    </cfRule>
  </conditionalFormatting>
  <conditionalFormatting sqref="R193:R197">
    <cfRule type="cellIs" dxfId="493" priority="507" stopIfTrue="1" operator="equal">
      <formula>"ERROR"</formula>
    </cfRule>
  </conditionalFormatting>
  <conditionalFormatting sqref="L198">
    <cfRule type="cellIs" dxfId="492" priority="506" stopIfTrue="1" operator="equal">
      <formula>"ERROR"</formula>
    </cfRule>
  </conditionalFormatting>
  <conditionalFormatting sqref="P192:P197">
    <cfRule type="cellIs" dxfId="491" priority="505" stopIfTrue="1" operator="equal">
      <formula>"ERROR"</formula>
    </cfRule>
  </conditionalFormatting>
  <conditionalFormatting sqref="R191:T191">
    <cfRule type="cellIs" dxfId="490" priority="504" stopIfTrue="1" operator="equal">
      <formula>"ERROR"</formula>
    </cfRule>
  </conditionalFormatting>
  <conditionalFormatting sqref="N198">
    <cfRule type="cellIs" dxfId="489" priority="503" stopIfTrue="1" operator="equal">
      <formula>"ERROR"</formula>
    </cfRule>
  </conditionalFormatting>
  <conditionalFormatting sqref="G198">
    <cfRule type="cellIs" dxfId="488" priority="502" stopIfTrue="1" operator="equal">
      <formula>"ERROR"</formula>
    </cfRule>
  </conditionalFormatting>
  <conditionalFormatting sqref="K191:K197">
    <cfRule type="cellIs" dxfId="487" priority="501" stopIfTrue="1" operator="equal">
      <formula>"ERROR"</formula>
    </cfRule>
  </conditionalFormatting>
  <conditionalFormatting sqref="O191:O197">
    <cfRule type="cellIs" dxfId="486" priority="499" stopIfTrue="1" operator="equal">
      <formula>"ERROR"</formula>
    </cfRule>
  </conditionalFormatting>
  <conditionalFormatting sqref="Q191:Q198">
    <cfRule type="cellIs" dxfId="485" priority="498" stopIfTrue="1" operator="equal">
      <formula>"ERROR"</formula>
    </cfRule>
  </conditionalFormatting>
  <conditionalFormatting sqref="V194">
    <cfRule type="cellIs" dxfId="484" priority="497" stopIfTrue="1" operator="equal">
      <formula>"ERROR"</formula>
    </cfRule>
  </conditionalFormatting>
  <conditionalFormatting sqref="N191">
    <cfRule type="cellIs" dxfId="483" priority="496" stopIfTrue="1" operator="equal">
      <formula>"ERROR"</formula>
    </cfRule>
  </conditionalFormatting>
  <conditionalFormatting sqref="N192:N197">
    <cfRule type="cellIs" dxfId="482" priority="495" stopIfTrue="1" operator="equal">
      <formula>"ERROR"</formula>
    </cfRule>
  </conditionalFormatting>
  <conditionalFormatting sqref="H198:J198">
    <cfRule type="cellIs" dxfId="481" priority="494" stopIfTrue="1" operator="equal">
      <formula>"ERROR"</formula>
    </cfRule>
  </conditionalFormatting>
  <conditionalFormatting sqref="P198">
    <cfRule type="cellIs" dxfId="480" priority="493" stopIfTrue="1" operator="equal">
      <formula>"ERROR"</formula>
    </cfRule>
  </conditionalFormatting>
  <conditionalFormatting sqref="V198">
    <cfRule type="cellIs" dxfId="479" priority="492" stopIfTrue="1" operator="equal">
      <formula>"ERROR"</formula>
    </cfRule>
  </conditionalFormatting>
  <conditionalFormatting sqref="V190">
    <cfRule type="cellIs" dxfId="478" priority="491" stopIfTrue="1" operator="equal">
      <formula>"ERROR"</formula>
    </cfRule>
  </conditionalFormatting>
  <conditionalFormatting sqref="K190">
    <cfRule type="cellIs" dxfId="477" priority="489" stopIfTrue="1" operator="equal">
      <formula>"ERROR"</formula>
    </cfRule>
  </conditionalFormatting>
  <conditionalFormatting sqref="G190">
    <cfRule type="cellIs" dxfId="476" priority="488" stopIfTrue="1" operator="equal">
      <formula>"ERROR"</formula>
    </cfRule>
  </conditionalFormatting>
  <conditionalFormatting sqref="L190:T190">
    <cfRule type="cellIs" dxfId="475" priority="490" stopIfTrue="1" operator="equal">
      <formula>"ERROR"</formula>
    </cfRule>
  </conditionalFormatting>
  <conditionalFormatting sqref="V202">
    <cfRule type="cellIs" dxfId="474" priority="485" stopIfTrue="1" operator="equal">
      <formula>"ERROR"</formula>
    </cfRule>
  </conditionalFormatting>
  <conditionalFormatting sqref="G201:G207">
    <cfRule type="cellIs" dxfId="473" priority="464" stopIfTrue="1" operator="equal">
      <formula>"ERROR"</formula>
    </cfRule>
  </conditionalFormatting>
  <conditionalFormatting sqref="R202">
    <cfRule type="cellIs" dxfId="472" priority="479" stopIfTrue="1" operator="equal">
      <formula>"ERROR"</formula>
    </cfRule>
  </conditionalFormatting>
  <conditionalFormatting sqref="V201">
    <cfRule type="cellIs" dxfId="471" priority="487" stopIfTrue="1" operator="equal">
      <formula>"ERROR"</formula>
    </cfRule>
  </conditionalFormatting>
  <conditionalFormatting sqref="V203">
    <cfRule type="cellIs" dxfId="470" priority="484" stopIfTrue="1" operator="equal">
      <formula>"ERROR"</formula>
    </cfRule>
  </conditionalFormatting>
  <conditionalFormatting sqref="V205">
    <cfRule type="cellIs" dxfId="469" priority="483" stopIfTrue="1" operator="equal">
      <formula>"ERROR"</formula>
    </cfRule>
  </conditionalFormatting>
  <conditionalFormatting sqref="V207">
    <cfRule type="cellIs" dxfId="468" priority="481" stopIfTrue="1" operator="equal">
      <formula>"ERROR"</formula>
    </cfRule>
  </conditionalFormatting>
  <conditionalFormatting sqref="V206">
    <cfRule type="cellIs" dxfId="467" priority="482" stopIfTrue="1" operator="equal">
      <formula>"ERROR"</formula>
    </cfRule>
  </conditionalFormatting>
  <conditionalFormatting sqref="P201">
    <cfRule type="cellIs" dxfId="466" priority="480" stopIfTrue="1" operator="equal">
      <formula>"ERROR"</formula>
    </cfRule>
  </conditionalFormatting>
  <conditionalFormatting sqref="R208">
    <cfRule type="cellIs" dxfId="465" priority="473" stopIfTrue="1" operator="equal">
      <formula>"ERROR"</formula>
    </cfRule>
  </conditionalFormatting>
  <conditionalFormatting sqref="T208">
    <cfRule type="cellIs" dxfId="464" priority="472" stopIfTrue="1" operator="equal">
      <formula>"ERROR"</formula>
    </cfRule>
  </conditionalFormatting>
  <conditionalFormatting sqref="R203:R207">
    <cfRule type="cellIs" dxfId="463" priority="471" stopIfTrue="1" operator="equal">
      <formula>"ERROR"</formula>
    </cfRule>
  </conditionalFormatting>
  <conditionalFormatting sqref="L208">
    <cfRule type="cellIs" dxfId="462" priority="470" stopIfTrue="1" operator="equal">
      <formula>"ERROR"</formula>
    </cfRule>
  </conditionalFormatting>
  <conditionalFormatting sqref="P202:P207">
    <cfRule type="cellIs" dxfId="461" priority="469" stopIfTrue="1" operator="equal">
      <formula>"ERROR"</formula>
    </cfRule>
  </conditionalFormatting>
  <conditionalFormatting sqref="R201:T201">
    <cfRule type="cellIs" dxfId="460" priority="468" stopIfTrue="1" operator="equal">
      <formula>"ERROR"</formula>
    </cfRule>
  </conditionalFormatting>
  <conditionalFormatting sqref="N208">
    <cfRule type="cellIs" dxfId="459" priority="467" stopIfTrue="1" operator="equal">
      <formula>"ERROR"</formula>
    </cfRule>
  </conditionalFormatting>
  <conditionalFormatting sqref="G208">
    <cfRule type="cellIs" dxfId="458" priority="466" stopIfTrue="1" operator="equal">
      <formula>"ERROR"</formula>
    </cfRule>
  </conditionalFormatting>
  <conditionalFormatting sqref="K201:K207">
    <cfRule type="cellIs" dxfId="457" priority="465" stopIfTrue="1" operator="equal">
      <formula>"ERROR"</formula>
    </cfRule>
  </conditionalFormatting>
  <conditionalFormatting sqref="O201:O207">
    <cfRule type="cellIs" dxfId="456" priority="463" stopIfTrue="1" operator="equal">
      <formula>"ERROR"</formula>
    </cfRule>
  </conditionalFormatting>
  <conditionalFormatting sqref="Q201:Q208">
    <cfRule type="cellIs" dxfId="455" priority="462" stopIfTrue="1" operator="equal">
      <formula>"ERROR"</formula>
    </cfRule>
  </conditionalFormatting>
  <conditionalFormatting sqref="V204">
    <cfRule type="cellIs" dxfId="454" priority="461" stopIfTrue="1" operator="equal">
      <formula>"ERROR"</formula>
    </cfRule>
  </conditionalFormatting>
  <conditionalFormatting sqref="N201">
    <cfRule type="cellIs" dxfId="453" priority="460" stopIfTrue="1" operator="equal">
      <formula>"ERROR"</formula>
    </cfRule>
  </conditionalFormatting>
  <conditionalFormatting sqref="N202:N207">
    <cfRule type="cellIs" dxfId="452" priority="459" stopIfTrue="1" operator="equal">
      <formula>"ERROR"</formula>
    </cfRule>
  </conditionalFormatting>
  <conditionalFormatting sqref="H208:J208">
    <cfRule type="cellIs" dxfId="451" priority="458" stopIfTrue="1" operator="equal">
      <formula>"ERROR"</formula>
    </cfRule>
  </conditionalFormatting>
  <conditionalFormatting sqref="P208">
    <cfRule type="cellIs" dxfId="450" priority="457" stopIfTrue="1" operator="equal">
      <formula>"ERROR"</formula>
    </cfRule>
  </conditionalFormatting>
  <conditionalFormatting sqref="V208">
    <cfRule type="cellIs" dxfId="449" priority="456" stopIfTrue="1" operator="equal">
      <formula>"ERROR"</formula>
    </cfRule>
  </conditionalFormatting>
  <conditionalFormatting sqref="V200">
    <cfRule type="cellIs" dxfId="448" priority="455" stopIfTrue="1" operator="equal">
      <formula>"ERROR"</formula>
    </cfRule>
  </conditionalFormatting>
  <conditionalFormatting sqref="K200">
    <cfRule type="cellIs" dxfId="447" priority="453" stopIfTrue="1" operator="equal">
      <formula>"ERROR"</formula>
    </cfRule>
  </conditionalFormatting>
  <conditionalFormatting sqref="G200">
    <cfRule type="cellIs" dxfId="446" priority="452" stopIfTrue="1" operator="equal">
      <formula>"ERROR"</formula>
    </cfRule>
  </conditionalFormatting>
  <conditionalFormatting sqref="L200:T200">
    <cfRule type="cellIs" dxfId="445" priority="454" stopIfTrue="1" operator="equal">
      <formula>"ERROR"</formula>
    </cfRule>
  </conditionalFormatting>
  <conditionalFormatting sqref="V212">
    <cfRule type="cellIs" dxfId="444" priority="449" stopIfTrue="1" operator="equal">
      <formula>"ERROR"</formula>
    </cfRule>
  </conditionalFormatting>
  <conditionalFormatting sqref="G211:G217">
    <cfRule type="cellIs" dxfId="443" priority="428" stopIfTrue="1" operator="equal">
      <formula>"ERROR"</formula>
    </cfRule>
  </conditionalFormatting>
  <conditionalFormatting sqref="R212">
    <cfRule type="cellIs" dxfId="442" priority="443" stopIfTrue="1" operator="equal">
      <formula>"ERROR"</formula>
    </cfRule>
  </conditionalFormatting>
  <conditionalFormatting sqref="V211">
    <cfRule type="cellIs" dxfId="441" priority="451" stopIfTrue="1" operator="equal">
      <formula>"ERROR"</formula>
    </cfRule>
  </conditionalFormatting>
  <conditionalFormatting sqref="V213">
    <cfRule type="cellIs" dxfId="440" priority="448" stopIfTrue="1" operator="equal">
      <formula>"ERROR"</formula>
    </cfRule>
  </conditionalFormatting>
  <conditionalFormatting sqref="V215">
    <cfRule type="cellIs" dxfId="439" priority="447" stopIfTrue="1" operator="equal">
      <formula>"ERROR"</formula>
    </cfRule>
  </conditionalFormatting>
  <conditionalFormatting sqref="V217">
    <cfRule type="cellIs" dxfId="438" priority="445" stopIfTrue="1" operator="equal">
      <formula>"ERROR"</formula>
    </cfRule>
  </conditionalFormatting>
  <conditionalFormatting sqref="V216">
    <cfRule type="cellIs" dxfId="437" priority="446" stopIfTrue="1" operator="equal">
      <formula>"ERROR"</formula>
    </cfRule>
  </conditionalFormatting>
  <conditionalFormatting sqref="P211">
    <cfRule type="cellIs" dxfId="436" priority="444" stopIfTrue="1" operator="equal">
      <formula>"ERROR"</formula>
    </cfRule>
  </conditionalFormatting>
  <conditionalFormatting sqref="R218">
    <cfRule type="cellIs" dxfId="435" priority="437" stopIfTrue="1" operator="equal">
      <formula>"ERROR"</formula>
    </cfRule>
  </conditionalFormatting>
  <conditionalFormatting sqref="T218">
    <cfRule type="cellIs" dxfId="434" priority="436" stopIfTrue="1" operator="equal">
      <formula>"ERROR"</formula>
    </cfRule>
  </conditionalFormatting>
  <conditionalFormatting sqref="R213:R217">
    <cfRule type="cellIs" dxfId="433" priority="435" stopIfTrue="1" operator="equal">
      <formula>"ERROR"</formula>
    </cfRule>
  </conditionalFormatting>
  <conditionalFormatting sqref="L218">
    <cfRule type="cellIs" dxfId="432" priority="434" stopIfTrue="1" operator="equal">
      <formula>"ERROR"</formula>
    </cfRule>
  </conditionalFormatting>
  <conditionalFormatting sqref="P212:P217">
    <cfRule type="cellIs" dxfId="431" priority="433" stopIfTrue="1" operator="equal">
      <formula>"ERROR"</formula>
    </cfRule>
  </conditionalFormatting>
  <conditionalFormatting sqref="R211:T211">
    <cfRule type="cellIs" dxfId="430" priority="432" stopIfTrue="1" operator="equal">
      <formula>"ERROR"</formula>
    </cfRule>
  </conditionalFormatting>
  <conditionalFormatting sqref="N218">
    <cfRule type="cellIs" dxfId="429" priority="431" stopIfTrue="1" operator="equal">
      <formula>"ERROR"</formula>
    </cfRule>
  </conditionalFormatting>
  <conditionalFormatting sqref="G218">
    <cfRule type="cellIs" dxfId="428" priority="430" stopIfTrue="1" operator="equal">
      <formula>"ERROR"</formula>
    </cfRule>
  </conditionalFormatting>
  <conditionalFormatting sqref="K211:K217">
    <cfRule type="cellIs" dxfId="427" priority="429" stopIfTrue="1" operator="equal">
      <formula>"ERROR"</formula>
    </cfRule>
  </conditionalFormatting>
  <conditionalFormatting sqref="O211:O217">
    <cfRule type="cellIs" dxfId="426" priority="427" stopIfTrue="1" operator="equal">
      <formula>"ERROR"</formula>
    </cfRule>
  </conditionalFormatting>
  <conditionalFormatting sqref="Q211:Q218">
    <cfRule type="cellIs" dxfId="425" priority="426" stopIfTrue="1" operator="equal">
      <formula>"ERROR"</formula>
    </cfRule>
  </conditionalFormatting>
  <conditionalFormatting sqref="V214">
    <cfRule type="cellIs" dxfId="424" priority="425" stopIfTrue="1" operator="equal">
      <formula>"ERROR"</formula>
    </cfRule>
  </conditionalFormatting>
  <conditionalFormatting sqref="N211">
    <cfRule type="cellIs" dxfId="423" priority="424" stopIfTrue="1" operator="equal">
      <formula>"ERROR"</formula>
    </cfRule>
  </conditionalFormatting>
  <conditionalFormatting sqref="N212:N217">
    <cfRule type="cellIs" dxfId="422" priority="423" stopIfTrue="1" operator="equal">
      <formula>"ERROR"</formula>
    </cfRule>
  </conditionalFormatting>
  <conditionalFormatting sqref="H218:J218">
    <cfRule type="cellIs" dxfId="421" priority="422" stopIfTrue="1" operator="equal">
      <formula>"ERROR"</formula>
    </cfRule>
  </conditionalFormatting>
  <conditionalFormatting sqref="P218">
    <cfRule type="cellIs" dxfId="420" priority="421" stopIfTrue="1" operator="equal">
      <formula>"ERROR"</formula>
    </cfRule>
  </conditionalFormatting>
  <conditionalFormatting sqref="V218">
    <cfRule type="cellIs" dxfId="419" priority="420" stopIfTrue="1" operator="equal">
      <formula>"ERROR"</formula>
    </cfRule>
  </conditionalFormatting>
  <conditionalFormatting sqref="V210">
    <cfRule type="cellIs" dxfId="418" priority="419" stopIfTrue="1" operator="equal">
      <formula>"ERROR"</formula>
    </cfRule>
  </conditionalFormatting>
  <conditionalFormatting sqref="K210">
    <cfRule type="cellIs" dxfId="417" priority="417" stopIfTrue="1" operator="equal">
      <formula>"ERROR"</formula>
    </cfRule>
  </conditionalFormatting>
  <conditionalFormatting sqref="G210">
    <cfRule type="cellIs" dxfId="416" priority="416" stopIfTrue="1" operator="equal">
      <formula>"ERROR"</formula>
    </cfRule>
  </conditionalFormatting>
  <conditionalFormatting sqref="L210:T210">
    <cfRule type="cellIs" dxfId="415" priority="418" stopIfTrue="1" operator="equal">
      <formula>"ERROR"</formula>
    </cfRule>
  </conditionalFormatting>
  <conditionalFormatting sqref="T132">
    <cfRule type="cellIs" dxfId="414" priority="415" stopIfTrue="1" operator="equal">
      <formula>"ERROR"</formula>
    </cfRule>
  </conditionalFormatting>
  <conditionalFormatting sqref="T133">
    <cfRule type="cellIs" dxfId="413" priority="414" stopIfTrue="1" operator="equal">
      <formula>"ERROR"</formula>
    </cfRule>
  </conditionalFormatting>
  <conditionalFormatting sqref="T134">
    <cfRule type="cellIs" dxfId="412" priority="413" stopIfTrue="1" operator="equal">
      <formula>"ERROR"</formula>
    </cfRule>
  </conditionalFormatting>
  <conditionalFormatting sqref="T135">
    <cfRule type="cellIs" dxfId="411" priority="412" stopIfTrue="1" operator="equal">
      <formula>"ERROR"</formula>
    </cfRule>
  </conditionalFormatting>
  <conditionalFormatting sqref="T136">
    <cfRule type="cellIs" dxfId="410" priority="411" stopIfTrue="1" operator="equal">
      <formula>"ERROR"</formula>
    </cfRule>
  </conditionalFormatting>
  <conditionalFormatting sqref="T137">
    <cfRule type="cellIs" dxfId="409" priority="410" stopIfTrue="1" operator="equal">
      <formula>"ERROR"</formula>
    </cfRule>
  </conditionalFormatting>
  <conditionalFormatting sqref="T142">
    <cfRule type="cellIs" dxfId="408" priority="409" stopIfTrue="1" operator="equal">
      <formula>"ERROR"</formula>
    </cfRule>
  </conditionalFormatting>
  <conditionalFormatting sqref="T143">
    <cfRule type="cellIs" dxfId="407" priority="408" stopIfTrue="1" operator="equal">
      <formula>"ERROR"</formula>
    </cfRule>
  </conditionalFormatting>
  <conditionalFormatting sqref="T144">
    <cfRule type="cellIs" dxfId="406" priority="407" stopIfTrue="1" operator="equal">
      <formula>"ERROR"</formula>
    </cfRule>
  </conditionalFormatting>
  <conditionalFormatting sqref="T145">
    <cfRule type="cellIs" dxfId="405" priority="406" stopIfTrue="1" operator="equal">
      <formula>"ERROR"</formula>
    </cfRule>
  </conditionalFormatting>
  <conditionalFormatting sqref="T146">
    <cfRule type="cellIs" dxfId="404" priority="405" stopIfTrue="1" operator="equal">
      <formula>"ERROR"</formula>
    </cfRule>
  </conditionalFormatting>
  <conditionalFormatting sqref="T147">
    <cfRule type="cellIs" dxfId="403" priority="404" stopIfTrue="1" operator="equal">
      <formula>"ERROR"</formula>
    </cfRule>
  </conditionalFormatting>
  <conditionalFormatting sqref="T152">
    <cfRule type="cellIs" dxfId="402" priority="403" stopIfTrue="1" operator="equal">
      <formula>"ERROR"</formula>
    </cfRule>
  </conditionalFormatting>
  <conditionalFormatting sqref="T153">
    <cfRule type="cellIs" dxfId="401" priority="402" stopIfTrue="1" operator="equal">
      <formula>"ERROR"</formula>
    </cfRule>
  </conditionalFormatting>
  <conditionalFormatting sqref="T154">
    <cfRule type="cellIs" dxfId="400" priority="401" stopIfTrue="1" operator="equal">
      <formula>"ERROR"</formula>
    </cfRule>
  </conditionalFormatting>
  <conditionalFormatting sqref="T155">
    <cfRule type="cellIs" dxfId="399" priority="400" stopIfTrue="1" operator="equal">
      <formula>"ERROR"</formula>
    </cfRule>
  </conditionalFormatting>
  <conditionalFormatting sqref="T156">
    <cfRule type="cellIs" dxfId="398" priority="399" stopIfTrue="1" operator="equal">
      <formula>"ERROR"</formula>
    </cfRule>
  </conditionalFormatting>
  <conditionalFormatting sqref="T157">
    <cfRule type="cellIs" dxfId="397" priority="398" stopIfTrue="1" operator="equal">
      <formula>"ERROR"</formula>
    </cfRule>
  </conditionalFormatting>
  <conditionalFormatting sqref="T162">
    <cfRule type="cellIs" dxfId="396" priority="397" stopIfTrue="1" operator="equal">
      <formula>"ERROR"</formula>
    </cfRule>
  </conditionalFormatting>
  <conditionalFormatting sqref="T163">
    <cfRule type="cellIs" dxfId="395" priority="396" stopIfTrue="1" operator="equal">
      <formula>"ERROR"</formula>
    </cfRule>
  </conditionalFormatting>
  <conditionalFormatting sqref="T164">
    <cfRule type="cellIs" dxfId="394" priority="395" stopIfTrue="1" operator="equal">
      <formula>"ERROR"</formula>
    </cfRule>
  </conditionalFormatting>
  <conditionalFormatting sqref="T165">
    <cfRule type="cellIs" dxfId="393" priority="394" stopIfTrue="1" operator="equal">
      <formula>"ERROR"</formula>
    </cfRule>
  </conditionalFormatting>
  <conditionalFormatting sqref="T166">
    <cfRule type="cellIs" dxfId="392" priority="393" stopIfTrue="1" operator="equal">
      <formula>"ERROR"</formula>
    </cfRule>
  </conditionalFormatting>
  <conditionalFormatting sqref="T167">
    <cfRule type="cellIs" dxfId="391" priority="392" stopIfTrue="1" operator="equal">
      <formula>"ERROR"</formula>
    </cfRule>
  </conditionalFormatting>
  <conditionalFormatting sqref="T172">
    <cfRule type="cellIs" dxfId="390" priority="391" stopIfTrue="1" operator="equal">
      <formula>"ERROR"</formula>
    </cfRule>
  </conditionalFormatting>
  <conditionalFormatting sqref="T173">
    <cfRule type="cellIs" dxfId="389" priority="390" stopIfTrue="1" operator="equal">
      <formula>"ERROR"</formula>
    </cfRule>
  </conditionalFormatting>
  <conditionalFormatting sqref="T174">
    <cfRule type="cellIs" dxfId="388" priority="389" stopIfTrue="1" operator="equal">
      <formula>"ERROR"</formula>
    </cfRule>
  </conditionalFormatting>
  <conditionalFormatting sqref="T175">
    <cfRule type="cellIs" dxfId="387" priority="388" stopIfTrue="1" operator="equal">
      <formula>"ERROR"</formula>
    </cfRule>
  </conditionalFormatting>
  <conditionalFormatting sqref="T176">
    <cfRule type="cellIs" dxfId="386" priority="387" stopIfTrue="1" operator="equal">
      <formula>"ERROR"</formula>
    </cfRule>
  </conditionalFormatting>
  <conditionalFormatting sqref="T177">
    <cfRule type="cellIs" dxfId="385" priority="386" stopIfTrue="1" operator="equal">
      <formula>"ERROR"</formula>
    </cfRule>
  </conditionalFormatting>
  <conditionalFormatting sqref="T182">
    <cfRule type="cellIs" dxfId="384" priority="385" stopIfTrue="1" operator="equal">
      <formula>"ERROR"</formula>
    </cfRule>
  </conditionalFormatting>
  <conditionalFormatting sqref="T183">
    <cfRule type="cellIs" dxfId="383" priority="384" stopIfTrue="1" operator="equal">
      <formula>"ERROR"</formula>
    </cfRule>
  </conditionalFormatting>
  <conditionalFormatting sqref="T184">
    <cfRule type="cellIs" dxfId="382" priority="383" stopIfTrue="1" operator="equal">
      <formula>"ERROR"</formula>
    </cfRule>
  </conditionalFormatting>
  <conditionalFormatting sqref="T185">
    <cfRule type="cellIs" dxfId="381" priority="382" stopIfTrue="1" operator="equal">
      <formula>"ERROR"</formula>
    </cfRule>
  </conditionalFormatting>
  <conditionalFormatting sqref="T186">
    <cfRule type="cellIs" dxfId="380" priority="381" stopIfTrue="1" operator="equal">
      <formula>"ERROR"</formula>
    </cfRule>
  </conditionalFormatting>
  <conditionalFormatting sqref="T187">
    <cfRule type="cellIs" dxfId="379" priority="380" stopIfTrue="1" operator="equal">
      <formula>"ERROR"</formula>
    </cfRule>
  </conditionalFormatting>
  <conditionalFormatting sqref="T192">
    <cfRule type="cellIs" dxfId="378" priority="379" stopIfTrue="1" operator="equal">
      <formula>"ERROR"</formula>
    </cfRule>
  </conditionalFormatting>
  <conditionalFormatting sqref="T193">
    <cfRule type="cellIs" dxfId="377" priority="378" stopIfTrue="1" operator="equal">
      <formula>"ERROR"</formula>
    </cfRule>
  </conditionalFormatting>
  <conditionalFormatting sqref="T194">
    <cfRule type="cellIs" dxfId="376" priority="377" stopIfTrue="1" operator="equal">
      <formula>"ERROR"</formula>
    </cfRule>
  </conditionalFormatting>
  <conditionalFormatting sqref="T195">
    <cfRule type="cellIs" dxfId="375" priority="376" stopIfTrue="1" operator="equal">
      <formula>"ERROR"</formula>
    </cfRule>
  </conditionalFormatting>
  <conditionalFormatting sqref="T196">
    <cfRule type="cellIs" dxfId="374" priority="375" stopIfTrue="1" operator="equal">
      <formula>"ERROR"</formula>
    </cfRule>
  </conditionalFormatting>
  <conditionalFormatting sqref="T197">
    <cfRule type="cellIs" dxfId="373" priority="374" stopIfTrue="1" operator="equal">
      <formula>"ERROR"</formula>
    </cfRule>
  </conditionalFormatting>
  <conditionalFormatting sqref="T202">
    <cfRule type="cellIs" dxfId="372" priority="373" stopIfTrue="1" operator="equal">
      <formula>"ERROR"</formula>
    </cfRule>
  </conditionalFormatting>
  <conditionalFormatting sqref="T203">
    <cfRule type="cellIs" dxfId="371" priority="372" stopIfTrue="1" operator="equal">
      <formula>"ERROR"</formula>
    </cfRule>
  </conditionalFormatting>
  <conditionalFormatting sqref="T204">
    <cfRule type="cellIs" dxfId="370" priority="371" stopIfTrue="1" operator="equal">
      <formula>"ERROR"</formula>
    </cfRule>
  </conditionalFormatting>
  <conditionalFormatting sqref="T205">
    <cfRule type="cellIs" dxfId="369" priority="370" stopIfTrue="1" operator="equal">
      <formula>"ERROR"</formula>
    </cfRule>
  </conditionalFormatting>
  <conditionalFormatting sqref="T206">
    <cfRule type="cellIs" dxfId="368" priority="369" stopIfTrue="1" operator="equal">
      <formula>"ERROR"</formula>
    </cfRule>
  </conditionalFormatting>
  <conditionalFormatting sqref="T207">
    <cfRule type="cellIs" dxfId="367" priority="368" stopIfTrue="1" operator="equal">
      <formula>"ERROR"</formula>
    </cfRule>
  </conditionalFormatting>
  <conditionalFormatting sqref="T212">
    <cfRule type="cellIs" dxfId="366" priority="367" stopIfTrue="1" operator="equal">
      <formula>"ERROR"</formula>
    </cfRule>
  </conditionalFormatting>
  <conditionalFormatting sqref="T213">
    <cfRule type="cellIs" dxfId="365" priority="366" stopIfTrue="1" operator="equal">
      <formula>"ERROR"</formula>
    </cfRule>
  </conditionalFormatting>
  <conditionalFormatting sqref="T214">
    <cfRule type="cellIs" dxfId="364" priority="365" stopIfTrue="1" operator="equal">
      <formula>"ERROR"</formula>
    </cfRule>
  </conditionalFormatting>
  <conditionalFormatting sqref="T215">
    <cfRule type="cellIs" dxfId="363" priority="364" stopIfTrue="1" operator="equal">
      <formula>"ERROR"</formula>
    </cfRule>
  </conditionalFormatting>
  <conditionalFormatting sqref="T216">
    <cfRule type="cellIs" dxfId="362" priority="363" stopIfTrue="1" operator="equal">
      <formula>"ERROR"</formula>
    </cfRule>
  </conditionalFormatting>
  <conditionalFormatting sqref="T217">
    <cfRule type="cellIs" dxfId="361" priority="362" stopIfTrue="1" operator="equal">
      <formula>"ERROR"</formula>
    </cfRule>
  </conditionalFormatting>
  <conditionalFormatting sqref="V21">
    <cfRule type="cellIs" dxfId="360" priority="361" stopIfTrue="1" operator="equal">
      <formula>"ERROR"</formula>
    </cfRule>
  </conditionalFormatting>
  <conditionalFormatting sqref="V22">
    <cfRule type="cellIs" dxfId="359" priority="359" stopIfTrue="1" operator="equal">
      <formula>"ERROR"</formula>
    </cfRule>
  </conditionalFormatting>
  <conditionalFormatting sqref="T22">
    <cfRule type="cellIs" dxfId="358" priority="360" stopIfTrue="1" operator="equal">
      <formula>"ERROR"</formula>
    </cfRule>
  </conditionalFormatting>
  <conditionalFormatting sqref="V23">
    <cfRule type="cellIs" dxfId="357" priority="358" stopIfTrue="1" operator="equal">
      <formula>"ERROR"</formula>
    </cfRule>
  </conditionalFormatting>
  <conditionalFormatting sqref="V26">
    <cfRule type="cellIs" dxfId="356" priority="356" stopIfTrue="1" operator="equal">
      <formula>"ERROR"</formula>
    </cfRule>
  </conditionalFormatting>
  <conditionalFormatting sqref="V25">
    <cfRule type="cellIs" dxfId="355" priority="357" stopIfTrue="1" operator="equal">
      <formula>"ERROR"</formula>
    </cfRule>
  </conditionalFormatting>
  <conditionalFormatting sqref="V28">
    <cfRule type="cellIs" dxfId="354" priority="354" stopIfTrue="1" operator="equal">
      <formula>"ERROR"</formula>
    </cfRule>
  </conditionalFormatting>
  <conditionalFormatting sqref="V27">
    <cfRule type="cellIs" dxfId="353" priority="355" stopIfTrue="1" operator="equal">
      <formula>"ERROR"</formula>
    </cfRule>
  </conditionalFormatting>
  <conditionalFormatting sqref="P21">
    <cfRule type="cellIs" dxfId="352" priority="353" stopIfTrue="1" operator="equal">
      <formula>"ERROR"</formula>
    </cfRule>
  </conditionalFormatting>
  <conditionalFormatting sqref="P28">
    <cfRule type="cellIs" dxfId="351" priority="352" stopIfTrue="1" operator="equal">
      <formula>"ERROR"</formula>
    </cfRule>
  </conditionalFormatting>
  <conditionalFormatting sqref="V43">
    <cfRule type="cellIs" dxfId="350" priority="304" stopIfTrue="1" operator="equal">
      <formula>"ERROR"</formula>
    </cfRule>
  </conditionalFormatting>
  <conditionalFormatting sqref="R38">
    <cfRule type="cellIs" dxfId="349" priority="319" stopIfTrue="1" operator="equal">
      <formula>"ERROR"</formula>
    </cfRule>
  </conditionalFormatting>
  <conditionalFormatting sqref="R22">
    <cfRule type="cellIs" dxfId="348" priority="351" stopIfTrue="1" operator="equal">
      <formula>"ERROR"</formula>
    </cfRule>
  </conditionalFormatting>
  <conditionalFormatting sqref="V37">
    <cfRule type="cellIs" dxfId="347" priority="322" stopIfTrue="1" operator="equal">
      <formula>"ERROR"</formula>
    </cfRule>
  </conditionalFormatting>
  <conditionalFormatting sqref="V20">
    <cfRule type="cellIs" dxfId="346" priority="350" stopIfTrue="1" operator="equal">
      <formula>"ERROR"</formula>
    </cfRule>
  </conditionalFormatting>
  <conditionalFormatting sqref="T23">
    <cfRule type="cellIs" dxfId="345" priority="349" stopIfTrue="1" operator="equal">
      <formula>"ERROR"</formula>
    </cfRule>
  </conditionalFormatting>
  <conditionalFormatting sqref="T24">
    <cfRule type="cellIs" dxfId="344" priority="348" stopIfTrue="1" operator="equal">
      <formula>"ERROR"</formula>
    </cfRule>
  </conditionalFormatting>
  <conditionalFormatting sqref="T25">
    <cfRule type="cellIs" dxfId="343" priority="347" stopIfTrue="1" operator="equal">
      <formula>"ERROR"</formula>
    </cfRule>
  </conditionalFormatting>
  <conditionalFormatting sqref="T26">
    <cfRule type="cellIs" dxfId="342" priority="346" stopIfTrue="1" operator="equal">
      <formula>"ERROR"</formula>
    </cfRule>
  </conditionalFormatting>
  <conditionalFormatting sqref="T27">
    <cfRule type="cellIs" dxfId="341" priority="345" stopIfTrue="1" operator="equal">
      <formula>"ERROR"</formula>
    </cfRule>
  </conditionalFormatting>
  <conditionalFormatting sqref="R33:R37">
    <cfRule type="cellIs" dxfId="340" priority="317" stopIfTrue="1" operator="equal">
      <formula>"ERROR"</formula>
    </cfRule>
  </conditionalFormatting>
  <conditionalFormatting sqref="R28">
    <cfRule type="cellIs" dxfId="339" priority="344" stopIfTrue="1" operator="equal">
      <formula>"ERROR"</formula>
    </cfRule>
  </conditionalFormatting>
  <conditionalFormatting sqref="T28">
    <cfRule type="cellIs" dxfId="338" priority="343" stopIfTrue="1" operator="equal">
      <formula>"ERROR"</formula>
    </cfRule>
  </conditionalFormatting>
  <conditionalFormatting sqref="R23:R27">
    <cfRule type="cellIs" dxfId="337" priority="342" stopIfTrue="1" operator="equal">
      <formula>"ERROR"</formula>
    </cfRule>
  </conditionalFormatting>
  <conditionalFormatting sqref="L28">
    <cfRule type="cellIs" dxfId="336" priority="341" stopIfTrue="1" operator="equal">
      <formula>"ERROR"</formula>
    </cfRule>
  </conditionalFormatting>
  <conditionalFormatting sqref="V35">
    <cfRule type="cellIs" dxfId="335" priority="324" stopIfTrue="1" operator="equal">
      <formula>"ERROR"</formula>
    </cfRule>
  </conditionalFormatting>
  <conditionalFormatting sqref="V31">
    <cfRule type="cellIs" dxfId="334" priority="327" stopIfTrue="1" operator="equal">
      <formula>"ERROR"</formula>
    </cfRule>
  </conditionalFormatting>
  <conditionalFormatting sqref="V32">
    <cfRule type="cellIs" dxfId="333" priority="326" stopIfTrue="1" operator="equal">
      <formula>"ERROR"</formula>
    </cfRule>
  </conditionalFormatting>
  <conditionalFormatting sqref="V36">
    <cfRule type="cellIs" dxfId="332" priority="323" stopIfTrue="1" operator="equal">
      <formula>"ERROR"</formula>
    </cfRule>
  </conditionalFormatting>
  <conditionalFormatting sqref="P31">
    <cfRule type="cellIs" dxfId="331" priority="321" stopIfTrue="1" operator="equal">
      <formula>"ERROR"</formula>
    </cfRule>
  </conditionalFormatting>
  <conditionalFormatting sqref="R32">
    <cfRule type="cellIs" dxfId="330" priority="320" stopIfTrue="1" operator="equal">
      <formula>"ERROR"</formula>
    </cfRule>
  </conditionalFormatting>
  <conditionalFormatting sqref="R43:R47">
    <cfRule type="cellIs" dxfId="329" priority="296" stopIfTrue="1" operator="equal">
      <formula>"ERROR"</formula>
    </cfRule>
  </conditionalFormatting>
  <conditionalFormatting sqref="V33">
    <cfRule type="cellIs" dxfId="328" priority="325" stopIfTrue="1" operator="equal">
      <formula>"ERROR"</formula>
    </cfRule>
  </conditionalFormatting>
  <conditionalFormatting sqref="P32:P37">
    <cfRule type="cellIs" dxfId="327" priority="315" stopIfTrue="1" operator="equal">
      <formula>"ERROR"</formula>
    </cfRule>
  </conditionalFormatting>
  <conditionalFormatting sqref="N38">
    <cfRule type="cellIs" dxfId="326" priority="313" stopIfTrue="1" operator="equal">
      <formula>"ERROR"</formula>
    </cfRule>
  </conditionalFormatting>
  <conditionalFormatting sqref="L38">
    <cfRule type="cellIs" dxfId="325" priority="316" stopIfTrue="1" operator="equal">
      <formula>"ERROR"</formula>
    </cfRule>
  </conditionalFormatting>
  <conditionalFormatting sqref="O41:O47">
    <cfRule type="cellIs" dxfId="324" priority="288" stopIfTrue="1" operator="equal">
      <formula>"ERROR"</formula>
    </cfRule>
  </conditionalFormatting>
  <conditionalFormatting sqref="T38">
    <cfRule type="cellIs" dxfId="323" priority="318" stopIfTrue="1" operator="equal">
      <formula>"ERROR"</formula>
    </cfRule>
  </conditionalFormatting>
  <conditionalFormatting sqref="G38">
    <cfRule type="cellIs" dxfId="322" priority="312" stopIfTrue="1" operator="equal">
      <formula>"ERROR"</formula>
    </cfRule>
  </conditionalFormatting>
  <conditionalFormatting sqref="G31:G37">
    <cfRule type="cellIs" dxfId="321" priority="310" stopIfTrue="1" operator="equal">
      <formula>"ERROR"</formula>
    </cfRule>
  </conditionalFormatting>
  <conditionalFormatting sqref="R31:T31">
    <cfRule type="cellIs" dxfId="320" priority="314" stopIfTrue="1" operator="equal">
      <formula>"ERROR"</formula>
    </cfRule>
  </conditionalFormatting>
  <conditionalFormatting sqref="O31:O37">
    <cfRule type="cellIs" dxfId="319" priority="309" stopIfTrue="1" operator="equal">
      <formula>"ERROR"</formula>
    </cfRule>
  </conditionalFormatting>
  <conditionalFormatting sqref="K31:K37">
    <cfRule type="cellIs" dxfId="318" priority="311" stopIfTrue="1" operator="equal">
      <formula>"ERROR"</formula>
    </cfRule>
  </conditionalFormatting>
  <conditionalFormatting sqref="V41">
    <cfRule type="cellIs" dxfId="317" priority="306" stopIfTrue="1" operator="equal">
      <formula>"ERROR"</formula>
    </cfRule>
  </conditionalFormatting>
  <conditionalFormatting sqref="V46">
    <cfRule type="cellIs" dxfId="316" priority="302" stopIfTrue="1" operator="equal">
      <formula>"ERROR"</formula>
    </cfRule>
  </conditionalFormatting>
  <conditionalFormatting sqref="R42">
    <cfRule type="cellIs" dxfId="315" priority="299" stopIfTrue="1" operator="equal">
      <formula>"ERROR"</formula>
    </cfRule>
  </conditionalFormatting>
  <conditionalFormatting sqref="V34">
    <cfRule type="cellIs" dxfId="314" priority="307" stopIfTrue="1" operator="equal">
      <formula>"ERROR"</formula>
    </cfRule>
  </conditionalFormatting>
  <conditionalFormatting sqref="V42">
    <cfRule type="cellIs" dxfId="313" priority="305" stopIfTrue="1" operator="equal">
      <formula>"ERROR"</formula>
    </cfRule>
  </conditionalFormatting>
  <conditionalFormatting sqref="Q31:Q38">
    <cfRule type="cellIs" dxfId="312" priority="308" stopIfTrue="1" operator="equal">
      <formula>"ERROR"</formula>
    </cfRule>
  </conditionalFormatting>
  <conditionalFormatting sqref="V45">
    <cfRule type="cellIs" dxfId="311" priority="303" stopIfTrue="1" operator="equal">
      <formula>"ERROR"</formula>
    </cfRule>
  </conditionalFormatting>
  <conditionalFormatting sqref="V47">
    <cfRule type="cellIs" dxfId="310" priority="301" stopIfTrue="1" operator="equal">
      <formula>"ERROR"</formula>
    </cfRule>
  </conditionalFormatting>
  <conditionalFormatting sqref="P41">
    <cfRule type="cellIs" dxfId="309" priority="300" stopIfTrue="1" operator="equal">
      <formula>"ERROR"</formula>
    </cfRule>
  </conditionalFormatting>
  <conditionalFormatting sqref="T48">
    <cfRule type="cellIs" dxfId="308" priority="297" stopIfTrue="1" operator="equal">
      <formula>"ERROR"</formula>
    </cfRule>
  </conditionalFormatting>
  <conditionalFormatting sqref="R48">
    <cfRule type="cellIs" dxfId="307" priority="298" stopIfTrue="1" operator="equal">
      <formula>"ERROR"</formula>
    </cfRule>
  </conditionalFormatting>
  <conditionalFormatting sqref="L48">
    <cfRule type="cellIs" dxfId="306" priority="295" stopIfTrue="1" operator="equal">
      <formula>"ERROR"</formula>
    </cfRule>
  </conditionalFormatting>
  <conditionalFormatting sqref="V52">
    <cfRule type="cellIs" dxfId="305" priority="284" stopIfTrue="1" operator="equal">
      <formula>"ERROR"</formula>
    </cfRule>
  </conditionalFormatting>
  <conditionalFormatting sqref="G51:G57">
    <cfRule type="cellIs" dxfId="304" priority="268" stopIfTrue="1" operator="equal">
      <formula>"ERROR"</formula>
    </cfRule>
  </conditionalFormatting>
  <conditionalFormatting sqref="P42:P47">
    <cfRule type="cellIs" dxfId="303" priority="294" stopIfTrue="1" operator="equal">
      <formula>"ERROR"</formula>
    </cfRule>
  </conditionalFormatting>
  <conditionalFormatting sqref="N48">
    <cfRule type="cellIs" dxfId="302" priority="292" stopIfTrue="1" operator="equal">
      <formula>"ERROR"</formula>
    </cfRule>
  </conditionalFormatting>
  <conditionalFormatting sqref="R41:T41">
    <cfRule type="cellIs" dxfId="301" priority="293" stopIfTrue="1" operator="equal">
      <formula>"ERROR"</formula>
    </cfRule>
  </conditionalFormatting>
  <conditionalFormatting sqref="G48">
    <cfRule type="cellIs" dxfId="300" priority="291" stopIfTrue="1" operator="equal">
      <formula>"ERROR"</formula>
    </cfRule>
  </conditionalFormatting>
  <conditionalFormatting sqref="K41:K47">
    <cfRule type="cellIs" dxfId="299" priority="290" stopIfTrue="1" operator="equal">
      <formula>"ERROR"</formula>
    </cfRule>
  </conditionalFormatting>
  <conditionalFormatting sqref="G41:G47">
    <cfRule type="cellIs" dxfId="298" priority="289" stopIfTrue="1" operator="equal">
      <formula>"ERROR"</formula>
    </cfRule>
  </conditionalFormatting>
  <conditionalFormatting sqref="R52">
    <cfRule type="cellIs" dxfId="297" priority="278" stopIfTrue="1" operator="equal">
      <formula>"ERROR"</formula>
    </cfRule>
  </conditionalFormatting>
  <conditionalFormatting sqref="Q41:Q48">
    <cfRule type="cellIs" dxfId="296" priority="287" stopIfTrue="1" operator="equal">
      <formula>"ERROR"</formula>
    </cfRule>
  </conditionalFormatting>
  <conditionalFormatting sqref="V44">
    <cfRule type="cellIs" dxfId="295" priority="286" stopIfTrue="1" operator="equal">
      <formula>"ERROR"</formula>
    </cfRule>
  </conditionalFormatting>
  <conditionalFormatting sqref="V51">
    <cfRule type="cellIs" dxfId="294" priority="285" stopIfTrue="1" operator="equal">
      <formula>"ERROR"</formula>
    </cfRule>
  </conditionalFormatting>
  <conditionalFormatting sqref="V53">
    <cfRule type="cellIs" dxfId="293" priority="283" stopIfTrue="1" operator="equal">
      <formula>"ERROR"</formula>
    </cfRule>
  </conditionalFormatting>
  <conditionalFormatting sqref="V55">
    <cfRule type="cellIs" dxfId="292" priority="282" stopIfTrue="1" operator="equal">
      <formula>"ERROR"</formula>
    </cfRule>
  </conditionalFormatting>
  <conditionalFormatting sqref="V57">
    <cfRule type="cellIs" dxfId="291" priority="280" stopIfTrue="1" operator="equal">
      <formula>"ERROR"</formula>
    </cfRule>
  </conditionalFormatting>
  <conditionalFormatting sqref="V56">
    <cfRule type="cellIs" dxfId="290" priority="281" stopIfTrue="1" operator="equal">
      <formula>"ERROR"</formula>
    </cfRule>
  </conditionalFormatting>
  <conditionalFormatting sqref="B29:W29">
    <cfRule type="cellIs" dxfId="289" priority="328" stopIfTrue="1" operator="equal">
      <formula>"ERROR"</formula>
    </cfRule>
  </conditionalFormatting>
  <conditionalFormatting sqref="O21:O27">
    <cfRule type="cellIs" dxfId="288" priority="331" stopIfTrue="1" operator="equal">
      <formula>"ERROR"</formula>
    </cfRule>
  </conditionalFormatting>
  <conditionalFormatting sqref="Q21:Q28">
    <cfRule type="cellIs" dxfId="287" priority="330" stopIfTrue="1" operator="equal">
      <formula>"ERROR"</formula>
    </cfRule>
  </conditionalFormatting>
  <conditionalFormatting sqref="V24">
    <cfRule type="cellIs" dxfId="286" priority="329" stopIfTrue="1" operator="equal">
      <formula>"ERROR"</formula>
    </cfRule>
  </conditionalFormatting>
  <conditionalFormatting sqref="K20:K27">
    <cfRule type="cellIs" dxfId="285" priority="334" stopIfTrue="1" operator="equal">
      <formula>"ERROR"</formula>
    </cfRule>
  </conditionalFormatting>
  <conditionalFormatting sqref="G20:G27">
    <cfRule type="cellIs" dxfId="284" priority="333" stopIfTrue="1" operator="equal">
      <formula>"ERROR"</formula>
    </cfRule>
  </conditionalFormatting>
  <conditionalFormatting sqref="N21">
    <cfRule type="cellIs" dxfId="283" priority="332" stopIfTrue="1" operator="equal">
      <formula>"ERROR"</formula>
    </cfRule>
  </conditionalFormatting>
  <conditionalFormatting sqref="G28:J28">
    <cfRule type="cellIs" dxfId="282" priority="336" stopIfTrue="1" operator="equal">
      <formula>"ERROR"</formula>
    </cfRule>
  </conditionalFormatting>
  <conditionalFormatting sqref="A19:V19">
    <cfRule type="cellIs" dxfId="281" priority="335" stopIfTrue="1" operator="equal">
      <formula>"ERROR"</formula>
    </cfRule>
  </conditionalFormatting>
  <conditionalFormatting sqref="P22:P27">
    <cfRule type="cellIs" dxfId="280" priority="340" stopIfTrue="1" operator="equal">
      <formula>"ERROR"</formula>
    </cfRule>
  </conditionalFormatting>
  <conditionalFormatting sqref="L20:T20">
    <cfRule type="cellIs" dxfId="279" priority="339" stopIfTrue="1" operator="equal">
      <formula>"ERROR"</formula>
    </cfRule>
  </conditionalFormatting>
  <conditionalFormatting sqref="R21:T21">
    <cfRule type="cellIs" dxfId="278" priority="338" stopIfTrue="1" operator="equal">
      <formula>"ERROR"</formula>
    </cfRule>
  </conditionalFormatting>
  <conditionalFormatting sqref="N28">
    <cfRule type="cellIs" dxfId="277" priority="337" stopIfTrue="1" operator="equal">
      <formula>"ERROR"</formula>
    </cfRule>
  </conditionalFormatting>
  <conditionalFormatting sqref="P51">
    <cfRule type="cellIs" dxfId="276" priority="279" stopIfTrue="1" operator="equal">
      <formula>"ERROR"</formula>
    </cfRule>
  </conditionalFormatting>
  <conditionalFormatting sqref="R58">
    <cfRule type="cellIs" dxfId="275" priority="277" stopIfTrue="1" operator="equal">
      <formula>"ERROR"</formula>
    </cfRule>
  </conditionalFormatting>
  <conditionalFormatting sqref="T58">
    <cfRule type="cellIs" dxfId="274" priority="276" stopIfTrue="1" operator="equal">
      <formula>"ERROR"</formula>
    </cfRule>
  </conditionalFormatting>
  <conditionalFormatting sqref="R53:R57">
    <cfRule type="cellIs" dxfId="273" priority="275" stopIfTrue="1" operator="equal">
      <formula>"ERROR"</formula>
    </cfRule>
  </conditionalFormatting>
  <conditionalFormatting sqref="L58">
    <cfRule type="cellIs" dxfId="272" priority="274" stopIfTrue="1" operator="equal">
      <formula>"ERROR"</formula>
    </cfRule>
  </conditionalFormatting>
  <conditionalFormatting sqref="P52:P57">
    <cfRule type="cellIs" dxfId="271" priority="273" stopIfTrue="1" operator="equal">
      <formula>"ERROR"</formula>
    </cfRule>
  </conditionalFormatting>
  <conditionalFormatting sqref="R51:T51">
    <cfRule type="cellIs" dxfId="270" priority="272" stopIfTrue="1" operator="equal">
      <formula>"ERROR"</formula>
    </cfRule>
  </conditionalFormatting>
  <conditionalFormatting sqref="N58">
    <cfRule type="cellIs" dxfId="269" priority="271" stopIfTrue="1" operator="equal">
      <formula>"ERROR"</formula>
    </cfRule>
  </conditionalFormatting>
  <conditionalFormatting sqref="G58">
    <cfRule type="cellIs" dxfId="268" priority="270" stopIfTrue="1" operator="equal">
      <formula>"ERROR"</formula>
    </cfRule>
  </conditionalFormatting>
  <conditionalFormatting sqref="K51:K57">
    <cfRule type="cellIs" dxfId="267" priority="269" stopIfTrue="1" operator="equal">
      <formula>"ERROR"</formula>
    </cfRule>
  </conditionalFormatting>
  <conditionalFormatting sqref="O51:O57">
    <cfRule type="cellIs" dxfId="266" priority="267" stopIfTrue="1" operator="equal">
      <formula>"ERROR"</formula>
    </cfRule>
  </conditionalFormatting>
  <conditionalFormatting sqref="Q51:Q58">
    <cfRule type="cellIs" dxfId="265" priority="266" stopIfTrue="1" operator="equal">
      <formula>"ERROR"</formula>
    </cfRule>
  </conditionalFormatting>
  <conditionalFormatting sqref="V54">
    <cfRule type="cellIs" dxfId="264" priority="265" stopIfTrue="1" operator="equal">
      <formula>"ERROR"</formula>
    </cfRule>
  </conditionalFormatting>
  <conditionalFormatting sqref="N22:N27">
    <cfRule type="cellIs" dxfId="263" priority="264" stopIfTrue="1" operator="equal">
      <formula>"ERROR"</formula>
    </cfRule>
  </conditionalFormatting>
  <conditionalFormatting sqref="N31">
    <cfRule type="cellIs" dxfId="262" priority="263" stopIfTrue="1" operator="equal">
      <formula>"ERROR"</formula>
    </cfRule>
  </conditionalFormatting>
  <conditionalFormatting sqref="N32:N37">
    <cfRule type="cellIs" dxfId="261" priority="262" stopIfTrue="1" operator="equal">
      <formula>"ERROR"</formula>
    </cfRule>
  </conditionalFormatting>
  <conditionalFormatting sqref="N41">
    <cfRule type="cellIs" dxfId="260" priority="261" stopIfTrue="1" operator="equal">
      <formula>"ERROR"</formula>
    </cfRule>
  </conditionalFormatting>
  <conditionalFormatting sqref="N42:N47">
    <cfRule type="cellIs" dxfId="259" priority="260" stopIfTrue="1" operator="equal">
      <formula>"ERROR"</formula>
    </cfRule>
  </conditionalFormatting>
  <conditionalFormatting sqref="N51">
    <cfRule type="cellIs" dxfId="258" priority="259" stopIfTrue="1" operator="equal">
      <formula>"ERROR"</formula>
    </cfRule>
  </conditionalFormatting>
  <conditionalFormatting sqref="N52:N57">
    <cfRule type="cellIs" dxfId="257" priority="258" stopIfTrue="1" operator="equal">
      <formula>"ERROR"</formula>
    </cfRule>
  </conditionalFormatting>
  <conditionalFormatting sqref="H38:J38">
    <cfRule type="cellIs" dxfId="256" priority="257" stopIfTrue="1" operator="equal">
      <formula>"ERROR"</formula>
    </cfRule>
  </conditionalFormatting>
  <conditionalFormatting sqref="H48:J48">
    <cfRule type="cellIs" dxfId="255" priority="256" stopIfTrue="1" operator="equal">
      <formula>"ERROR"</formula>
    </cfRule>
  </conditionalFormatting>
  <conditionalFormatting sqref="H58:J58">
    <cfRule type="cellIs" dxfId="254" priority="255" stopIfTrue="1" operator="equal">
      <formula>"ERROR"</formula>
    </cfRule>
  </conditionalFormatting>
  <conditionalFormatting sqref="P38">
    <cfRule type="cellIs" dxfId="253" priority="254" stopIfTrue="1" operator="equal">
      <formula>"ERROR"</formula>
    </cfRule>
  </conditionalFormatting>
  <conditionalFormatting sqref="P48">
    <cfRule type="cellIs" dxfId="252" priority="253" stopIfTrue="1" operator="equal">
      <formula>"ERROR"</formula>
    </cfRule>
  </conditionalFormatting>
  <conditionalFormatting sqref="P58">
    <cfRule type="cellIs" dxfId="251" priority="252" stopIfTrue="1" operator="equal">
      <formula>"ERROR"</formula>
    </cfRule>
  </conditionalFormatting>
  <conditionalFormatting sqref="V38">
    <cfRule type="cellIs" dxfId="250" priority="251" stopIfTrue="1" operator="equal">
      <formula>"ERROR"</formula>
    </cfRule>
  </conditionalFormatting>
  <conditionalFormatting sqref="V48">
    <cfRule type="cellIs" dxfId="249" priority="250" stopIfTrue="1" operator="equal">
      <formula>"ERROR"</formula>
    </cfRule>
  </conditionalFormatting>
  <conditionalFormatting sqref="V58">
    <cfRule type="cellIs" dxfId="248" priority="249" stopIfTrue="1" operator="equal">
      <formula>"ERROR"</formula>
    </cfRule>
  </conditionalFormatting>
  <conditionalFormatting sqref="V50">
    <cfRule type="cellIs" dxfId="247" priority="248" stopIfTrue="1" operator="equal">
      <formula>"ERROR"</formula>
    </cfRule>
  </conditionalFormatting>
  <conditionalFormatting sqref="K50">
    <cfRule type="cellIs" dxfId="246" priority="246" stopIfTrue="1" operator="equal">
      <formula>"ERROR"</formula>
    </cfRule>
  </conditionalFormatting>
  <conditionalFormatting sqref="G50">
    <cfRule type="cellIs" dxfId="245" priority="245" stopIfTrue="1" operator="equal">
      <formula>"ERROR"</formula>
    </cfRule>
  </conditionalFormatting>
  <conditionalFormatting sqref="L50:T50">
    <cfRule type="cellIs" dxfId="244" priority="247" stopIfTrue="1" operator="equal">
      <formula>"ERROR"</formula>
    </cfRule>
  </conditionalFormatting>
  <conditionalFormatting sqref="V30">
    <cfRule type="cellIs" dxfId="243" priority="244" stopIfTrue="1" operator="equal">
      <formula>"ERROR"</formula>
    </cfRule>
  </conditionalFormatting>
  <conditionalFormatting sqref="K30">
    <cfRule type="cellIs" dxfId="242" priority="242" stopIfTrue="1" operator="equal">
      <formula>"ERROR"</formula>
    </cfRule>
  </conditionalFormatting>
  <conditionalFormatting sqref="G30">
    <cfRule type="cellIs" dxfId="241" priority="241" stopIfTrue="1" operator="equal">
      <formula>"ERROR"</formula>
    </cfRule>
  </conditionalFormatting>
  <conditionalFormatting sqref="L30:T30">
    <cfRule type="cellIs" dxfId="240" priority="243" stopIfTrue="1" operator="equal">
      <formula>"ERROR"</formula>
    </cfRule>
  </conditionalFormatting>
  <conditionalFormatting sqref="V40">
    <cfRule type="cellIs" dxfId="239" priority="240" stopIfTrue="1" operator="equal">
      <formula>"ERROR"</formula>
    </cfRule>
  </conditionalFormatting>
  <conditionalFormatting sqref="K40">
    <cfRule type="cellIs" dxfId="238" priority="238" stopIfTrue="1" operator="equal">
      <formula>"ERROR"</formula>
    </cfRule>
  </conditionalFormatting>
  <conditionalFormatting sqref="G40">
    <cfRule type="cellIs" dxfId="237" priority="237" stopIfTrue="1" operator="equal">
      <formula>"ERROR"</formula>
    </cfRule>
  </conditionalFormatting>
  <conditionalFormatting sqref="L40:T40">
    <cfRule type="cellIs" dxfId="236" priority="239" stopIfTrue="1" operator="equal">
      <formula>"ERROR"</formula>
    </cfRule>
  </conditionalFormatting>
  <conditionalFormatting sqref="V62">
    <cfRule type="cellIs" dxfId="235" priority="235" stopIfTrue="1" operator="equal">
      <formula>"ERROR"</formula>
    </cfRule>
  </conditionalFormatting>
  <conditionalFormatting sqref="G61:G67">
    <cfRule type="cellIs" dxfId="234" priority="219" stopIfTrue="1" operator="equal">
      <formula>"ERROR"</formula>
    </cfRule>
  </conditionalFormatting>
  <conditionalFormatting sqref="R62">
    <cfRule type="cellIs" dxfId="233" priority="229" stopIfTrue="1" operator="equal">
      <formula>"ERROR"</formula>
    </cfRule>
  </conditionalFormatting>
  <conditionalFormatting sqref="V61">
    <cfRule type="cellIs" dxfId="232" priority="236" stopIfTrue="1" operator="equal">
      <formula>"ERROR"</formula>
    </cfRule>
  </conditionalFormatting>
  <conditionalFormatting sqref="V63">
    <cfRule type="cellIs" dxfId="231" priority="234" stopIfTrue="1" operator="equal">
      <formula>"ERROR"</formula>
    </cfRule>
  </conditionalFormatting>
  <conditionalFormatting sqref="V65">
    <cfRule type="cellIs" dxfId="230" priority="233" stopIfTrue="1" operator="equal">
      <formula>"ERROR"</formula>
    </cfRule>
  </conditionalFormatting>
  <conditionalFormatting sqref="V67">
    <cfRule type="cellIs" dxfId="229" priority="231" stopIfTrue="1" operator="equal">
      <formula>"ERROR"</formula>
    </cfRule>
  </conditionalFormatting>
  <conditionalFormatting sqref="V66">
    <cfRule type="cellIs" dxfId="228" priority="232" stopIfTrue="1" operator="equal">
      <formula>"ERROR"</formula>
    </cfRule>
  </conditionalFormatting>
  <conditionalFormatting sqref="P61">
    <cfRule type="cellIs" dxfId="227" priority="230" stopIfTrue="1" operator="equal">
      <formula>"ERROR"</formula>
    </cfRule>
  </conditionalFormatting>
  <conditionalFormatting sqref="R68">
    <cfRule type="cellIs" dxfId="226" priority="228" stopIfTrue="1" operator="equal">
      <formula>"ERROR"</formula>
    </cfRule>
  </conditionalFormatting>
  <conditionalFormatting sqref="T68">
    <cfRule type="cellIs" dxfId="225" priority="227" stopIfTrue="1" operator="equal">
      <formula>"ERROR"</formula>
    </cfRule>
  </conditionalFormatting>
  <conditionalFormatting sqref="R63:R67">
    <cfRule type="cellIs" dxfId="224" priority="226" stopIfTrue="1" operator="equal">
      <formula>"ERROR"</formula>
    </cfRule>
  </conditionalFormatting>
  <conditionalFormatting sqref="L68">
    <cfRule type="cellIs" dxfId="223" priority="225" stopIfTrue="1" operator="equal">
      <formula>"ERROR"</formula>
    </cfRule>
  </conditionalFormatting>
  <conditionalFormatting sqref="P62:P67">
    <cfRule type="cellIs" dxfId="222" priority="224" stopIfTrue="1" operator="equal">
      <formula>"ERROR"</formula>
    </cfRule>
  </conditionalFormatting>
  <conditionalFormatting sqref="R61:T61">
    <cfRule type="cellIs" dxfId="221" priority="223" stopIfTrue="1" operator="equal">
      <formula>"ERROR"</formula>
    </cfRule>
  </conditionalFormatting>
  <conditionalFormatting sqref="N68">
    <cfRule type="cellIs" dxfId="220" priority="222" stopIfTrue="1" operator="equal">
      <formula>"ERROR"</formula>
    </cfRule>
  </conditionalFormatting>
  <conditionalFormatting sqref="G68">
    <cfRule type="cellIs" dxfId="219" priority="221" stopIfTrue="1" operator="equal">
      <formula>"ERROR"</formula>
    </cfRule>
  </conditionalFormatting>
  <conditionalFormatting sqref="K61:K67">
    <cfRule type="cellIs" dxfId="218" priority="220" stopIfTrue="1" operator="equal">
      <formula>"ERROR"</formula>
    </cfRule>
  </conditionalFormatting>
  <conditionalFormatting sqref="O61:O67">
    <cfRule type="cellIs" dxfId="217" priority="218" stopIfTrue="1" operator="equal">
      <formula>"ERROR"</formula>
    </cfRule>
  </conditionalFormatting>
  <conditionalFormatting sqref="Q61:Q68">
    <cfRule type="cellIs" dxfId="216" priority="217" stopIfTrue="1" operator="equal">
      <formula>"ERROR"</formula>
    </cfRule>
  </conditionalFormatting>
  <conditionalFormatting sqref="V64">
    <cfRule type="cellIs" dxfId="215" priority="216" stopIfTrue="1" operator="equal">
      <formula>"ERROR"</formula>
    </cfRule>
  </conditionalFormatting>
  <conditionalFormatting sqref="N61">
    <cfRule type="cellIs" dxfId="214" priority="215" stopIfTrue="1" operator="equal">
      <formula>"ERROR"</formula>
    </cfRule>
  </conditionalFormatting>
  <conditionalFormatting sqref="N62:N67">
    <cfRule type="cellIs" dxfId="213" priority="214" stopIfTrue="1" operator="equal">
      <formula>"ERROR"</formula>
    </cfRule>
  </conditionalFormatting>
  <conditionalFormatting sqref="H68:J68">
    <cfRule type="cellIs" dxfId="212" priority="213" stopIfTrue="1" operator="equal">
      <formula>"ERROR"</formula>
    </cfRule>
  </conditionalFormatting>
  <conditionalFormatting sqref="P68">
    <cfRule type="cellIs" dxfId="211" priority="212" stopIfTrue="1" operator="equal">
      <formula>"ERROR"</formula>
    </cfRule>
  </conditionalFormatting>
  <conditionalFormatting sqref="V68">
    <cfRule type="cellIs" dxfId="210" priority="211" stopIfTrue="1" operator="equal">
      <formula>"ERROR"</formula>
    </cfRule>
  </conditionalFormatting>
  <conditionalFormatting sqref="V60">
    <cfRule type="cellIs" dxfId="209" priority="210" stopIfTrue="1" operator="equal">
      <formula>"ERROR"</formula>
    </cfRule>
  </conditionalFormatting>
  <conditionalFormatting sqref="K60">
    <cfRule type="cellIs" dxfId="208" priority="208" stopIfTrue="1" operator="equal">
      <formula>"ERROR"</formula>
    </cfRule>
  </conditionalFormatting>
  <conditionalFormatting sqref="G60">
    <cfRule type="cellIs" dxfId="207" priority="207" stopIfTrue="1" operator="equal">
      <formula>"ERROR"</formula>
    </cfRule>
  </conditionalFormatting>
  <conditionalFormatting sqref="L60:T60">
    <cfRule type="cellIs" dxfId="206" priority="209" stopIfTrue="1" operator="equal">
      <formula>"ERROR"</formula>
    </cfRule>
  </conditionalFormatting>
  <conditionalFormatting sqref="V72">
    <cfRule type="cellIs" dxfId="205" priority="205" stopIfTrue="1" operator="equal">
      <formula>"ERROR"</formula>
    </cfRule>
  </conditionalFormatting>
  <conditionalFormatting sqref="G71:G77">
    <cfRule type="cellIs" dxfId="204" priority="189" stopIfTrue="1" operator="equal">
      <formula>"ERROR"</formula>
    </cfRule>
  </conditionalFormatting>
  <conditionalFormatting sqref="R72">
    <cfRule type="cellIs" dxfId="203" priority="199" stopIfTrue="1" operator="equal">
      <formula>"ERROR"</formula>
    </cfRule>
  </conditionalFormatting>
  <conditionalFormatting sqref="V71">
    <cfRule type="cellIs" dxfId="202" priority="206" stopIfTrue="1" operator="equal">
      <formula>"ERROR"</formula>
    </cfRule>
  </conditionalFormatting>
  <conditionalFormatting sqref="V73">
    <cfRule type="cellIs" dxfId="201" priority="204" stopIfTrue="1" operator="equal">
      <formula>"ERROR"</formula>
    </cfRule>
  </conditionalFormatting>
  <conditionalFormatting sqref="V75">
    <cfRule type="cellIs" dxfId="200" priority="203" stopIfTrue="1" operator="equal">
      <formula>"ERROR"</formula>
    </cfRule>
  </conditionalFormatting>
  <conditionalFormatting sqref="V77">
    <cfRule type="cellIs" dxfId="199" priority="201" stopIfTrue="1" operator="equal">
      <formula>"ERROR"</formula>
    </cfRule>
  </conditionalFormatting>
  <conditionalFormatting sqref="V76">
    <cfRule type="cellIs" dxfId="198" priority="202" stopIfTrue="1" operator="equal">
      <formula>"ERROR"</formula>
    </cfRule>
  </conditionalFormatting>
  <conditionalFormatting sqref="P71">
    <cfRule type="cellIs" dxfId="197" priority="200" stopIfTrue="1" operator="equal">
      <formula>"ERROR"</formula>
    </cfRule>
  </conditionalFormatting>
  <conditionalFormatting sqref="R78">
    <cfRule type="cellIs" dxfId="196" priority="198" stopIfTrue="1" operator="equal">
      <formula>"ERROR"</formula>
    </cfRule>
  </conditionalFormatting>
  <conditionalFormatting sqref="T78">
    <cfRule type="cellIs" dxfId="195" priority="197" stopIfTrue="1" operator="equal">
      <formula>"ERROR"</formula>
    </cfRule>
  </conditionalFormatting>
  <conditionalFormatting sqref="R73:R77">
    <cfRule type="cellIs" dxfId="194" priority="196" stopIfTrue="1" operator="equal">
      <formula>"ERROR"</formula>
    </cfRule>
  </conditionalFormatting>
  <conditionalFormatting sqref="L78">
    <cfRule type="cellIs" dxfId="193" priority="195" stopIfTrue="1" operator="equal">
      <formula>"ERROR"</formula>
    </cfRule>
  </conditionalFormatting>
  <conditionalFormatting sqref="P72:P77">
    <cfRule type="cellIs" dxfId="192" priority="194" stopIfTrue="1" operator="equal">
      <formula>"ERROR"</formula>
    </cfRule>
  </conditionalFormatting>
  <conditionalFormatting sqref="R71:T71">
    <cfRule type="cellIs" dxfId="191" priority="193" stopIfTrue="1" operator="equal">
      <formula>"ERROR"</formula>
    </cfRule>
  </conditionalFormatting>
  <conditionalFormatting sqref="N78">
    <cfRule type="cellIs" dxfId="190" priority="192" stopIfTrue="1" operator="equal">
      <formula>"ERROR"</formula>
    </cfRule>
  </conditionalFormatting>
  <conditionalFormatting sqref="G78">
    <cfRule type="cellIs" dxfId="189" priority="191" stopIfTrue="1" operator="equal">
      <formula>"ERROR"</formula>
    </cfRule>
  </conditionalFormatting>
  <conditionalFormatting sqref="K71:K77">
    <cfRule type="cellIs" dxfId="188" priority="190" stopIfTrue="1" operator="equal">
      <formula>"ERROR"</formula>
    </cfRule>
  </conditionalFormatting>
  <conditionalFormatting sqref="O71:O77">
    <cfRule type="cellIs" dxfId="187" priority="188" stopIfTrue="1" operator="equal">
      <formula>"ERROR"</formula>
    </cfRule>
  </conditionalFormatting>
  <conditionalFormatting sqref="Q71:Q78">
    <cfRule type="cellIs" dxfId="186" priority="187" stopIfTrue="1" operator="equal">
      <formula>"ERROR"</formula>
    </cfRule>
  </conditionalFormatting>
  <conditionalFormatting sqref="V74">
    <cfRule type="cellIs" dxfId="185" priority="186" stopIfTrue="1" operator="equal">
      <formula>"ERROR"</formula>
    </cfRule>
  </conditionalFormatting>
  <conditionalFormatting sqref="N71">
    <cfRule type="cellIs" dxfId="184" priority="185" stopIfTrue="1" operator="equal">
      <formula>"ERROR"</formula>
    </cfRule>
  </conditionalFormatting>
  <conditionalFormatting sqref="N72:N77">
    <cfRule type="cellIs" dxfId="183" priority="184" stopIfTrue="1" operator="equal">
      <formula>"ERROR"</formula>
    </cfRule>
  </conditionalFormatting>
  <conditionalFormatting sqref="H78:J78">
    <cfRule type="cellIs" dxfId="182" priority="183" stopIfTrue="1" operator="equal">
      <formula>"ERROR"</formula>
    </cfRule>
  </conditionalFormatting>
  <conditionalFormatting sqref="P78">
    <cfRule type="cellIs" dxfId="181" priority="182" stopIfTrue="1" operator="equal">
      <formula>"ERROR"</formula>
    </cfRule>
  </conditionalFormatting>
  <conditionalFormatting sqref="V78">
    <cfRule type="cellIs" dxfId="180" priority="181" stopIfTrue="1" operator="equal">
      <formula>"ERROR"</formula>
    </cfRule>
  </conditionalFormatting>
  <conditionalFormatting sqref="V70">
    <cfRule type="cellIs" dxfId="179" priority="180" stopIfTrue="1" operator="equal">
      <formula>"ERROR"</formula>
    </cfRule>
  </conditionalFormatting>
  <conditionalFormatting sqref="K70">
    <cfRule type="cellIs" dxfId="178" priority="178" stopIfTrue="1" operator="equal">
      <formula>"ERROR"</formula>
    </cfRule>
  </conditionalFormatting>
  <conditionalFormatting sqref="G70">
    <cfRule type="cellIs" dxfId="177" priority="177" stopIfTrue="1" operator="equal">
      <formula>"ERROR"</formula>
    </cfRule>
  </conditionalFormatting>
  <conditionalFormatting sqref="L70:T70">
    <cfRule type="cellIs" dxfId="176" priority="179" stopIfTrue="1" operator="equal">
      <formula>"ERROR"</formula>
    </cfRule>
  </conditionalFormatting>
  <conditionalFormatting sqref="V82">
    <cfRule type="cellIs" dxfId="175" priority="175" stopIfTrue="1" operator="equal">
      <formula>"ERROR"</formula>
    </cfRule>
  </conditionalFormatting>
  <conditionalFormatting sqref="G81:G87">
    <cfRule type="cellIs" dxfId="174" priority="159" stopIfTrue="1" operator="equal">
      <formula>"ERROR"</formula>
    </cfRule>
  </conditionalFormatting>
  <conditionalFormatting sqref="R82">
    <cfRule type="cellIs" dxfId="173" priority="169" stopIfTrue="1" operator="equal">
      <formula>"ERROR"</formula>
    </cfRule>
  </conditionalFormatting>
  <conditionalFormatting sqref="V81">
    <cfRule type="cellIs" dxfId="172" priority="176" stopIfTrue="1" operator="equal">
      <formula>"ERROR"</formula>
    </cfRule>
  </conditionalFormatting>
  <conditionalFormatting sqref="V83">
    <cfRule type="cellIs" dxfId="171" priority="174" stopIfTrue="1" operator="equal">
      <formula>"ERROR"</formula>
    </cfRule>
  </conditionalFormatting>
  <conditionalFormatting sqref="V85">
    <cfRule type="cellIs" dxfId="170" priority="173" stopIfTrue="1" operator="equal">
      <formula>"ERROR"</formula>
    </cfRule>
  </conditionalFormatting>
  <conditionalFormatting sqref="V87">
    <cfRule type="cellIs" dxfId="169" priority="171" stopIfTrue="1" operator="equal">
      <formula>"ERROR"</formula>
    </cfRule>
  </conditionalFormatting>
  <conditionalFormatting sqref="V86">
    <cfRule type="cellIs" dxfId="168" priority="172" stopIfTrue="1" operator="equal">
      <formula>"ERROR"</formula>
    </cfRule>
  </conditionalFormatting>
  <conditionalFormatting sqref="P81">
    <cfRule type="cellIs" dxfId="167" priority="170" stopIfTrue="1" operator="equal">
      <formula>"ERROR"</formula>
    </cfRule>
  </conditionalFormatting>
  <conditionalFormatting sqref="R88">
    <cfRule type="cellIs" dxfId="166" priority="168" stopIfTrue="1" operator="equal">
      <formula>"ERROR"</formula>
    </cfRule>
  </conditionalFormatting>
  <conditionalFormatting sqref="T88">
    <cfRule type="cellIs" dxfId="165" priority="167" stopIfTrue="1" operator="equal">
      <formula>"ERROR"</formula>
    </cfRule>
  </conditionalFormatting>
  <conditionalFormatting sqref="R83:R87">
    <cfRule type="cellIs" dxfId="164" priority="166" stopIfTrue="1" operator="equal">
      <formula>"ERROR"</formula>
    </cfRule>
  </conditionalFormatting>
  <conditionalFormatting sqref="L88">
    <cfRule type="cellIs" dxfId="163" priority="165" stopIfTrue="1" operator="equal">
      <formula>"ERROR"</formula>
    </cfRule>
  </conditionalFormatting>
  <conditionalFormatting sqref="P82:P87">
    <cfRule type="cellIs" dxfId="162" priority="164" stopIfTrue="1" operator="equal">
      <formula>"ERROR"</formula>
    </cfRule>
  </conditionalFormatting>
  <conditionalFormatting sqref="R81:T81">
    <cfRule type="cellIs" dxfId="161" priority="163" stopIfTrue="1" operator="equal">
      <formula>"ERROR"</formula>
    </cfRule>
  </conditionalFormatting>
  <conditionalFormatting sqref="N88">
    <cfRule type="cellIs" dxfId="160" priority="162" stopIfTrue="1" operator="equal">
      <formula>"ERROR"</formula>
    </cfRule>
  </conditionalFormatting>
  <conditionalFormatting sqref="G88">
    <cfRule type="cellIs" dxfId="159" priority="161" stopIfTrue="1" operator="equal">
      <formula>"ERROR"</formula>
    </cfRule>
  </conditionalFormatting>
  <conditionalFormatting sqref="K81:K87">
    <cfRule type="cellIs" dxfId="158" priority="160" stopIfTrue="1" operator="equal">
      <formula>"ERROR"</formula>
    </cfRule>
  </conditionalFormatting>
  <conditionalFormatting sqref="O81:O87">
    <cfRule type="cellIs" dxfId="157" priority="158" stopIfTrue="1" operator="equal">
      <formula>"ERROR"</formula>
    </cfRule>
  </conditionalFormatting>
  <conditionalFormatting sqref="Q81:Q88">
    <cfRule type="cellIs" dxfId="156" priority="157" stopIfTrue="1" operator="equal">
      <formula>"ERROR"</formula>
    </cfRule>
  </conditionalFormatting>
  <conditionalFormatting sqref="V84">
    <cfRule type="cellIs" dxfId="155" priority="156" stopIfTrue="1" operator="equal">
      <formula>"ERROR"</formula>
    </cfRule>
  </conditionalFormatting>
  <conditionalFormatting sqref="N81">
    <cfRule type="cellIs" dxfId="154" priority="155" stopIfTrue="1" operator="equal">
      <formula>"ERROR"</formula>
    </cfRule>
  </conditionalFormatting>
  <conditionalFormatting sqref="N82:N87">
    <cfRule type="cellIs" dxfId="153" priority="154" stopIfTrue="1" operator="equal">
      <formula>"ERROR"</formula>
    </cfRule>
  </conditionalFormatting>
  <conditionalFormatting sqref="H88:J88">
    <cfRule type="cellIs" dxfId="152" priority="153" stopIfTrue="1" operator="equal">
      <formula>"ERROR"</formula>
    </cfRule>
  </conditionalFormatting>
  <conditionalFormatting sqref="P88">
    <cfRule type="cellIs" dxfId="151" priority="152" stopIfTrue="1" operator="equal">
      <formula>"ERROR"</formula>
    </cfRule>
  </conditionalFormatting>
  <conditionalFormatting sqref="V88">
    <cfRule type="cellIs" dxfId="150" priority="151" stopIfTrue="1" operator="equal">
      <formula>"ERROR"</formula>
    </cfRule>
  </conditionalFormatting>
  <conditionalFormatting sqref="V80">
    <cfRule type="cellIs" dxfId="149" priority="150" stopIfTrue="1" operator="equal">
      <formula>"ERROR"</formula>
    </cfRule>
  </conditionalFormatting>
  <conditionalFormatting sqref="K80">
    <cfRule type="cellIs" dxfId="148" priority="148" stopIfTrue="1" operator="equal">
      <formula>"ERROR"</formula>
    </cfRule>
  </conditionalFormatting>
  <conditionalFormatting sqref="G80">
    <cfRule type="cellIs" dxfId="147" priority="147" stopIfTrue="1" operator="equal">
      <formula>"ERROR"</formula>
    </cfRule>
  </conditionalFormatting>
  <conditionalFormatting sqref="L80:T80">
    <cfRule type="cellIs" dxfId="146" priority="149" stopIfTrue="1" operator="equal">
      <formula>"ERROR"</formula>
    </cfRule>
  </conditionalFormatting>
  <conditionalFormatting sqref="V92">
    <cfRule type="cellIs" dxfId="145" priority="145" stopIfTrue="1" operator="equal">
      <formula>"ERROR"</formula>
    </cfRule>
  </conditionalFormatting>
  <conditionalFormatting sqref="G91:G97">
    <cfRule type="cellIs" dxfId="144" priority="129" stopIfTrue="1" operator="equal">
      <formula>"ERROR"</formula>
    </cfRule>
  </conditionalFormatting>
  <conditionalFormatting sqref="R92">
    <cfRule type="cellIs" dxfId="143" priority="139" stopIfTrue="1" operator="equal">
      <formula>"ERROR"</formula>
    </cfRule>
  </conditionalFormatting>
  <conditionalFormatting sqref="V91">
    <cfRule type="cellIs" dxfId="142" priority="146" stopIfTrue="1" operator="equal">
      <formula>"ERROR"</formula>
    </cfRule>
  </conditionalFormatting>
  <conditionalFormatting sqref="V93">
    <cfRule type="cellIs" dxfId="141" priority="144" stopIfTrue="1" operator="equal">
      <formula>"ERROR"</formula>
    </cfRule>
  </conditionalFormatting>
  <conditionalFormatting sqref="V95">
    <cfRule type="cellIs" dxfId="140" priority="143" stopIfTrue="1" operator="equal">
      <formula>"ERROR"</formula>
    </cfRule>
  </conditionalFormatting>
  <conditionalFormatting sqref="V97">
    <cfRule type="cellIs" dxfId="139" priority="141" stopIfTrue="1" operator="equal">
      <formula>"ERROR"</formula>
    </cfRule>
  </conditionalFormatting>
  <conditionalFormatting sqref="V96">
    <cfRule type="cellIs" dxfId="138" priority="142" stopIfTrue="1" operator="equal">
      <formula>"ERROR"</formula>
    </cfRule>
  </conditionalFormatting>
  <conditionalFormatting sqref="P91">
    <cfRule type="cellIs" dxfId="137" priority="140" stopIfTrue="1" operator="equal">
      <formula>"ERROR"</formula>
    </cfRule>
  </conditionalFormatting>
  <conditionalFormatting sqref="R98">
    <cfRule type="cellIs" dxfId="136" priority="138" stopIfTrue="1" operator="equal">
      <formula>"ERROR"</formula>
    </cfRule>
  </conditionalFormatting>
  <conditionalFormatting sqref="T98">
    <cfRule type="cellIs" dxfId="135" priority="137" stopIfTrue="1" operator="equal">
      <formula>"ERROR"</formula>
    </cfRule>
  </conditionalFormatting>
  <conditionalFormatting sqref="R93:R97">
    <cfRule type="cellIs" dxfId="134" priority="136" stopIfTrue="1" operator="equal">
      <formula>"ERROR"</formula>
    </cfRule>
  </conditionalFormatting>
  <conditionalFormatting sqref="L98">
    <cfRule type="cellIs" dxfId="133" priority="135" stopIfTrue="1" operator="equal">
      <formula>"ERROR"</formula>
    </cfRule>
  </conditionalFormatting>
  <conditionalFormatting sqref="P92:P97">
    <cfRule type="cellIs" dxfId="132" priority="134" stopIfTrue="1" operator="equal">
      <formula>"ERROR"</formula>
    </cfRule>
  </conditionalFormatting>
  <conditionalFormatting sqref="R91:T91">
    <cfRule type="cellIs" dxfId="131" priority="133" stopIfTrue="1" operator="equal">
      <formula>"ERROR"</formula>
    </cfRule>
  </conditionalFormatting>
  <conditionalFormatting sqref="N98">
    <cfRule type="cellIs" dxfId="130" priority="132" stopIfTrue="1" operator="equal">
      <formula>"ERROR"</formula>
    </cfRule>
  </conditionalFormatting>
  <conditionalFormatting sqref="G98">
    <cfRule type="cellIs" dxfId="129" priority="131" stopIfTrue="1" operator="equal">
      <formula>"ERROR"</formula>
    </cfRule>
  </conditionalFormatting>
  <conditionalFormatting sqref="K91:K97">
    <cfRule type="cellIs" dxfId="128" priority="130" stopIfTrue="1" operator="equal">
      <formula>"ERROR"</formula>
    </cfRule>
  </conditionalFormatting>
  <conditionalFormatting sqref="O91:O97">
    <cfRule type="cellIs" dxfId="127" priority="128" stopIfTrue="1" operator="equal">
      <formula>"ERROR"</formula>
    </cfRule>
  </conditionalFormatting>
  <conditionalFormatting sqref="Q91:Q98">
    <cfRule type="cellIs" dxfId="126" priority="127" stopIfTrue="1" operator="equal">
      <formula>"ERROR"</formula>
    </cfRule>
  </conditionalFormatting>
  <conditionalFormatting sqref="V94">
    <cfRule type="cellIs" dxfId="125" priority="126" stopIfTrue="1" operator="equal">
      <formula>"ERROR"</formula>
    </cfRule>
  </conditionalFormatting>
  <conditionalFormatting sqref="N91">
    <cfRule type="cellIs" dxfId="124" priority="125" stopIfTrue="1" operator="equal">
      <formula>"ERROR"</formula>
    </cfRule>
  </conditionalFormatting>
  <conditionalFormatting sqref="N92:N97">
    <cfRule type="cellIs" dxfId="123" priority="124" stopIfTrue="1" operator="equal">
      <formula>"ERROR"</formula>
    </cfRule>
  </conditionalFormatting>
  <conditionalFormatting sqref="H98:J98">
    <cfRule type="cellIs" dxfId="122" priority="123" stopIfTrue="1" operator="equal">
      <formula>"ERROR"</formula>
    </cfRule>
  </conditionalFormatting>
  <conditionalFormatting sqref="P98">
    <cfRule type="cellIs" dxfId="121" priority="122" stopIfTrue="1" operator="equal">
      <formula>"ERROR"</formula>
    </cfRule>
  </conditionalFormatting>
  <conditionalFormatting sqref="V98">
    <cfRule type="cellIs" dxfId="120" priority="121" stopIfTrue="1" operator="equal">
      <formula>"ERROR"</formula>
    </cfRule>
  </conditionalFormatting>
  <conditionalFormatting sqref="V90">
    <cfRule type="cellIs" dxfId="119" priority="120" stopIfTrue="1" operator="equal">
      <formula>"ERROR"</formula>
    </cfRule>
  </conditionalFormatting>
  <conditionalFormatting sqref="K90">
    <cfRule type="cellIs" dxfId="118" priority="118" stopIfTrue="1" operator="equal">
      <formula>"ERROR"</formula>
    </cfRule>
  </conditionalFormatting>
  <conditionalFormatting sqref="G90">
    <cfRule type="cellIs" dxfId="117" priority="117" stopIfTrue="1" operator="equal">
      <formula>"ERROR"</formula>
    </cfRule>
  </conditionalFormatting>
  <conditionalFormatting sqref="L90:T90">
    <cfRule type="cellIs" dxfId="116" priority="119" stopIfTrue="1" operator="equal">
      <formula>"ERROR"</formula>
    </cfRule>
  </conditionalFormatting>
  <conditionalFormatting sqref="V102">
    <cfRule type="cellIs" dxfId="115" priority="115" stopIfTrue="1" operator="equal">
      <formula>"ERROR"</formula>
    </cfRule>
  </conditionalFormatting>
  <conditionalFormatting sqref="G101:G107">
    <cfRule type="cellIs" dxfId="114" priority="99" stopIfTrue="1" operator="equal">
      <formula>"ERROR"</formula>
    </cfRule>
  </conditionalFormatting>
  <conditionalFormatting sqref="R102">
    <cfRule type="cellIs" dxfId="113" priority="109" stopIfTrue="1" operator="equal">
      <formula>"ERROR"</formula>
    </cfRule>
  </conditionalFormatting>
  <conditionalFormatting sqref="V101">
    <cfRule type="cellIs" dxfId="112" priority="116" stopIfTrue="1" operator="equal">
      <formula>"ERROR"</formula>
    </cfRule>
  </conditionalFormatting>
  <conditionalFormatting sqref="V103">
    <cfRule type="cellIs" dxfId="111" priority="114" stopIfTrue="1" operator="equal">
      <formula>"ERROR"</formula>
    </cfRule>
  </conditionalFormatting>
  <conditionalFormatting sqref="V105">
    <cfRule type="cellIs" dxfId="110" priority="113" stopIfTrue="1" operator="equal">
      <formula>"ERROR"</formula>
    </cfRule>
  </conditionalFormatting>
  <conditionalFormatting sqref="V107">
    <cfRule type="cellIs" dxfId="109" priority="111" stopIfTrue="1" operator="equal">
      <formula>"ERROR"</formula>
    </cfRule>
  </conditionalFormatting>
  <conditionalFormatting sqref="V106">
    <cfRule type="cellIs" dxfId="108" priority="112" stopIfTrue="1" operator="equal">
      <formula>"ERROR"</formula>
    </cfRule>
  </conditionalFormatting>
  <conditionalFormatting sqref="P101">
    <cfRule type="cellIs" dxfId="107" priority="110" stopIfTrue="1" operator="equal">
      <formula>"ERROR"</formula>
    </cfRule>
  </conditionalFormatting>
  <conditionalFormatting sqref="R108">
    <cfRule type="cellIs" dxfId="106" priority="108" stopIfTrue="1" operator="equal">
      <formula>"ERROR"</formula>
    </cfRule>
  </conditionalFormatting>
  <conditionalFormatting sqref="T108">
    <cfRule type="cellIs" dxfId="105" priority="107" stopIfTrue="1" operator="equal">
      <formula>"ERROR"</formula>
    </cfRule>
  </conditionalFormatting>
  <conditionalFormatting sqref="R103:R107">
    <cfRule type="cellIs" dxfId="104" priority="106" stopIfTrue="1" operator="equal">
      <formula>"ERROR"</formula>
    </cfRule>
  </conditionalFormatting>
  <conditionalFormatting sqref="L108">
    <cfRule type="cellIs" dxfId="103" priority="105" stopIfTrue="1" operator="equal">
      <formula>"ERROR"</formula>
    </cfRule>
  </conditionalFormatting>
  <conditionalFormatting sqref="P102:P107">
    <cfRule type="cellIs" dxfId="102" priority="104" stopIfTrue="1" operator="equal">
      <formula>"ERROR"</formula>
    </cfRule>
  </conditionalFormatting>
  <conditionalFormatting sqref="R101:T101">
    <cfRule type="cellIs" dxfId="101" priority="103" stopIfTrue="1" operator="equal">
      <formula>"ERROR"</formula>
    </cfRule>
  </conditionalFormatting>
  <conditionalFormatting sqref="N108">
    <cfRule type="cellIs" dxfId="100" priority="102" stopIfTrue="1" operator="equal">
      <formula>"ERROR"</formula>
    </cfRule>
  </conditionalFormatting>
  <conditionalFormatting sqref="G108">
    <cfRule type="cellIs" dxfId="99" priority="101" stopIfTrue="1" operator="equal">
      <formula>"ERROR"</formula>
    </cfRule>
  </conditionalFormatting>
  <conditionalFormatting sqref="K101:K107">
    <cfRule type="cellIs" dxfId="98" priority="100" stopIfTrue="1" operator="equal">
      <formula>"ERROR"</formula>
    </cfRule>
  </conditionalFormatting>
  <conditionalFormatting sqref="O101:O107">
    <cfRule type="cellIs" dxfId="97" priority="98" stopIfTrue="1" operator="equal">
      <formula>"ERROR"</formula>
    </cfRule>
  </conditionalFormatting>
  <conditionalFormatting sqref="Q101:Q108">
    <cfRule type="cellIs" dxfId="96" priority="97" stopIfTrue="1" operator="equal">
      <formula>"ERROR"</formula>
    </cfRule>
  </conditionalFormatting>
  <conditionalFormatting sqref="V104">
    <cfRule type="cellIs" dxfId="95" priority="96" stopIfTrue="1" operator="equal">
      <formula>"ERROR"</formula>
    </cfRule>
  </conditionalFormatting>
  <conditionalFormatting sqref="N101">
    <cfRule type="cellIs" dxfId="94" priority="95" stopIfTrue="1" operator="equal">
      <formula>"ERROR"</formula>
    </cfRule>
  </conditionalFormatting>
  <conditionalFormatting sqref="N102:N107">
    <cfRule type="cellIs" dxfId="93" priority="94" stopIfTrue="1" operator="equal">
      <formula>"ERROR"</formula>
    </cfRule>
  </conditionalFormatting>
  <conditionalFormatting sqref="H108:J108">
    <cfRule type="cellIs" dxfId="92" priority="93" stopIfTrue="1" operator="equal">
      <formula>"ERROR"</formula>
    </cfRule>
  </conditionalFormatting>
  <conditionalFormatting sqref="P108">
    <cfRule type="cellIs" dxfId="91" priority="92" stopIfTrue="1" operator="equal">
      <formula>"ERROR"</formula>
    </cfRule>
  </conditionalFormatting>
  <conditionalFormatting sqref="V108">
    <cfRule type="cellIs" dxfId="90" priority="91" stopIfTrue="1" operator="equal">
      <formula>"ERROR"</formula>
    </cfRule>
  </conditionalFormatting>
  <conditionalFormatting sqref="V100">
    <cfRule type="cellIs" dxfId="89" priority="90" stopIfTrue="1" operator="equal">
      <formula>"ERROR"</formula>
    </cfRule>
  </conditionalFormatting>
  <conditionalFormatting sqref="K100">
    <cfRule type="cellIs" dxfId="88" priority="88" stopIfTrue="1" operator="equal">
      <formula>"ERROR"</formula>
    </cfRule>
  </conditionalFormatting>
  <conditionalFormatting sqref="G100">
    <cfRule type="cellIs" dxfId="87" priority="87" stopIfTrue="1" operator="equal">
      <formula>"ERROR"</formula>
    </cfRule>
  </conditionalFormatting>
  <conditionalFormatting sqref="L100:T100">
    <cfRule type="cellIs" dxfId="86" priority="89" stopIfTrue="1" operator="equal">
      <formula>"ERROR"</formula>
    </cfRule>
  </conditionalFormatting>
  <conditionalFormatting sqref="V112">
    <cfRule type="cellIs" dxfId="85" priority="85" stopIfTrue="1" operator="equal">
      <formula>"ERROR"</formula>
    </cfRule>
  </conditionalFormatting>
  <conditionalFormatting sqref="G111:G117">
    <cfRule type="cellIs" dxfId="84" priority="69" stopIfTrue="1" operator="equal">
      <formula>"ERROR"</formula>
    </cfRule>
  </conditionalFormatting>
  <conditionalFormatting sqref="R112">
    <cfRule type="cellIs" dxfId="83" priority="79" stopIfTrue="1" operator="equal">
      <formula>"ERROR"</formula>
    </cfRule>
  </conditionalFormatting>
  <conditionalFormatting sqref="V111">
    <cfRule type="cellIs" dxfId="82" priority="86" stopIfTrue="1" operator="equal">
      <formula>"ERROR"</formula>
    </cfRule>
  </conditionalFormatting>
  <conditionalFormatting sqref="V113">
    <cfRule type="cellIs" dxfId="81" priority="84" stopIfTrue="1" operator="equal">
      <formula>"ERROR"</formula>
    </cfRule>
  </conditionalFormatting>
  <conditionalFormatting sqref="V115">
    <cfRule type="cellIs" dxfId="80" priority="83" stopIfTrue="1" operator="equal">
      <formula>"ERROR"</formula>
    </cfRule>
  </conditionalFormatting>
  <conditionalFormatting sqref="V117">
    <cfRule type="cellIs" dxfId="79" priority="81" stopIfTrue="1" operator="equal">
      <formula>"ERROR"</formula>
    </cfRule>
  </conditionalFormatting>
  <conditionalFormatting sqref="V116">
    <cfRule type="cellIs" dxfId="78" priority="82" stopIfTrue="1" operator="equal">
      <formula>"ERROR"</formula>
    </cfRule>
  </conditionalFormatting>
  <conditionalFormatting sqref="P111">
    <cfRule type="cellIs" dxfId="77" priority="80" stopIfTrue="1" operator="equal">
      <formula>"ERROR"</formula>
    </cfRule>
  </conditionalFormatting>
  <conditionalFormatting sqref="R118">
    <cfRule type="cellIs" dxfId="76" priority="78" stopIfTrue="1" operator="equal">
      <formula>"ERROR"</formula>
    </cfRule>
  </conditionalFormatting>
  <conditionalFormatting sqref="T118">
    <cfRule type="cellIs" dxfId="75" priority="77" stopIfTrue="1" operator="equal">
      <formula>"ERROR"</formula>
    </cfRule>
  </conditionalFormatting>
  <conditionalFormatting sqref="R113:R117">
    <cfRule type="cellIs" dxfId="74" priority="76" stopIfTrue="1" operator="equal">
      <formula>"ERROR"</formula>
    </cfRule>
  </conditionalFormatting>
  <conditionalFormatting sqref="L118">
    <cfRule type="cellIs" dxfId="73" priority="75" stopIfTrue="1" operator="equal">
      <formula>"ERROR"</formula>
    </cfRule>
  </conditionalFormatting>
  <conditionalFormatting sqref="P112:P117">
    <cfRule type="cellIs" dxfId="72" priority="74" stopIfTrue="1" operator="equal">
      <formula>"ERROR"</formula>
    </cfRule>
  </conditionalFormatting>
  <conditionalFormatting sqref="R111:T111">
    <cfRule type="cellIs" dxfId="71" priority="73" stopIfTrue="1" operator="equal">
      <formula>"ERROR"</formula>
    </cfRule>
  </conditionalFormatting>
  <conditionalFormatting sqref="N118">
    <cfRule type="cellIs" dxfId="70" priority="72" stopIfTrue="1" operator="equal">
      <formula>"ERROR"</formula>
    </cfRule>
  </conditionalFormatting>
  <conditionalFormatting sqref="G118">
    <cfRule type="cellIs" dxfId="69" priority="71" stopIfTrue="1" operator="equal">
      <formula>"ERROR"</formula>
    </cfRule>
  </conditionalFormatting>
  <conditionalFormatting sqref="K111:K117">
    <cfRule type="cellIs" dxfId="68" priority="70" stopIfTrue="1" operator="equal">
      <formula>"ERROR"</formula>
    </cfRule>
  </conditionalFormatting>
  <conditionalFormatting sqref="O111:O117">
    <cfRule type="cellIs" dxfId="67" priority="68" stopIfTrue="1" operator="equal">
      <formula>"ERROR"</formula>
    </cfRule>
  </conditionalFormatting>
  <conditionalFormatting sqref="Q111:Q118">
    <cfRule type="cellIs" dxfId="66" priority="67" stopIfTrue="1" operator="equal">
      <formula>"ERROR"</formula>
    </cfRule>
  </conditionalFormatting>
  <conditionalFormatting sqref="V114">
    <cfRule type="cellIs" dxfId="65" priority="66" stopIfTrue="1" operator="equal">
      <formula>"ERROR"</formula>
    </cfRule>
  </conditionalFormatting>
  <conditionalFormatting sqref="N111">
    <cfRule type="cellIs" dxfId="64" priority="65" stopIfTrue="1" operator="equal">
      <formula>"ERROR"</formula>
    </cfRule>
  </conditionalFormatting>
  <conditionalFormatting sqref="N112:N117">
    <cfRule type="cellIs" dxfId="63" priority="64" stopIfTrue="1" operator="equal">
      <formula>"ERROR"</formula>
    </cfRule>
  </conditionalFormatting>
  <conditionalFormatting sqref="H118:J118">
    <cfRule type="cellIs" dxfId="62" priority="63" stopIfTrue="1" operator="equal">
      <formula>"ERROR"</formula>
    </cfRule>
  </conditionalFormatting>
  <conditionalFormatting sqref="P118">
    <cfRule type="cellIs" dxfId="61" priority="62" stopIfTrue="1" operator="equal">
      <formula>"ERROR"</formula>
    </cfRule>
  </conditionalFormatting>
  <conditionalFormatting sqref="V118">
    <cfRule type="cellIs" dxfId="60" priority="61" stopIfTrue="1" operator="equal">
      <formula>"ERROR"</formula>
    </cfRule>
  </conditionalFormatting>
  <conditionalFormatting sqref="V110">
    <cfRule type="cellIs" dxfId="59" priority="60" stopIfTrue="1" operator="equal">
      <formula>"ERROR"</formula>
    </cfRule>
  </conditionalFormatting>
  <conditionalFormatting sqref="K110">
    <cfRule type="cellIs" dxfId="58" priority="58" stopIfTrue="1" operator="equal">
      <formula>"ERROR"</formula>
    </cfRule>
  </conditionalFormatting>
  <conditionalFormatting sqref="G110">
    <cfRule type="cellIs" dxfId="57" priority="57" stopIfTrue="1" operator="equal">
      <formula>"ERROR"</formula>
    </cfRule>
  </conditionalFormatting>
  <conditionalFormatting sqref="L110:T110">
    <cfRule type="cellIs" dxfId="56" priority="59" stopIfTrue="1" operator="equal">
      <formula>"ERROR"</formula>
    </cfRule>
  </conditionalFormatting>
  <conditionalFormatting sqref="T32">
    <cfRule type="cellIs" dxfId="55" priority="56" stopIfTrue="1" operator="equal">
      <formula>"ERROR"</formula>
    </cfRule>
  </conditionalFormatting>
  <conditionalFormatting sqref="T33">
    <cfRule type="cellIs" dxfId="54" priority="55" stopIfTrue="1" operator="equal">
      <formula>"ERROR"</formula>
    </cfRule>
  </conditionalFormatting>
  <conditionalFormatting sqref="T34">
    <cfRule type="cellIs" dxfId="53" priority="54" stopIfTrue="1" operator="equal">
      <formula>"ERROR"</formula>
    </cfRule>
  </conditionalFormatting>
  <conditionalFormatting sqref="T35">
    <cfRule type="cellIs" dxfId="52" priority="53" stopIfTrue="1" operator="equal">
      <formula>"ERROR"</formula>
    </cfRule>
  </conditionalFormatting>
  <conditionalFormatting sqref="T36">
    <cfRule type="cellIs" dxfId="51" priority="52" stopIfTrue="1" operator="equal">
      <formula>"ERROR"</formula>
    </cfRule>
  </conditionalFormatting>
  <conditionalFormatting sqref="T37">
    <cfRule type="cellIs" dxfId="50" priority="51" stopIfTrue="1" operator="equal">
      <formula>"ERROR"</formula>
    </cfRule>
  </conditionalFormatting>
  <conditionalFormatting sqref="T42">
    <cfRule type="cellIs" dxfId="49" priority="50" stopIfTrue="1" operator="equal">
      <formula>"ERROR"</formula>
    </cfRule>
  </conditionalFormatting>
  <conditionalFormatting sqref="T43">
    <cfRule type="cellIs" dxfId="48" priority="49" stopIfTrue="1" operator="equal">
      <formula>"ERROR"</formula>
    </cfRule>
  </conditionalFormatting>
  <conditionalFormatting sqref="T44">
    <cfRule type="cellIs" dxfId="47" priority="48" stopIfTrue="1" operator="equal">
      <formula>"ERROR"</formula>
    </cfRule>
  </conditionalFormatting>
  <conditionalFormatting sqref="T45">
    <cfRule type="cellIs" dxfId="46" priority="47" stopIfTrue="1" operator="equal">
      <formula>"ERROR"</formula>
    </cfRule>
  </conditionalFormatting>
  <conditionalFormatting sqref="T46">
    <cfRule type="cellIs" dxfId="45" priority="46" stopIfTrue="1" operator="equal">
      <formula>"ERROR"</formula>
    </cfRule>
  </conditionalFormatting>
  <conditionalFormatting sqref="T47">
    <cfRule type="cellIs" dxfId="44" priority="45" stopIfTrue="1" operator="equal">
      <formula>"ERROR"</formula>
    </cfRule>
  </conditionalFormatting>
  <conditionalFormatting sqref="T52">
    <cfRule type="cellIs" dxfId="43" priority="44" stopIfTrue="1" operator="equal">
      <formula>"ERROR"</formula>
    </cfRule>
  </conditionalFormatting>
  <conditionalFormatting sqref="T53">
    <cfRule type="cellIs" dxfId="42" priority="43" stopIfTrue="1" operator="equal">
      <formula>"ERROR"</formula>
    </cfRule>
  </conditionalFormatting>
  <conditionalFormatting sqref="T54">
    <cfRule type="cellIs" dxfId="41" priority="42" stopIfTrue="1" operator="equal">
      <formula>"ERROR"</formula>
    </cfRule>
  </conditionalFormatting>
  <conditionalFormatting sqref="T55">
    <cfRule type="cellIs" dxfId="40" priority="41" stopIfTrue="1" operator="equal">
      <formula>"ERROR"</formula>
    </cfRule>
  </conditionalFormatting>
  <conditionalFormatting sqref="T56">
    <cfRule type="cellIs" dxfId="39" priority="40" stopIfTrue="1" operator="equal">
      <formula>"ERROR"</formula>
    </cfRule>
  </conditionalFormatting>
  <conditionalFormatting sqref="T57">
    <cfRule type="cellIs" dxfId="38" priority="39" stopIfTrue="1" operator="equal">
      <formula>"ERROR"</formula>
    </cfRule>
  </conditionalFormatting>
  <conditionalFormatting sqref="T62">
    <cfRule type="cellIs" dxfId="37" priority="38" stopIfTrue="1" operator="equal">
      <formula>"ERROR"</formula>
    </cfRule>
  </conditionalFormatting>
  <conditionalFormatting sqref="T63">
    <cfRule type="cellIs" dxfId="36" priority="37" stopIfTrue="1" operator="equal">
      <formula>"ERROR"</formula>
    </cfRule>
  </conditionalFormatting>
  <conditionalFormatting sqref="T64">
    <cfRule type="cellIs" dxfId="35" priority="36" stopIfTrue="1" operator="equal">
      <formula>"ERROR"</formula>
    </cfRule>
  </conditionalFormatting>
  <conditionalFormatting sqref="T65">
    <cfRule type="cellIs" dxfId="34" priority="35" stopIfTrue="1" operator="equal">
      <formula>"ERROR"</formula>
    </cfRule>
  </conditionalFormatting>
  <conditionalFormatting sqref="T66">
    <cfRule type="cellIs" dxfId="33" priority="34" stopIfTrue="1" operator="equal">
      <formula>"ERROR"</formula>
    </cfRule>
  </conditionalFormatting>
  <conditionalFormatting sqref="T67">
    <cfRule type="cellIs" dxfId="32" priority="33" stopIfTrue="1" operator="equal">
      <formula>"ERROR"</formula>
    </cfRule>
  </conditionalFormatting>
  <conditionalFormatting sqref="T72">
    <cfRule type="cellIs" dxfId="31" priority="32" stopIfTrue="1" operator="equal">
      <formula>"ERROR"</formula>
    </cfRule>
  </conditionalFormatting>
  <conditionalFormatting sqref="T73">
    <cfRule type="cellIs" dxfId="30" priority="31" stopIfTrue="1" operator="equal">
      <formula>"ERROR"</formula>
    </cfRule>
  </conditionalFormatting>
  <conditionalFormatting sqref="T74">
    <cfRule type="cellIs" dxfId="29" priority="30" stopIfTrue="1" operator="equal">
      <formula>"ERROR"</formula>
    </cfRule>
  </conditionalFormatting>
  <conditionalFormatting sqref="T75">
    <cfRule type="cellIs" dxfId="28" priority="29" stopIfTrue="1" operator="equal">
      <formula>"ERROR"</formula>
    </cfRule>
  </conditionalFormatting>
  <conditionalFormatting sqref="T76">
    <cfRule type="cellIs" dxfId="27" priority="28" stopIfTrue="1" operator="equal">
      <formula>"ERROR"</formula>
    </cfRule>
  </conditionalFormatting>
  <conditionalFormatting sqref="T77">
    <cfRule type="cellIs" dxfId="26" priority="27" stopIfTrue="1" operator="equal">
      <formula>"ERROR"</formula>
    </cfRule>
  </conditionalFormatting>
  <conditionalFormatting sqref="T82">
    <cfRule type="cellIs" dxfId="25" priority="26" stopIfTrue="1" operator="equal">
      <formula>"ERROR"</formula>
    </cfRule>
  </conditionalFormatting>
  <conditionalFormatting sqref="T83">
    <cfRule type="cellIs" dxfId="24" priority="25" stopIfTrue="1" operator="equal">
      <formula>"ERROR"</formula>
    </cfRule>
  </conditionalFormatting>
  <conditionalFormatting sqref="T84">
    <cfRule type="cellIs" dxfId="23" priority="24" stopIfTrue="1" operator="equal">
      <formula>"ERROR"</formula>
    </cfRule>
  </conditionalFormatting>
  <conditionalFormatting sqref="T85">
    <cfRule type="cellIs" dxfId="22" priority="23" stopIfTrue="1" operator="equal">
      <formula>"ERROR"</formula>
    </cfRule>
  </conditionalFormatting>
  <conditionalFormatting sqref="T86">
    <cfRule type="cellIs" dxfId="21" priority="22" stopIfTrue="1" operator="equal">
      <formula>"ERROR"</formula>
    </cfRule>
  </conditionalFormatting>
  <conditionalFormatting sqref="T87">
    <cfRule type="cellIs" dxfId="20" priority="21" stopIfTrue="1" operator="equal">
      <formula>"ERROR"</formula>
    </cfRule>
  </conditionalFormatting>
  <conditionalFormatting sqref="T92">
    <cfRule type="cellIs" dxfId="19" priority="20" stopIfTrue="1" operator="equal">
      <formula>"ERROR"</formula>
    </cfRule>
  </conditionalFormatting>
  <conditionalFormatting sqref="T93">
    <cfRule type="cellIs" dxfId="18" priority="19" stopIfTrue="1" operator="equal">
      <formula>"ERROR"</formula>
    </cfRule>
  </conditionalFormatting>
  <conditionalFormatting sqref="T94">
    <cfRule type="cellIs" dxfId="17" priority="18" stopIfTrue="1" operator="equal">
      <formula>"ERROR"</formula>
    </cfRule>
  </conditionalFormatting>
  <conditionalFormatting sqref="T95">
    <cfRule type="cellIs" dxfId="16" priority="17" stopIfTrue="1" operator="equal">
      <formula>"ERROR"</formula>
    </cfRule>
  </conditionalFormatting>
  <conditionalFormatting sqref="T96">
    <cfRule type="cellIs" dxfId="15" priority="16" stopIfTrue="1" operator="equal">
      <formula>"ERROR"</formula>
    </cfRule>
  </conditionalFormatting>
  <conditionalFormatting sqref="T97">
    <cfRule type="cellIs" dxfId="14" priority="15" stopIfTrue="1" operator="equal">
      <formula>"ERROR"</formula>
    </cfRule>
  </conditionalFormatting>
  <conditionalFormatting sqref="T102">
    <cfRule type="cellIs" dxfId="13" priority="14" stopIfTrue="1" operator="equal">
      <formula>"ERROR"</formula>
    </cfRule>
  </conditionalFormatting>
  <conditionalFormatting sqref="T103">
    <cfRule type="cellIs" dxfId="12" priority="13" stopIfTrue="1" operator="equal">
      <formula>"ERROR"</formula>
    </cfRule>
  </conditionalFormatting>
  <conditionalFormatting sqref="T104">
    <cfRule type="cellIs" dxfId="11" priority="12" stopIfTrue="1" operator="equal">
      <formula>"ERROR"</formula>
    </cfRule>
  </conditionalFormatting>
  <conditionalFormatting sqref="T105">
    <cfRule type="cellIs" dxfId="10" priority="11" stopIfTrue="1" operator="equal">
      <formula>"ERROR"</formula>
    </cfRule>
  </conditionalFormatting>
  <conditionalFormatting sqref="T106">
    <cfRule type="cellIs" dxfId="9" priority="10" stopIfTrue="1" operator="equal">
      <formula>"ERROR"</formula>
    </cfRule>
  </conditionalFormatting>
  <conditionalFormatting sqref="T107">
    <cfRule type="cellIs" dxfId="8" priority="9" stopIfTrue="1" operator="equal">
      <formula>"ERROR"</formula>
    </cfRule>
  </conditionalFormatting>
  <conditionalFormatting sqref="T112">
    <cfRule type="cellIs" dxfId="7" priority="8" stopIfTrue="1" operator="equal">
      <formula>"ERROR"</formula>
    </cfRule>
  </conditionalFormatting>
  <conditionalFormatting sqref="T113">
    <cfRule type="cellIs" dxfId="6" priority="7" stopIfTrue="1" operator="equal">
      <formula>"ERROR"</formula>
    </cfRule>
  </conditionalFormatting>
  <conditionalFormatting sqref="T114">
    <cfRule type="cellIs" dxfId="5" priority="6" stopIfTrue="1" operator="equal">
      <formula>"ERROR"</formula>
    </cfRule>
  </conditionalFormatting>
  <conditionalFormatting sqref="T115">
    <cfRule type="cellIs" dxfId="4" priority="5" stopIfTrue="1" operator="equal">
      <formula>"ERROR"</formula>
    </cfRule>
  </conditionalFormatting>
  <conditionalFormatting sqref="T116">
    <cfRule type="cellIs" dxfId="3" priority="4" stopIfTrue="1" operator="equal">
      <formula>"ERROR"</formula>
    </cfRule>
  </conditionalFormatting>
  <conditionalFormatting sqref="T117">
    <cfRule type="cellIs" dxfId="2" priority="3" stopIfTrue="1" operator="equal">
      <formula>"ERROR"</formula>
    </cfRule>
  </conditionalFormatting>
  <conditionalFormatting sqref="G15 K15">
    <cfRule type="cellIs" dxfId="1" priority="2" stopIfTrue="1" operator="equal">
      <formula>"ERROR"</formula>
    </cfRule>
  </conditionalFormatting>
  <conditionalFormatting sqref="D10">
    <cfRule type="cellIs" dxfId="0" priority="1" stopIfTrue="1" operator="equal">
      <formula>"ERROR"</formula>
    </cfRule>
  </conditionalFormatting>
  <dataValidations count="5">
    <dataValidation type="textLength" operator="lessThan" allowBlank="1" showInputMessage="1" showErrorMessage="1" sqref="K13 D13:G13 G15 K15">
      <formula1>8</formula1>
    </dataValidation>
    <dataValidation type="whole" operator="greaterThan" allowBlank="1" showInputMessage="1" showErrorMessage="1" sqref="L121:L127 L131:L137 L141:L147 L201:L207 L151:L157 L161:L167 L171:L177 L181:L187 L191:L197 L211:L217 L21:L27 L31:L37 L41:L47 L101:L107 L51:L57 L61:L67 L71:L77 L81:L87 L91:L97 L111:L117">
      <formula1>0</formula1>
    </dataValidation>
    <dataValidation type="whole" allowBlank="1" showInputMessage="1" showErrorMessage="1" sqref="D11:F11">
      <formula1>12</formula1>
      <formula2>24</formula2>
    </dataValidation>
    <dataValidation type="custom" operator="equal" allowBlank="1" showInputMessage="1" showErrorMessage="1" error="Please insert only full or half day(s)." sqref="F120 F130 F140 F150 F160 F170 F180 F190 F200 F210 F20 F30 F40 F50 F60 F70 F80 F90 F100 F110">
      <formula1>OR((F20-INT(F20))=0,(F20-INT(F20)=0.5))</formula1>
    </dataValidation>
    <dataValidation type="custom" operator="lessThanOrEqual" showInputMessage="1" showErrorMessage="1" error="Please insert data respecting the following format, ex: 2019-XXXX,  2019-1899/0XX, 2018-3245/0XX or 2018-2660 (replacing X with numbers as mentioned in your contract)." sqref="D15:F15">
      <formula1>OR(AND(LENB(D15)=9,LEFT(D15,5)="2019-"),AND(LENB(D15)=9,LEFT(D15,9)="2018-2660"),AND(LENB(D15)=13,LEFT(D15,11)="2018-3245/0"),AND(LENB(D15)=13,LEFT(D15,11)="2019-1899/0"))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4" orientation="portrait" r:id="rId1"/>
  <headerFooter differentOddEven="1">
    <oddFooter>&amp;L&amp;"-,Italic"&amp;K000000( * ) calculation of conference total costs automatically includes travel and subsistence
&amp;"-,Regular"&amp;K01+000
&amp;F
&amp;CPage &amp;P of 2</oddFooter>
  </headerFooter>
  <rowBreaks count="3" manualBreakCount="3">
    <brk id="68" max="16383" man="1"/>
    <brk id="128" max="16383" man="1"/>
    <brk id="18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Ceilings!$A$2:$A$202</xm:f>
          </x14:formula1>
          <xm:sqref>H20:J20 H30:J30 H40:J40 H50:J50 H60:J60 H70:J70 H80:J80 H90:J90 H100:J100 H110:J110 H120:J120 H130:J130 H140:J140 H150:J150 H160:J160 H170:J170 H180:J180 H190:J190 H200:J200 H210:J210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227"/>
  <sheetViews>
    <sheetView workbookViewId="0">
      <selection activeCell="A174" sqref="A174"/>
    </sheetView>
  </sheetViews>
  <sheetFormatPr defaultColWidth="0" defaultRowHeight="12.75" zeroHeight="1" x14ac:dyDescent="0.2"/>
  <cols>
    <col min="1" max="1" width="38.28515625" style="61" bestFit="1" customWidth="1"/>
    <col min="2" max="2" width="19.5703125" style="61" bestFit="1" customWidth="1"/>
    <col min="3" max="3" width="22.85546875" style="67" bestFit="1" customWidth="1"/>
    <col min="4" max="4" width="18.28515625" style="67" bestFit="1" customWidth="1"/>
    <col min="5" max="5" width="2.7109375" style="67" customWidth="1"/>
    <col min="6" max="16384" width="8.85546875" style="61" hidden="1"/>
  </cols>
  <sheetData>
    <row r="1" spans="1:4" ht="38.25" x14ac:dyDescent="0.2">
      <c r="A1" s="71" t="s">
        <v>212</v>
      </c>
      <c r="B1" s="72" t="s">
        <v>241</v>
      </c>
      <c r="C1" s="72" t="s">
        <v>242</v>
      </c>
      <c r="D1" s="73" t="s">
        <v>225</v>
      </c>
    </row>
    <row r="2" spans="1:4" x14ac:dyDescent="0.2">
      <c r="A2" s="68" t="s">
        <v>4</v>
      </c>
      <c r="B2" s="69">
        <v>88</v>
      </c>
      <c r="C2" s="69">
        <v>232</v>
      </c>
      <c r="D2" s="70" t="s">
        <v>189</v>
      </c>
    </row>
    <row r="3" spans="1:4" x14ac:dyDescent="0.2">
      <c r="A3" s="57" t="s">
        <v>6</v>
      </c>
      <c r="B3" s="58">
        <v>40</v>
      </c>
      <c r="C3" s="58">
        <v>227</v>
      </c>
      <c r="D3" s="62" t="s">
        <v>189</v>
      </c>
    </row>
    <row r="4" spans="1:4" x14ac:dyDescent="0.2">
      <c r="A4" s="57" t="s">
        <v>25</v>
      </c>
      <c r="B4" s="58">
        <v>55</v>
      </c>
      <c r="C4" s="58">
        <v>230</v>
      </c>
      <c r="D4" s="62" t="s">
        <v>189</v>
      </c>
    </row>
    <row r="5" spans="1:4" x14ac:dyDescent="0.2">
      <c r="A5" s="57" t="s">
        <v>12</v>
      </c>
      <c r="B5" s="58">
        <v>94</v>
      </c>
      <c r="C5" s="58">
        <v>270</v>
      </c>
      <c r="D5" s="62" t="s">
        <v>189</v>
      </c>
    </row>
    <row r="6" spans="1:4" x14ac:dyDescent="0.2">
      <c r="A6" s="57" t="s">
        <v>21</v>
      </c>
      <c r="B6" s="58">
        <v>90</v>
      </c>
      <c r="C6" s="58">
        <v>208</v>
      </c>
      <c r="D6" s="62" t="s">
        <v>189</v>
      </c>
    </row>
    <row r="7" spans="1:4" x14ac:dyDescent="0.2">
      <c r="A7" s="57" t="s">
        <v>32</v>
      </c>
      <c r="B7" s="58">
        <v>47</v>
      </c>
      <c r="C7" s="58">
        <v>181</v>
      </c>
      <c r="D7" s="62" t="s">
        <v>189</v>
      </c>
    </row>
    <row r="8" spans="1:4" x14ac:dyDescent="0.2">
      <c r="A8" s="57" t="s">
        <v>13</v>
      </c>
      <c r="B8" s="58">
        <v>75</v>
      </c>
      <c r="C8" s="58">
        <v>254</v>
      </c>
      <c r="D8" s="62" t="s">
        <v>189</v>
      </c>
    </row>
    <row r="9" spans="1:4" x14ac:dyDescent="0.2">
      <c r="A9" s="57" t="s">
        <v>26</v>
      </c>
      <c r="B9" s="58">
        <v>56</v>
      </c>
      <c r="C9" s="58">
        <v>222</v>
      </c>
      <c r="D9" s="62" t="s">
        <v>189</v>
      </c>
    </row>
    <row r="10" spans="1:4" x14ac:dyDescent="0.2">
      <c r="A10" s="57" t="s">
        <v>30</v>
      </c>
      <c r="B10" s="58">
        <v>70</v>
      </c>
      <c r="C10" s="58">
        <v>212</v>
      </c>
      <c r="D10" s="62" t="s">
        <v>189</v>
      </c>
    </row>
    <row r="11" spans="1:4" x14ac:dyDescent="0.2">
      <c r="A11" s="57" t="s">
        <v>20</v>
      </c>
      <c r="B11" s="58">
        <v>80</v>
      </c>
      <c r="C11" s="58">
        <v>245</v>
      </c>
      <c r="D11" s="62" t="s">
        <v>189</v>
      </c>
    </row>
    <row r="12" spans="1:4" x14ac:dyDescent="0.2">
      <c r="A12" s="57" t="s">
        <v>31</v>
      </c>
      <c r="B12" s="58">
        <v>42</v>
      </c>
      <c r="C12" s="58">
        <v>180</v>
      </c>
      <c r="D12" s="62" t="s">
        <v>189</v>
      </c>
    </row>
    <row r="13" spans="1:4" x14ac:dyDescent="0.2">
      <c r="A13" s="57" t="s">
        <v>23</v>
      </c>
      <c r="B13" s="58">
        <v>73</v>
      </c>
      <c r="C13" s="58">
        <v>230</v>
      </c>
      <c r="D13" s="62" t="s">
        <v>189</v>
      </c>
    </row>
    <row r="14" spans="1:4" x14ac:dyDescent="0.2">
      <c r="A14" s="57" t="s">
        <v>5</v>
      </c>
      <c r="B14" s="58">
        <v>66</v>
      </c>
      <c r="C14" s="58">
        <v>238</v>
      </c>
      <c r="D14" s="62" t="s">
        <v>189</v>
      </c>
    </row>
    <row r="15" spans="1:4" x14ac:dyDescent="0.2">
      <c r="A15" s="57" t="s">
        <v>34</v>
      </c>
      <c r="B15" s="58">
        <v>43</v>
      </c>
      <c r="C15" s="58">
        <v>211</v>
      </c>
      <c r="D15" s="62" t="s">
        <v>189</v>
      </c>
    </row>
    <row r="16" spans="1:4" x14ac:dyDescent="0.2">
      <c r="A16" s="57" t="s">
        <v>35</v>
      </c>
      <c r="B16" s="58">
        <v>47</v>
      </c>
      <c r="C16" s="58">
        <v>183</v>
      </c>
      <c r="D16" s="62" t="s">
        <v>189</v>
      </c>
    </row>
    <row r="17" spans="1:4" x14ac:dyDescent="0.2">
      <c r="A17" s="57" t="s">
        <v>185</v>
      </c>
      <c r="B17" s="58">
        <v>144</v>
      </c>
      <c r="C17" s="58">
        <v>237</v>
      </c>
      <c r="D17" s="62" t="s">
        <v>189</v>
      </c>
    </row>
    <row r="18" spans="1:4" x14ac:dyDescent="0.2">
      <c r="A18" s="57" t="s">
        <v>33</v>
      </c>
      <c r="B18" s="58">
        <v>46</v>
      </c>
      <c r="C18" s="58">
        <v>222</v>
      </c>
      <c r="D18" s="62" t="s">
        <v>189</v>
      </c>
    </row>
    <row r="19" spans="1:4" x14ac:dyDescent="0.2">
      <c r="A19" s="57" t="s">
        <v>27</v>
      </c>
      <c r="B19" s="58">
        <v>60</v>
      </c>
      <c r="C19" s="58">
        <v>205</v>
      </c>
      <c r="D19" s="62" t="s">
        <v>189</v>
      </c>
    </row>
    <row r="20" spans="1:4" x14ac:dyDescent="0.2">
      <c r="A20" s="57" t="s">
        <v>15</v>
      </c>
      <c r="B20" s="58">
        <v>97</v>
      </c>
      <c r="C20" s="58">
        <v>263</v>
      </c>
      <c r="D20" s="62" t="s">
        <v>189</v>
      </c>
    </row>
    <row r="21" spans="1:4" x14ac:dyDescent="0.2">
      <c r="A21" s="57" t="s">
        <v>3</v>
      </c>
      <c r="B21" s="58">
        <v>94</v>
      </c>
      <c r="C21" s="58">
        <v>225</v>
      </c>
      <c r="D21" s="62" t="s">
        <v>189</v>
      </c>
    </row>
    <row r="22" spans="1:4" x14ac:dyDescent="0.2">
      <c r="A22" s="57" t="s">
        <v>36</v>
      </c>
      <c r="B22" s="58">
        <v>45</v>
      </c>
      <c r="C22" s="58">
        <v>217</v>
      </c>
      <c r="D22" s="62" t="s">
        <v>189</v>
      </c>
    </row>
    <row r="23" spans="1:4" x14ac:dyDescent="0.2">
      <c r="A23" s="57" t="s">
        <v>28</v>
      </c>
      <c r="B23" s="58">
        <v>55</v>
      </c>
      <c r="C23" s="58">
        <v>204</v>
      </c>
      <c r="D23" s="62" t="s">
        <v>189</v>
      </c>
    </row>
    <row r="24" spans="1:4" x14ac:dyDescent="0.2">
      <c r="A24" s="57" t="s">
        <v>37</v>
      </c>
      <c r="B24" s="58">
        <v>40</v>
      </c>
      <c r="C24" s="58">
        <v>222</v>
      </c>
      <c r="D24" s="62" t="s">
        <v>189</v>
      </c>
    </row>
    <row r="25" spans="1:4" x14ac:dyDescent="0.2">
      <c r="A25" s="57" t="s">
        <v>29</v>
      </c>
      <c r="B25" s="58">
        <v>59</v>
      </c>
      <c r="C25" s="58">
        <v>180</v>
      </c>
      <c r="D25" s="62" t="s">
        <v>189</v>
      </c>
    </row>
    <row r="26" spans="1:4" x14ac:dyDescent="0.2">
      <c r="A26" s="57" t="s">
        <v>38</v>
      </c>
      <c r="B26" s="58">
        <v>50</v>
      </c>
      <c r="C26" s="58">
        <v>205</v>
      </c>
      <c r="D26" s="62" t="s">
        <v>189</v>
      </c>
    </row>
    <row r="27" spans="1:4" x14ac:dyDescent="0.2">
      <c r="A27" s="57" t="s">
        <v>19</v>
      </c>
      <c r="B27" s="58">
        <v>84</v>
      </c>
      <c r="C27" s="58">
        <v>244</v>
      </c>
      <c r="D27" s="62" t="s">
        <v>189</v>
      </c>
    </row>
    <row r="28" spans="1:4" x14ac:dyDescent="0.2">
      <c r="A28" s="57" t="s">
        <v>17</v>
      </c>
      <c r="B28" s="58">
        <v>95</v>
      </c>
      <c r="C28" s="58">
        <v>257</v>
      </c>
      <c r="D28" s="62" t="s">
        <v>189</v>
      </c>
    </row>
    <row r="29" spans="1:4" x14ac:dyDescent="0.2">
      <c r="A29" s="57" t="s">
        <v>24</v>
      </c>
      <c r="B29" s="58">
        <v>81</v>
      </c>
      <c r="C29" s="58">
        <v>276</v>
      </c>
      <c r="D29" s="62" t="s">
        <v>189</v>
      </c>
    </row>
    <row r="30" spans="1:4" x14ac:dyDescent="0.2">
      <c r="A30" s="57" t="s">
        <v>249</v>
      </c>
      <c r="B30" s="58">
        <v>40</v>
      </c>
      <c r="C30" s="58">
        <v>210</v>
      </c>
      <c r="D30" s="62" t="s">
        <v>189</v>
      </c>
    </row>
    <row r="31" spans="1:4" x14ac:dyDescent="0.2">
      <c r="A31" s="57" t="s">
        <v>22</v>
      </c>
      <c r="B31" s="58">
        <v>69</v>
      </c>
      <c r="C31" s="58">
        <v>245</v>
      </c>
      <c r="D31" s="62" t="s">
        <v>189</v>
      </c>
    </row>
    <row r="32" spans="1:4" x14ac:dyDescent="0.2">
      <c r="A32" s="57" t="s">
        <v>14</v>
      </c>
      <c r="B32" s="58">
        <v>40</v>
      </c>
      <c r="C32" s="58">
        <v>175</v>
      </c>
      <c r="D32" s="62" t="s">
        <v>189</v>
      </c>
    </row>
    <row r="33" spans="1:4" x14ac:dyDescent="0.2">
      <c r="A33" s="57" t="s">
        <v>16</v>
      </c>
      <c r="B33" s="58">
        <v>138</v>
      </c>
      <c r="C33" s="58">
        <v>220</v>
      </c>
      <c r="D33" s="62" t="s">
        <v>189</v>
      </c>
    </row>
    <row r="34" spans="1:4" x14ac:dyDescent="0.2">
      <c r="A34" s="57" t="s">
        <v>149</v>
      </c>
      <c r="B34" s="58">
        <v>40</v>
      </c>
      <c r="C34" s="58">
        <v>220</v>
      </c>
      <c r="D34" s="62" t="s">
        <v>189</v>
      </c>
    </row>
    <row r="35" spans="1:4" x14ac:dyDescent="0.2">
      <c r="A35" s="57" t="s">
        <v>39</v>
      </c>
      <c r="B35" s="58">
        <v>40</v>
      </c>
      <c r="C35" s="58">
        <v>220</v>
      </c>
      <c r="D35" s="62" t="s">
        <v>189</v>
      </c>
    </row>
    <row r="36" spans="1:4" x14ac:dyDescent="0.2">
      <c r="A36" s="57" t="s">
        <v>10</v>
      </c>
      <c r="B36" s="58">
        <v>40</v>
      </c>
      <c r="C36" s="58">
        <v>125</v>
      </c>
      <c r="D36" s="62" t="s">
        <v>191</v>
      </c>
    </row>
    <row r="37" spans="1:4" x14ac:dyDescent="0.2">
      <c r="A37" s="57" t="s">
        <v>56</v>
      </c>
      <c r="B37" s="58">
        <v>40</v>
      </c>
      <c r="C37" s="58">
        <v>210</v>
      </c>
      <c r="D37" s="62" t="s">
        <v>191</v>
      </c>
    </row>
    <row r="38" spans="1:4" x14ac:dyDescent="0.2">
      <c r="A38" s="57" t="s">
        <v>57</v>
      </c>
      <c r="B38" s="58">
        <v>40</v>
      </c>
      <c r="C38" s="58">
        <v>170</v>
      </c>
      <c r="D38" s="62" t="s">
        <v>191</v>
      </c>
    </row>
    <row r="39" spans="1:4" x14ac:dyDescent="0.2">
      <c r="A39" s="57" t="s">
        <v>8</v>
      </c>
      <c r="B39" s="58">
        <v>40</v>
      </c>
      <c r="C39" s="58">
        <v>195</v>
      </c>
      <c r="D39" s="62" t="s">
        <v>191</v>
      </c>
    </row>
    <row r="40" spans="1:4" x14ac:dyDescent="0.2">
      <c r="A40" s="57" t="s">
        <v>58</v>
      </c>
      <c r="B40" s="58">
        <v>40</v>
      </c>
      <c r="C40" s="58">
        <v>280</v>
      </c>
      <c r="D40" s="62" t="s">
        <v>191</v>
      </c>
    </row>
    <row r="41" spans="1:4" x14ac:dyDescent="0.2">
      <c r="A41" s="57" t="s">
        <v>59</v>
      </c>
      <c r="B41" s="58">
        <v>40</v>
      </c>
      <c r="C41" s="58">
        <v>225</v>
      </c>
      <c r="D41" s="62" t="s">
        <v>191</v>
      </c>
    </row>
    <row r="42" spans="1:4" x14ac:dyDescent="0.2">
      <c r="A42" s="57" t="s">
        <v>60</v>
      </c>
      <c r="B42" s="58">
        <v>44</v>
      </c>
      <c r="C42" s="58">
        <v>285</v>
      </c>
      <c r="D42" s="62" t="s">
        <v>191</v>
      </c>
    </row>
    <row r="43" spans="1:4" x14ac:dyDescent="0.2">
      <c r="A43" s="57" t="s">
        <v>61</v>
      </c>
      <c r="B43" s="58">
        <v>40</v>
      </c>
      <c r="C43" s="58">
        <v>280</v>
      </c>
      <c r="D43" s="62" t="s">
        <v>191</v>
      </c>
    </row>
    <row r="44" spans="1:4" x14ac:dyDescent="0.2">
      <c r="A44" s="57" t="s">
        <v>7</v>
      </c>
      <c r="B44" s="58">
        <v>90</v>
      </c>
      <c r="C44" s="58">
        <v>210</v>
      </c>
      <c r="D44" s="62" t="s">
        <v>191</v>
      </c>
    </row>
    <row r="45" spans="1:4" x14ac:dyDescent="0.2">
      <c r="A45" s="57" t="s">
        <v>230</v>
      </c>
      <c r="B45" s="58">
        <v>40</v>
      </c>
      <c r="C45" s="58">
        <v>270</v>
      </c>
      <c r="D45" s="62" t="s">
        <v>191</v>
      </c>
    </row>
    <row r="46" spans="1:4" x14ac:dyDescent="0.2">
      <c r="A46" s="57" t="s">
        <v>9</v>
      </c>
      <c r="B46" s="58">
        <v>40</v>
      </c>
      <c r="C46" s="58">
        <v>190</v>
      </c>
      <c r="D46" s="62" t="s">
        <v>191</v>
      </c>
    </row>
    <row r="47" spans="1:4" x14ac:dyDescent="0.2">
      <c r="A47" s="57" t="s">
        <v>50</v>
      </c>
      <c r="B47" s="58">
        <v>43</v>
      </c>
      <c r="C47" s="58">
        <v>275</v>
      </c>
      <c r="D47" s="62" t="s">
        <v>191</v>
      </c>
    </row>
    <row r="48" spans="1:4" x14ac:dyDescent="0.2">
      <c r="A48" s="57" t="s">
        <v>62</v>
      </c>
      <c r="B48" s="58">
        <v>40</v>
      </c>
      <c r="C48" s="58">
        <v>190</v>
      </c>
      <c r="D48" s="62" t="s">
        <v>191</v>
      </c>
    </row>
    <row r="49" spans="1:4" x14ac:dyDescent="0.2">
      <c r="A49" s="57" t="s">
        <v>63</v>
      </c>
      <c r="B49" s="58">
        <v>41</v>
      </c>
      <c r="C49" s="58">
        <v>215</v>
      </c>
      <c r="D49" s="62" t="s">
        <v>191</v>
      </c>
    </row>
    <row r="50" spans="1:4" x14ac:dyDescent="0.2">
      <c r="A50" s="57" t="s">
        <v>65</v>
      </c>
      <c r="B50" s="58">
        <v>40</v>
      </c>
      <c r="C50" s="58">
        <v>225</v>
      </c>
      <c r="D50" s="62" t="s">
        <v>191</v>
      </c>
    </row>
    <row r="51" spans="1:4" x14ac:dyDescent="0.2">
      <c r="A51" s="57" t="s">
        <v>66</v>
      </c>
      <c r="B51" s="58">
        <v>40</v>
      </c>
      <c r="C51" s="58">
        <v>185</v>
      </c>
      <c r="D51" s="62" t="s">
        <v>191</v>
      </c>
    </row>
    <row r="52" spans="1:4" x14ac:dyDescent="0.2">
      <c r="A52" s="57" t="s">
        <v>67</v>
      </c>
      <c r="B52" s="58">
        <v>40</v>
      </c>
      <c r="C52" s="58">
        <v>150</v>
      </c>
      <c r="D52" s="62" t="s">
        <v>191</v>
      </c>
    </row>
    <row r="53" spans="1:4" x14ac:dyDescent="0.2">
      <c r="A53" s="57" t="s">
        <v>68</v>
      </c>
      <c r="B53" s="58">
        <v>40</v>
      </c>
      <c r="C53" s="58">
        <v>180</v>
      </c>
      <c r="D53" s="62" t="s">
        <v>191</v>
      </c>
    </row>
    <row r="54" spans="1:4" x14ac:dyDescent="0.2">
      <c r="A54" s="57" t="s">
        <v>69</v>
      </c>
      <c r="B54" s="58">
        <v>40</v>
      </c>
      <c r="C54" s="58">
        <v>150</v>
      </c>
      <c r="D54" s="62" t="s">
        <v>191</v>
      </c>
    </row>
    <row r="55" spans="1:4" x14ac:dyDescent="0.2">
      <c r="A55" s="57" t="s">
        <v>70</v>
      </c>
      <c r="B55" s="58">
        <v>40</v>
      </c>
      <c r="C55" s="58">
        <v>200</v>
      </c>
      <c r="D55" s="62" t="s">
        <v>191</v>
      </c>
    </row>
    <row r="56" spans="1:4" x14ac:dyDescent="0.2">
      <c r="A56" s="57" t="s">
        <v>71</v>
      </c>
      <c r="B56" s="58">
        <v>40</v>
      </c>
      <c r="C56" s="58">
        <v>185</v>
      </c>
      <c r="D56" s="62" t="s">
        <v>191</v>
      </c>
    </row>
    <row r="57" spans="1:4" x14ac:dyDescent="0.2">
      <c r="A57" s="57" t="s">
        <v>72</v>
      </c>
      <c r="B57" s="58">
        <v>40</v>
      </c>
      <c r="C57" s="58">
        <v>245</v>
      </c>
      <c r="D57" s="62" t="s">
        <v>191</v>
      </c>
    </row>
    <row r="58" spans="1:4" x14ac:dyDescent="0.2">
      <c r="A58" s="57" t="s">
        <v>46</v>
      </c>
      <c r="B58" s="58">
        <v>115</v>
      </c>
      <c r="C58" s="58">
        <v>225</v>
      </c>
      <c r="D58" s="62" t="s">
        <v>191</v>
      </c>
    </row>
    <row r="59" spans="1:4" x14ac:dyDescent="0.2">
      <c r="A59" s="57" t="s">
        <v>73</v>
      </c>
      <c r="B59" s="58">
        <v>40</v>
      </c>
      <c r="C59" s="58">
        <v>145</v>
      </c>
      <c r="D59" s="62" t="s">
        <v>191</v>
      </c>
    </row>
    <row r="60" spans="1:4" x14ac:dyDescent="0.2">
      <c r="A60" s="57" t="s">
        <v>74</v>
      </c>
      <c r="B60" s="58">
        <v>40</v>
      </c>
      <c r="C60" s="58">
        <v>165</v>
      </c>
      <c r="D60" s="62" t="s">
        <v>191</v>
      </c>
    </row>
    <row r="61" spans="1:4" x14ac:dyDescent="0.2">
      <c r="A61" s="57" t="s">
        <v>75</v>
      </c>
      <c r="B61" s="58">
        <v>40</v>
      </c>
      <c r="C61" s="58">
        <v>165</v>
      </c>
      <c r="D61" s="62" t="s">
        <v>191</v>
      </c>
    </row>
    <row r="62" spans="1:4" x14ac:dyDescent="0.2">
      <c r="A62" s="57" t="s">
        <v>76</v>
      </c>
      <c r="B62" s="58">
        <v>40</v>
      </c>
      <c r="C62" s="58">
        <v>160</v>
      </c>
      <c r="D62" s="62" t="s">
        <v>191</v>
      </c>
    </row>
    <row r="63" spans="1:4" x14ac:dyDescent="0.2">
      <c r="A63" s="57" t="s">
        <v>40</v>
      </c>
      <c r="B63" s="58">
        <v>89</v>
      </c>
      <c r="C63" s="58">
        <v>230</v>
      </c>
      <c r="D63" s="62" t="s">
        <v>191</v>
      </c>
    </row>
    <row r="64" spans="1:4" x14ac:dyDescent="0.2">
      <c r="A64" s="57" t="s">
        <v>77</v>
      </c>
      <c r="B64" s="58">
        <v>40</v>
      </c>
      <c r="C64" s="58">
        <v>125</v>
      </c>
      <c r="D64" s="62" t="s">
        <v>191</v>
      </c>
    </row>
    <row r="65" spans="1:4" x14ac:dyDescent="0.2">
      <c r="A65" s="57" t="s">
        <v>78</v>
      </c>
      <c r="B65" s="58">
        <v>40</v>
      </c>
      <c r="C65" s="58">
        <v>140</v>
      </c>
      <c r="D65" s="62" t="s">
        <v>191</v>
      </c>
    </row>
    <row r="66" spans="1:4" x14ac:dyDescent="0.2">
      <c r="A66" s="57" t="s">
        <v>79</v>
      </c>
      <c r="B66" s="58">
        <v>40</v>
      </c>
      <c r="C66" s="58">
        <v>210</v>
      </c>
      <c r="D66" s="62" t="s">
        <v>191</v>
      </c>
    </row>
    <row r="67" spans="1:4" x14ac:dyDescent="0.2">
      <c r="A67" s="57" t="s">
        <v>64</v>
      </c>
      <c r="B67" s="58">
        <v>40</v>
      </c>
      <c r="C67" s="58">
        <v>245</v>
      </c>
      <c r="D67" s="62" t="s">
        <v>191</v>
      </c>
    </row>
    <row r="68" spans="1:4" x14ac:dyDescent="0.2">
      <c r="A68" s="57" t="s">
        <v>80</v>
      </c>
      <c r="B68" s="58">
        <v>40</v>
      </c>
      <c r="C68" s="58">
        <v>210</v>
      </c>
      <c r="D68" s="62" t="s">
        <v>191</v>
      </c>
    </row>
    <row r="69" spans="1:4" x14ac:dyDescent="0.2">
      <c r="A69" s="57" t="s">
        <v>81</v>
      </c>
      <c r="B69" s="58">
        <v>40</v>
      </c>
      <c r="C69" s="58">
        <v>170</v>
      </c>
      <c r="D69" s="62" t="s">
        <v>191</v>
      </c>
    </row>
    <row r="70" spans="1:4" x14ac:dyDescent="0.2">
      <c r="A70" s="57" t="s">
        <v>82</v>
      </c>
      <c r="B70" s="58">
        <v>40</v>
      </c>
      <c r="C70" s="58">
        <v>135</v>
      </c>
      <c r="D70" s="62" t="s">
        <v>191</v>
      </c>
    </row>
    <row r="71" spans="1:4" x14ac:dyDescent="0.2">
      <c r="A71" s="57" t="s">
        <v>231</v>
      </c>
      <c r="B71" s="58">
        <v>40</v>
      </c>
      <c r="C71" s="58">
        <v>185</v>
      </c>
      <c r="D71" s="62" t="s">
        <v>191</v>
      </c>
    </row>
    <row r="72" spans="1:4" x14ac:dyDescent="0.2">
      <c r="A72" s="57" t="s">
        <v>190</v>
      </c>
      <c r="B72" s="58">
        <v>40</v>
      </c>
      <c r="C72" s="58">
        <v>245</v>
      </c>
      <c r="D72" s="62" t="s">
        <v>191</v>
      </c>
    </row>
    <row r="73" spans="1:4" x14ac:dyDescent="0.2">
      <c r="A73" s="57" t="s">
        <v>83</v>
      </c>
      <c r="B73" s="58">
        <v>40</v>
      </c>
      <c r="C73" s="58">
        <v>185</v>
      </c>
      <c r="D73" s="62" t="s">
        <v>191</v>
      </c>
    </row>
    <row r="74" spans="1:4" x14ac:dyDescent="0.2">
      <c r="A74" s="57" t="s">
        <v>84</v>
      </c>
      <c r="B74" s="58">
        <v>40</v>
      </c>
      <c r="C74" s="58">
        <v>190</v>
      </c>
      <c r="D74" s="62" t="s">
        <v>191</v>
      </c>
    </row>
    <row r="75" spans="1:4" x14ac:dyDescent="0.2">
      <c r="A75" s="57" t="s">
        <v>85</v>
      </c>
      <c r="B75" s="58">
        <v>40</v>
      </c>
      <c r="C75" s="58">
        <v>225</v>
      </c>
      <c r="D75" s="62" t="s">
        <v>191</v>
      </c>
    </row>
    <row r="76" spans="1:4" x14ac:dyDescent="0.2">
      <c r="A76" s="57" t="s">
        <v>232</v>
      </c>
      <c r="B76" s="58">
        <v>40</v>
      </c>
      <c r="C76" s="58">
        <v>235</v>
      </c>
      <c r="D76" s="62" t="s">
        <v>191</v>
      </c>
    </row>
    <row r="77" spans="1:4" x14ac:dyDescent="0.2">
      <c r="A77" s="57" t="s">
        <v>86</v>
      </c>
      <c r="B77" s="58">
        <v>40</v>
      </c>
      <c r="C77" s="58">
        <v>215</v>
      </c>
      <c r="D77" s="62" t="s">
        <v>191</v>
      </c>
    </row>
    <row r="78" spans="1:4" x14ac:dyDescent="0.2">
      <c r="A78" s="57" t="s">
        <v>87</v>
      </c>
      <c r="B78" s="58">
        <v>40</v>
      </c>
      <c r="C78" s="58">
        <v>230</v>
      </c>
      <c r="D78" s="62" t="s">
        <v>191</v>
      </c>
    </row>
    <row r="79" spans="1:4" x14ac:dyDescent="0.2">
      <c r="A79" s="57" t="s">
        <v>88</v>
      </c>
      <c r="B79" s="58">
        <v>40</v>
      </c>
      <c r="C79" s="58">
        <v>190</v>
      </c>
      <c r="D79" s="62" t="s">
        <v>191</v>
      </c>
    </row>
    <row r="80" spans="1:4" x14ac:dyDescent="0.2">
      <c r="A80" s="57" t="s">
        <v>89</v>
      </c>
      <c r="B80" s="58">
        <v>40</v>
      </c>
      <c r="C80" s="58">
        <v>205</v>
      </c>
      <c r="D80" s="62" t="s">
        <v>191</v>
      </c>
    </row>
    <row r="81" spans="1:4" x14ac:dyDescent="0.2">
      <c r="A81" s="57" t="s">
        <v>90</v>
      </c>
      <c r="B81" s="58">
        <v>40</v>
      </c>
      <c r="C81" s="58">
        <v>180</v>
      </c>
      <c r="D81" s="62" t="s">
        <v>191</v>
      </c>
    </row>
    <row r="82" spans="1:4" x14ac:dyDescent="0.2">
      <c r="A82" s="57" t="s">
        <v>51</v>
      </c>
      <c r="B82" s="58">
        <v>57</v>
      </c>
      <c r="C82" s="58">
        <v>145</v>
      </c>
      <c r="D82" s="62" t="s">
        <v>191</v>
      </c>
    </row>
    <row r="83" spans="1:4" x14ac:dyDescent="0.2">
      <c r="A83" s="57" t="s">
        <v>91</v>
      </c>
      <c r="B83" s="58">
        <v>40</v>
      </c>
      <c r="C83" s="58">
        <v>130</v>
      </c>
      <c r="D83" s="62" t="s">
        <v>191</v>
      </c>
    </row>
    <row r="84" spans="1:4" x14ac:dyDescent="0.2">
      <c r="A84" s="57" t="s">
        <v>92</v>
      </c>
      <c r="B84" s="58">
        <v>40</v>
      </c>
      <c r="C84" s="58">
        <v>195</v>
      </c>
      <c r="D84" s="62" t="s">
        <v>191</v>
      </c>
    </row>
    <row r="85" spans="1:4" x14ac:dyDescent="0.2">
      <c r="A85" s="57" t="s">
        <v>233</v>
      </c>
      <c r="B85" s="58">
        <v>40</v>
      </c>
      <c r="C85" s="58">
        <v>170</v>
      </c>
      <c r="D85" s="62" t="s">
        <v>191</v>
      </c>
    </row>
    <row r="86" spans="1:4" x14ac:dyDescent="0.2">
      <c r="A86" s="57" t="s">
        <v>93</v>
      </c>
      <c r="B86" s="58">
        <v>40</v>
      </c>
      <c r="C86" s="58">
        <v>190</v>
      </c>
      <c r="D86" s="62" t="s">
        <v>191</v>
      </c>
    </row>
    <row r="87" spans="1:4" x14ac:dyDescent="0.2">
      <c r="A87" s="57" t="s">
        <v>94</v>
      </c>
      <c r="B87" s="58">
        <v>40</v>
      </c>
      <c r="C87" s="58">
        <v>170</v>
      </c>
      <c r="D87" s="62" t="s">
        <v>191</v>
      </c>
    </row>
    <row r="88" spans="1:4" x14ac:dyDescent="0.2">
      <c r="A88" s="57" t="s">
        <v>95</v>
      </c>
      <c r="B88" s="58">
        <v>40</v>
      </c>
      <c r="C88" s="58">
        <v>295</v>
      </c>
      <c r="D88" s="62" t="s">
        <v>191</v>
      </c>
    </row>
    <row r="89" spans="1:4" x14ac:dyDescent="0.2">
      <c r="A89" s="57" t="s">
        <v>96</v>
      </c>
      <c r="B89" s="58">
        <v>40</v>
      </c>
      <c r="C89" s="58">
        <v>210</v>
      </c>
      <c r="D89" s="62" t="s">
        <v>191</v>
      </c>
    </row>
    <row r="90" spans="1:4" x14ac:dyDescent="0.2">
      <c r="A90" s="57" t="s">
        <v>97</v>
      </c>
      <c r="B90" s="58">
        <v>40</v>
      </c>
      <c r="C90" s="58">
        <v>215</v>
      </c>
      <c r="D90" s="62" t="s">
        <v>191</v>
      </c>
    </row>
    <row r="91" spans="1:4" x14ac:dyDescent="0.2">
      <c r="A91" s="57" t="s">
        <v>98</v>
      </c>
      <c r="B91" s="58">
        <v>40</v>
      </c>
      <c r="C91" s="58">
        <v>175</v>
      </c>
      <c r="D91" s="62" t="s">
        <v>191</v>
      </c>
    </row>
    <row r="92" spans="1:4" x14ac:dyDescent="0.2">
      <c r="A92" s="57" t="s">
        <v>229</v>
      </c>
      <c r="B92" s="58">
        <v>40</v>
      </c>
      <c r="C92" s="58">
        <v>185</v>
      </c>
      <c r="D92" s="62" t="s">
        <v>191</v>
      </c>
    </row>
    <row r="93" spans="1:4" x14ac:dyDescent="0.2">
      <c r="A93" s="57" t="s">
        <v>99</v>
      </c>
      <c r="B93" s="58">
        <v>40</v>
      </c>
      <c r="C93" s="58">
        <v>140</v>
      </c>
      <c r="D93" s="62" t="s">
        <v>191</v>
      </c>
    </row>
    <row r="94" spans="1:4" x14ac:dyDescent="0.2">
      <c r="A94" s="57" t="s">
        <v>100</v>
      </c>
      <c r="B94" s="58">
        <v>40</v>
      </c>
      <c r="C94" s="58">
        <v>210</v>
      </c>
      <c r="D94" s="62" t="s">
        <v>191</v>
      </c>
    </row>
    <row r="95" spans="1:4" x14ac:dyDescent="0.2">
      <c r="A95" s="57" t="s">
        <v>101</v>
      </c>
      <c r="B95" s="58">
        <v>40</v>
      </c>
      <c r="C95" s="58">
        <v>190</v>
      </c>
      <c r="D95" s="62" t="s">
        <v>191</v>
      </c>
    </row>
    <row r="96" spans="1:4" x14ac:dyDescent="0.2">
      <c r="A96" s="57" t="s">
        <v>102</v>
      </c>
      <c r="B96" s="58">
        <v>40</v>
      </c>
      <c r="C96" s="58">
        <v>175</v>
      </c>
      <c r="D96" s="62" t="s">
        <v>191</v>
      </c>
    </row>
    <row r="97" spans="1:4" x14ac:dyDescent="0.2">
      <c r="A97" s="57" t="s">
        <v>52</v>
      </c>
      <c r="B97" s="58">
        <v>117</v>
      </c>
      <c r="C97" s="58">
        <v>265</v>
      </c>
      <c r="D97" s="62" t="s">
        <v>191</v>
      </c>
    </row>
    <row r="98" spans="1:4" x14ac:dyDescent="0.2">
      <c r="A98" s="57" t="s">
        <v>103</v>
      </c>
      <c r="B98" s="58">
        <v>40</v>
      </c>
      <c r="C98" s="58">
        <v>245</v>
      </c>
      <c r="D98" s="62" t="s">
        <v>191</v>
      </c>
    </row>
    <row r="99" spans="1:4" x14ac:dyDescent="0.2">
      <c r="A99" s="57" t="s">
        <v>104</v>
      </c>
      <c r="B99" s="58">
        <v>40</v>
      </c>
      <c r="C99" s="58">
        <v>195</v>
      </c>
      <c r="D99" s="62" t="s">
        <v>191</v>
      </c>
    </row>
    <row r="100" spans="1:4" x14ac:dyDescent="0.2">
      <c r="A100" s="57" t="s">
        <v>105</v>
      </c>
      <c r="B100" s="58">
        <v>40</v>
      </c>
      <c r="C100" s="58">
        <v>200</v>
      </c>
      <c r="D100" s="62" t="s">
        <v>191</v>
      </c>
    </row>
    <row r="101" spans="1:4" x14ac:dyDescent="0.2">
      <c r="A101" s="57" t="s">
        <v>234</v>
      </c>
      <c r="B101" s="58">
        <v>40</v>
      </c>
      <c r="C101" s="58">
        <v>145</v>
      </c>
      <c r="D101" s="62" t="s">
        <v>191</v>
      </c>
    </row>
    <row r="102" spans="1:4" x14ac:dyDescent="0.2">
      <c r="A102" s="57" t="s">
        <v>53</v>
      </c>
      <c r="B102" s="58">
        <v>63</v>
      </c>
      <c r="C102" s="58">
        <v>315</v>
      </c>
      <c r="D102" s="62" t="s">
        <v>191</v>
      </c>
    </row>
    <row r="103" spans="1:4" x14ac:dyDescent="0.2">
      <c r="A103" s="57" t="s">
        <v>239</v>
      </c>
      <c r="B103" s="58">
        <v>40</v>
      </c>
      <c r="C103" s="58">
        <v>190</v>
      </c>
      <c r="D103" s="62" t="s">
        <v>191</v>
      </c>
    </row>
    <row r="104" spans="1:4" x14ac:dyDescent="0.2">
      <c r="A104" s="57" t="s">
        <v>106</v>
      </c>
      <c r="B104" s="58">
        <v>40</v>
      </c>
      <c r="C104" s="58">
        <v>230</v>
      </c>
      <c r="D104" s="62" t="s">
        <v>191</v>
      </c>
    </row>
    <row r="105" spans="1:4" x14ac:dyDescent="0.2">
      <c r="A105" s="57" t="s">
        <v>181</v>
      </c>
      <c r="B105" s="58">
        <v>78</v>
      </c>
      <c r="C105" s="58">
        <v>405</v>
      </c>
      <c r="D105" s="62" t="s">
        <v>191</v>
      </c>
    </row>
    <row r="106" spans="1:4" x14ac:dyDescent="0.2">
      <c r="A106" s="57" t="s">
        <v>107</v>
      </c>
      <c r="B106" s="58">
        <v>40</v>
      </c>
      <c r="C106" s="58">
        <v>195</v>
      </c>
      <c r="D106" s="62" t="s">
        <v>191</v>
      </c>
    </row>
    <row r="107" spans="1:4" x14ac:dyDescent="0.2">
      <c r="A107" s="57" t="s">
        <v>108</v>
      </c>
      <c r="B107" s="58">
        <v>40</v>
      </c>
      <c r="C107" s="58">
        <v>245</v>
      </c>
      <c r="D107" s="62" t="s">
        <v>191</v>
      </c>
    </row>
    <row r="108" spans="1:4" x14ac:dyDescent="0.2">
      <c r="A108" s="57" t="s">
        <v>109</v>
      </c>
      <c r="B108" s="58">
        <v>40</v>
      </c>
      <c r="C108" s="58">
        <v>225</v>
      </c>
      <c r="D108" s="62" t="s">
        <v>191</v>
      </c>
    </row>
    <row r="109" spans="1:4" x14ac:dyDescent="0.2">
      <c r="A109" s="57" t="s">
        <v>110</v>
      </c>
      <c r="B109" s="58">
        <v>40</v>
      </c>
      <c r="C109" s="58">
        <v>205</v>
      </c>
      <c r="D109" s="62" t="s">
        <v>191</v>
      </c>
    </row>
    <row r="110" spans="1:4" x14ac:dyDescent="0.2">
      <c r="A110" s="57" t="s">
        <v>203</v>
      </c>
      <c r="B110" s="58">
        <v>40</v>
      </c>
      <c r="C110" s="58">
        <v>230</v>
      </c>
      <c r="D110" s="62" t="s">
        <v>191</v>
      </c>
    </row>
    <row r="111" spans="1:4" x14ac:dyDescent="0.2">
      <c r="A111" s="57" t="s">
        <v>186</v>
      </c>
      <c r="B111" s="58">
        <v>67</v>
      </c>
      <c r="C111" s="58">
        <v>300</v>
      </c>
      <c r="D111" s="62" t="s">
        <v>191</v>
      </c>
    </row>
    <row r="112" spans="1:4" x14ac:dyDescent="0.2">
      <c r="A112" s="57" t="s">
        <v>204</v>
      </c>
      <c r="B112" s="58">
        <v>40</v>
      </c>
      <c r="C112" s="58">
        <v>220</v>
      </c>
      <c r="D112" s="62" t="s">
        <v>191</v>
      </c>
    </row>
    <row r="113" spans="1:4" x14ac:dyDescent="0.2">
      <c r="A113" s="57" t="s">
        <v>41</v>
      </c>
      <c r="B113" s="58">
        <v>110</v>
      </c>
      <c r="C113" s="58">
        <v>280</v>
      </c>
      <c r="D113" s="62" t="s">
        <v>191</v>
      </c>
    </row>
    <row r="114" spans="1:4" x14ac:dyDescent="0.2">
      <c r="A114" s="57" t="s">
        <v>111</v>
      </c>
      <c r="B114" s="58">
        <v>40</v>
      </c>
      <c r="C114" s="58">
        <v>255</v>
      </c>
      <c r="D114" s="62" t="s">
        <v>191</v>
      </c>
    </row>
    <row r="115" spans="1:4" x14ac:dyDescent="0.2">
      <c r="A115" s="57" t="s">
        <v>112</v>
      </c>
      <c r="B115" s="58">
        <v>40</v>
      </c>
      <c r="C115" s="58">
        <v>195</v>
      </c>
      <c r="D115" s="62" t="s">
        <v>191</v>
      </c>
    </row>
    <row r="116" spans="1:4" x14ac:dyDescent="0.2">
      <c r="A116" s="57" t="s">
        <v>113</v>
      </c>
      <c r="B116" s="58">
        <v>40</v>
      </c>
      <c r="C116" s="58">
        <v>260</v>
      </c>
      <c r="D116" s="62" t="s">
        <v>191</v>
      </c>
    </row>
    <row r="117" spans="1:4" x14ac:dyDescent="0.2">
      <c r="A117" s="57" t="s">
        <v>114</v>
      </c>
      <c r="B117" s="58">
        <v>40</v>
      </c>
      <c r="C117" s="58">
        <v>150</v>
      </c>
      <c r="D117" s="62" t="s">
        <v>191</v>
      </c>
    </row>
    <row r="118" spans="1:4" x14ac:dyDescent="0.2">
      <c r="A118" s="57" t="s">
        <v>115</v>
      </c>
      <c r="B118" s="58">
        <v>40</v>
      </c>
      <c r="C118" s="58">
        <v>235</v>
      </c>
      <c r="D118" s="62" t="s">
        <v>191</v>
      </c>
    </row>
    <row r="119" spans="1:4" x14ac:dyDescent="0.2">
      <c r="A119" s="57" t="s">
        <v>116</v>
      </c>
      <c r="B119" s="58">
        <v>40</v>
      </c>
      <c r="C119" s="58">
        <v>225</v>
      </c>
      <c r="D119" s="62" t="s">
        <v>191</v>
      </c>
    </row>
    <row r="120" spans="1:4" x14ac:dyDescent="0.2">
      <c r="A120" s="57" t="s">
        <v>42</v>
      </c>
      <c r="B120" s="58">
        <v>154</v>
      </c>
      <c r="C120" s="58">
        <v>150</v>
      </c>
      <c r="D120" s="62" t="s">
        <v>191</v>
      </c>
    </row>
    <row r="121" spans="1:4" x14ac:dyDescent="0.2">
      <c r="A121" s="57" t="s">
        <v>117</v>
      </c>
      <c r="B121" s="58">
        <v>40</v>
      </c>
      <c r="C121" s="58">
        <v>155</v>
      </c>
      <c r="D121" s="62" t="s">
        <v>191</v>
      </c>
    </row>
    <row r="122" spans="1:4" x14ac:dyDescent="0.2">
      <c r="A122" s="57" t="s">
        <v>118</v>
      </c>
      <c r="B122" s="58">
        <v>40</v>
      </c>
      <c r="C122" s="58">
        <v>215</v>
      </c>
      <c r="D122" s="62" t="s">
        <v>191</v>
      </c>
    </row>
    <row r="123" spans="1:4" x14ac:dyDescent="0.2">
      <c r="A123" s="57" t="s">
        <v>119</v>
      </c>
      <c r="B123" s="58">
        <v>40</v>
      </c>
      <c r="C123" s="58">
        <v>250</v>
      </c>
      <c r="D123" s="62" t="s">
        <v>191</v>
      </c>
    </row>
    <row r="124" spans="1:4" x14ac:dyDescent="0.2">
      <c r="A124" s="57" t="s">
        <v>120</v>
      </c>
      <c r="B124" s="58">
        <v>40</v>
      </c>
      <c r="C124" s="58">
        <v>185</v>
      </c>
      <c r="D124" s="62" t="s">
        <v>191</v>
      </c>
    </row>
    <row r="125" spans="1:4" x14ac:dyDescent="0.2">
      <c r="A125" s="57" t="s">
        <v>121</v>
      </c>
      <c r="B125" s="58">
        <v>40</v>
      </c>
      <c r="C125" s="58">
        <v>155</v>
      </c>
      <c r="D125" s="62" t="s">
        <v>191</v>
      </c>
    </row>
    <row r="126" spans="1:4" x14ac:dyDescent="0.2">
      <c r="A126" s="57" t="s">
        <v>122</v>
      </c>
      <c r="B126" s="58">
        <v>40</v>
      </c>
      <c r="C126" s="58">
        <v>185</v>
      </c>
      <c r="D126" s="62" t="s">
        <v>191</v>
      </c>
    </row>
    <row r="127" spans="1:4" x14ac:dyDescent="0.2">
      <c r="A127" s="57" t="s">
        <v>123</v>
      </c>
      <c r="B127" s="58">
        <v>40</v>
      </c>
      <c r="C127" s="58">
        <v>125</v>
      </c>
      <c r="D127" s="62" t="s">
        <v>191</v>
      </c>
    </row>
    <row r="128" spans="1:4" x14ac:dyDescent="0.2">
      <c r="A128" s="57" t="s">
        <v>124</v>
      </c>
      <c r="B128" s="58">
        <v>40</v>
      </c>
      <c r="C128" s="58">
        <v>200</v>
      </c>
      <c r="D128" s="62" t="s">
        <v>191</v>
      </c>
    </row>
    <row r="129" spans="1:4" x14ac:dyDescent="0.2">
      <c r="A129" s="57" t="s">
        <v>125</v>
      </c>
      <c r="B129" s="58">
        <v>40</v>
      </c>
      <c r="C129" s="58">
        <v>255</v>
      </c>
      <c r="D129" s="62" t="s">
        <v>191</v>
      </c>
    </row>
    <row r="130" spans="1:4" x14ac:dyDescent="0.2">
      <c r="A130" s="57" t="s">
        <v>126</v>
      </c>
      <c r="B130" s="58">
        <v>40</v>
      </c>
      <c r="C130" s="58">
        <v>190</v>
      </c>
      <c r="D130" s="62" t="s">
        <v>191</v>
      </c>
    </row>
    <row r="131" spans="1:4" x14ac:dyDescent="0.2">
      <c r="A131" s="57" t="s">
        <v>127</v>
      </c>
      <c r="B131" s="58">
        <v>40</v>
      </c>
      <c r="C131" s="58">
        <v>250</v>
      </c>
      <c r="D131" s="62" t="s">
        <v>191</v>
      </c>
    </row>
    <row r="132" spans="1:4" x14ac:dyDescent="0.2">
      <c r="A132" s="57" t="s">
        <v>43</v>
      </c>
      <c r="B132" s="58">
        <v>40</v>
      </c>
      <c r="C132" s="58">
        <v>170</v>
      </c>
      <c r="D132" s="62" t="s">
        <v>191</v>
      </c>
    </row>
    <row r="133" spans="1:4" x14ac:dyDescent="0.2">
      <c r="A133" s="57" t="s">
        <v>128</v>
      </c>
      <c r="B133" s="58">
        <v>40</v>
      </c>
      <c r="C133" s="58">
        <v>160</v>
      </c>
      <c r="D133" s="62" t="s">
        <v>191</v>
      </c>
    </row>
    <row r="134" spans="1:4" x14ac:dyDescent="0.2">
      <c r="A134" s="57" t="s">
        <v>129</v>
      </c>
      <c r="B134" s="58">
        <v>40</v>
      </c>
      <c r="C134" s="58">
        <v>220</v>
      </c>
      <c r="D134" s="62" t="s">
        <v>191</v>
      </c>
    </row>
    <row r="135" spans="1:4" x14ac:dyDescent="0.2">
      <c r="A135" s="57" t="s">
        <v>130</v>
      </c>
      <c r="B135" s="58">
        <v>40</v>
      </c>
      <c r="C135" s="58">
        <v>205</v>
      </c>
      <c r="D135" s="62" t="s">
        <v>191</v>
      </c>
    </row>
    <row r="136" spans="1:4" x14ac:dyDescent="0.2">
      <c r="A136" s="57" t="s">
        <v>235</v>
      </c>
      <c r="B136" s="58">
        <v>40</v>
      </c>
      <c r="C136" s="58">
        <v>200</v>
      </c>
      <c r="D136" s="62" t="s">
        <v>191</v>
      </c>
    </row>
    <row r="137" spans="1:4" x14ac:dyDescent="0.2">
      <c r="A137" s="57" t="s">
        <v>131</v>
      </c>
      <c r="B137" s="58">
        <v>40</v>
      </c>
      <c r="C137" s="58">
        <v>125</v>
      </c>
      <c r="D137" s="62" t="s">
        <v>191</v>
      </c>
    </row>
    <row r="138" spans="1:4" x14ac:dyDescent="0.2">
      <c r="A138" s="57" t="s">
        <v>132</v>
      </c>
      <c r="B138" s="58">
        <v>40</v>
      </c>
      <c r="C138" s="58">
        <v>135</v>
      </c>
      <c r="D138" s="62" t="s">
        <v>191</v>
      </c>
    </row>
    <row r="139" spans="1:4" x14ac:dyDescent="0.2">
      <c r="A139" s="57" t="s">
        <v>133</v>
      </c>
      <c r="B139" s="58">
        <v>40</v>
      </c>
      <c r="C139" s="58">
        <v>185</v>
      </c>
      <c r="D139" s="62" t="s">
        <v>191</v>
      </c>
    </row>
    <row r="140" spans="1:4" x14ac:dyDescent="0.2">
      <c r="A140" s="57" t="s">
        <v>134</v>
      </c>
      <c r="B140" s="58">
        <v>40</v>
      </c>
      <c r="C140" s="58">
        <v>185</v>
      </c>
      <c r="D140" s="62" t="s">
        <v>191</v>
      </c>
    </row>
    <row r="141" spans="1:4" x14ac:dyDescent="0.2">
      <c r="A141" s="57" t="s">
        <v>187</v>
      </c>
      <c r="B141" s="58">
        <v>67</v>
      </c>
      <c r="C141" s="58">
        <v>185</v>
      </c>
      <c r="D141" s="62" t="s">
        <v>191</v>
      </c>
    </row>
    <row r="142" spans="1:4" x14ac:dyDescent="0.2">
      <c r="A142" s="57" t="s">
        <v>135</v>
      </c>
      <c r="B142" s="58">
        <v>40</v>
      </c>
      <c r="C142" s="58">
        <v>185</v>
      </c>
      <c r="D142" s="62" t="s">
        <v>191</v>
      </c>
    </row>
    <row r="143" spans="1:4" x14ac:dyDescent="0.2">
      <c r="A143" s="57" t="s">
        <v>136</v>
      </c>
      <c r="B143" s="58">
        <v>40</v>
      </c>
      <c r="C143" s="58">
        <v>125</v>
      </c>
      <c r="D143" s="62" t="s">
        <v>191</v>
      </c>
    </row>
    <row r="144" spans="1:4" x14ac:dyDescent="0.2">
      <c r="A144" s="57" t="s">
        <v>137</v>
      </c>
      <c r="B144" s="58">
        <v>40</v>
      </c>
      <c r="C144" s="58">
        <v>235</v>
      </c>
      <c r="D144" s="62" t="s">
        <v>191</v>
      </c>
    </row>
    <row r="145" spans="1:4" x14ac:dyDescent="0.2">
      <c r="A145" s="57" t="s">
        <v>138</v>
      </c>
      <c r="B145" s="58">
        <v>40</v>
      </c>
      <c r="C145" s="58">
        <v>185</v>
      </c>
      <c r="D145" s="62" t="s">
        <v>191</v>
      </c>
    </row>
    <row r="146" spans="1:4" x14ac:dyDescent="0.2">
      <c r="A146" s="57" t="s">
        <v>54</v>
      </c>
      <c r="B146" s="58">
        <v>57</v>
      </c>
      <c r="C146" s="58">
        <v>205</v>
      </c>
      <c r="D146" s="62" t="s">
        <v>191</v>
      </c>
    </row>
    <row r="147" spans="1:4" x14ac:dyDescent="0.2">
      <c r="A147" s="57" t="s">
        <v>139</v>
      </c>
      <c r="B147" s="58">
        <v>40</v>
      </c>
      <c r="C147" s="58">
        <v>180</v>
      </c>
      <c r="D147" s="62" t="s">
        <v>191</v>
      </c>
    </row>
    <row r="148" spans="1:4" x14ac:dyDescent="0.2">
      <c r="A148" s="57" t="s">
        <v>140</v>
      </c>
      <c r="B148" s="58">
        <v>40</v>
      </c>
      <c r="C148" s="58">
        <v>185</v>
      </c>
      <c r="D148" s="62" t="s">
        <v>191</v>
      </c>
    </row>
    <row r="149" spans="1:4" x14ac:dyDescent="0.2">
      <c r="A149" s="57" t="s">
        <v>141</v>
      </c>
      <c r="B149" s="58">
        <v>40</v>
      </c>
      <c r="C149" s="58">
        <v>170</v>
      </c>
      <c r="D149" s="62" t="s">
        <v>191</v>
      </c>
    </row>
    <row r="150" spans="1:4" x14ac:dyDescent="0.2">
      <c r="A150" s="57" t="s">
        <v>142</v>
      </c>
      <c r="B150" s="58">
        <v>40</v>
      </c>
      <c r="C150" s="58">
        <v>210</v>
      </c>
      <c r="D150" s="62" t="s">
        <v>191</v>
      </c>
    </row>
    <row r="151" spans="1:4" x14ac:dyDescent="0.2">
      <c r="A151" s="57" t="s">
        <v>11</v>
      </c>
      <c r="B151" s="58">
        <v>40</v>
      </c>
      <c r="C151" s="58">
        <v>190</v>
      </c>
      <c r="D151" s="62" t="s">
        <v>191</v>
      </c>
    </row>
    <row r="152" spans="1:4" x14ac:dyDescent="0.2">
      <c r="A152" s="57" t="s">
        <v>143</v>
      </c>
      <c r="B152" s="58">
        <v>40</v>
      </c>
      <c r="C152" s="58">
        <v>190</v>
      </c>
      <c r="D152" s="62" t="s">
        <v>191</v>
      </c>
    </row>
    <row r="153" spans="1:4" x14ac:dyDescent="0.2">
      <c r="A153" s="57" t="s">
        <v>205</v>
      </c>
      <c r="B153" s="58">
        <v>40</v>
      </c>
      <c r="C153" s="58">
        <v>210</v>
      </c>
      <c r="D153" s="62" t="s">
        <v>191</v>
      </c>
    </row>
    <row r="154" spans="1:4" x14ac:dyDescent="0.2">
      <c r="A154" s="57" t="s">
        <v>144</v>
      </c>
      <c r="B154" s="58">
        <v>40</v>
      </c>
      <c r="C154" s="58">
        <v>210</v>
      </c>
      <c r="D154" s="62" t="s">
        <v>191</v>
      </c>
    </row>
    <row r="155" spans="1:4" x14ac:dyDescent="0.2">
      <c r="A155" s="57" t="s">
        <v>44</v>
      </c>
      <c r="B155" s="58">
        <v>194</v>
      </c>
      <c r="C155" s="58">
        <v>200</v>
      </c>
      <c r="D155" s="62" t="s">
        <v>191</v>
      </c>
    </row>
    <row r="156" spans="1:4" x14ac:dyDescent="0.2">
      <c r="A156" s="57" t="s">
        <v>145</v>
      </c>
      <c r="B156" s="58">
        <v>40</v>
      </c>
      <c r="C156" s="58">
        <v>225</v>
      </c>
      <c r="D156" s="62" t="s">
        <v>191</v>
      </c>
    </row>
    <row r="157" spans="1:4" x14ac:dyDescent="0.2">
      <c r="A157" s="57" t="s">
        <v>206</v>
      </c>
      <c r="B157" s="58">
        <v>40</v>
      </c>
      <c r="C157" s="58">
        <v>270</v>
      </c>
      <c r="D157" s="62" t="s">
        <v>191</v>
      </c>
    </row>
    <row r="158" spans="1:4" x14ac:dyDescent="0.2">
      <c r="A158" s="57" t="s">
        <v>236</v>
      </c>
      <c r="B158" s="58">
        <v>40</v>
      </c>
      <c r="C158" s="58">
        <v>215</v>
      </c>
      <c r="D158" s="62" t="s">
        <v>191</v>
      </c>
    </row>
    <row r="159" spans="1:4" x14ac:dyDescent="0.2">
      <c r="A159" s="57" t="s">
        <v>207</v>
      </c>
      <c r="B159" s="58">
        <v>40</v>
      </c>
      <c r="C159" s="58">
        <v>265</v>
      </c>
      <c r="D159" s="62" t="s">
        <v>191</v>
      </c>
    </row>
    <row r="160" spans="1:4" x14ac:dyDescent="0.2">
      <c r="A160" s="57" t="s">
        <v>146</v>
      </c>
      <c r="B160" s="58">
        <v>40</v>
      </c>
      <c r="C160" s="58">
        <v>185</v>
      </c>
      <c r="D160" s="62" t="s">
        <v>191</v>
      </c>
    </row>
    <row r="161" spans="1:4" x14ac:dyDescent="0.2">
      <c r="A161" s="57" t="s">
        <v>45</v>
      </c>
      <c r="B161" s="58">
        <v>40</v>
      </c>
      <c r="C161" s="58">
        <v>175</v>
      </c>
      <c r="D161" s="62" t="s">
        <v>191</v>
      </c>
    </row>
    <row r="162" spans="1:4" x14ac:dyDescent="0.2">
      <c r="A162" s="57" t="s">
        <v>147</v>
      </c>
      <c r="B162" s="58">
        <v>40</v>
      </c>
      <c r="C162" s="58">
        <v>155</v>
      </c>
      <c r="D162" s="62" t="s">
        <v>191</v>
      </c>
    </row>
    <row r="163" spans="1:4" x14ac:dyDescent="0.2">
      <c r="A163" s="57" t="s">
        <v>55</v>
      </c>
      <c r="B163" s="58">
        <v>55</v>
      </c>
      <c r="C163" s="58">
        <v>280</v>
      </c>
      <c r="D163" s="62" t="s">
        <v>191</v>
      </c>
    </row>
    <row r="164" spans="1:4" x14ac:dyDescent="0.2">
      <c r="A164" s="57" t="s">
        <v>148</v>
      </c>
      <c r="B164" s="58">
        <v>40</v>
      </c>
      <c r="C164" s="58">
        <v>200</v>
      </c>
      <c r="D164" s="62" t="s">
        <v>191</v>
      </c>
    </row>
    <row r="165" spans="1:4" x14ac:dyDescent="0.2">
      <c r="A165" s="57" t="s">
        <v>150</v>
      </c>
      <c r="B165" s="58">
        <v>55</v>
      </c>
      <c r="C165" s="58">
        <v>225</v>
      </c>
      <c r="D165" s="62" t="s">
        <v>191</v>
      </c>
    </row>
    <row r="166" spans="1:4" x14ac:dyDescent="0.2">
      <c r="A166" s="57" t="s">
        <v>151</v>
      </c>
      <c r="B166" s="58">
        <v>40</v>
      </c>
      <c r="C166" s="58">
        <v>190</v>
      </c>
      <c r="D166" s="62" t="s">
        <v>191</v>
      </c>
    </row>
    <row r="167" spans="1:4" x14ac:dyDescent="0.2">
      <c r="A167" s="57" t="s">
        <v>47</v>
      </c>
      <c r="B167" s="58">
        <v>133</v>
      </c>
      <c r="C167" s="58">
        <v>225</v>
      </c>
      <c r="D167" s="62" t="s">
        <v>191</v>
      </c>
    </row>
    <row r="168" spans="1:4" x14ac:dyDescent="0.2">
      <c r="A168" s="57" t="s">
        <v>152</v>
      </c>
      <c r="B168" s="58">
        <v>40</v>
      </c>
      <c r="C168" s="58">
        <v>170</v>
      </c>
      <c r="D168" s="62" t="s">
        <v>191</v>
      </c>
    </row>
    <row r="169" spans="1:4" x14ac:dyDescent="0.2">
      <c r="A169" s="57" t="s">
        <v>153</v>
      </c>
      <c r="B169" s="58">
        <v>40</v>
      </c>
      <c r="C169" s="58">
        <v>175</v>
      </c>
      <c r="D169" s="62" t="s">
        <v>191</v>
      </c>
    </row>
    <row r="170" spans="1:4" x14ac:dyDescent="0.2">
      <c r="A170" s="57" t="s">
        <v>154</v>
      </c>
      <c r="B170" s="58">
        <v>40</v>
      </c>
      <c r="C170" s="58">
        <v>195</v>
      </c>
      <c r="D170" s="62" t="s">
        <v>191</v>
      </c>
    </row>
    <row r="171" spans="1:4" x14ac:dyDescent="0.2">
      <c r="A171" s="57" t="s">
        <v>155</v>
      </c>
      <c r="B171" s="58">
        <v>40</v>
      </c>
      <c r="C171" s="58">
        <v>155</v>
      </c>
      <c r="D171" s="62" t="s">
        <v>191</v>
      </c>
    </row>
    <row r="172" spans="1:4" x14ac:dyDescent="0.2">
      <c r="A172" s="57" t="s">
        <v>156</v>
      </c>
      <c r="B172" s="58">
        <v>40</v>
      </c>
      <c r="C172" s="58">
        <v>270</v>
      </c>
      <c r="D172" s="62" t="s">
        <v>191</v>
      </c>
    </row>
    <row r="173" spans="1:4" x14ac:dyDescent="0.2">
      <c r="A173" s="57" t="s">
        <v>157</v>
      </c>
      <c r="B173" s="58">
        <v>40</v>
      </c>
      <c r="C173" s="58">
        <v>180</v>
      </c>
      <c r="D173" s="62" t="s">
        <v>191</v>
      </c>
    </row>
    <row r="174" spans="1:4" x14ac:dyDescent="0.2">
      <c r="A174" s="57" t="s">
        <v>250</v>
      </c>
      <c r="B174" s="58">
        <v>40</v>
      </c>
      <c r="C174" s="58">
        <v>140</v>
      </c>
      <c r="D174" s="62" t="s">
        <v>191</v>
      </c>
    </row>
    <row r="175" spans="1:4" x14ac:dyDescent="0.2">
      <c r="A175" s="57" t="s">
        <v>18</v>
      </c>
      <c r="B175" s="58">
        <v>118</v>
      </c>
      <c r="C175" s="58">
        <v>220</v>
      </c>
      <c r="D175" s="62" t="s">
        <v>191</v>
      </c>
    </row>
    <row r="176" spans="1:4" x14ac:dyDescent="0.2">
      <c r="A176" s="57" t="s">
        <v>158</v>
      </c>
      <c r="B176" s="58">
        <v>40</v>
      </c>
      <c r="C176" s="58">
        <v>225</v>
      </c>
      <c r="D176" s="62" t="s">
        <v>191</v>
      </c>
    </row>
    <row r="177" spans="1:4" x14ac:dyDescent="0.2">
      <c r="A177" s="57" t="s">
        <v>237</v>
      </c>
      <c r="B177" s="58">
        <v>40</v>
      </c>
      <c r="C177" s="58">
        <v>185</v>
      </c>
      <c r="D177" s="62" t="s">
        <v>191</v>
      </c>
    </row>
    <row r="178" spans="1:4" x14ac:dyDescent="0.2">
      <c r="A178" s="57" t="s">
        <v>208</v>
      </c>
      <c r="B178" s="58">
        <v>40</v>
      </c>
      <c r="C178" s="58">
        <v>255</v>
      </c>
      <c r="D178" s="62" t="s">
        <v>191</v>
      </c>
    </row>
    <row r="179" spans="1:4" x14ac:dyDescent="0.2">
      <c r="A179" s="57" t="s">
        <v>159</v>
      </c>
      <c r="B179" s="58">
        <v>40</v>
      </c>
      <c r="C179" s="58">
        <v>250</v>
      </c>
      <c r="D179" s="62" t="s">
        <v>191</v>
      </c>
    </row>
    <row r="180" spans="1:4" x14ac:dyDescent="0.2">
      <c r="A180" s="57" t="s">
        <v>228</v>
      </c>
      <c r="B180" s="58">
        <v>48</v>
      </c>
      <c r="C180" s="58">
        <v>365</v>
      </c>
      <c r="D180" s="62" t="s">
        <v>191</v>
      </c>
    </row>
    <row r="181" spans="1:4" x14ac:dyDescent="0.2">
      <c r="A181" s="57" t="s">
        <v>240</v>
      </c>
      <c r="B181" s="58">
        <v>40</v>
      </c>
      <c r="C181" s="58">
        <v>270</v>
      </c>
      <c r="D181" s="62" t="s">
        <v>191</v>
      </c>
    </row>
    <row r="182" spans="1:4" x14ac:dyDescent="0.2">
      <c r="A182" s="57" t="s">
        <v>160</v>
      </c>
      <c r="B182" s="58">
        <v>40</v>
      </c>
      <c r="C182" s="58">
        <v>205</v>
      </c>
      <c r="D182" s="62" t="s">
        <v>191</v>
      </c>
    </row>
    <row r="183" spans="1:4" x14ac:dyDescent="0.2">
      <c r="A183" s="57" t="s">
        <v>238</v>
      </c>
      <c r="B183" s="58">
        <v>40</v>
      </c>
      <c r="C183" s="58">
        <v>160</v>
      </c>
      <c r="D183" s="62" t="s">
        <v>191</v>
      </c>
    </row>
    <row r="184" spans="1:4" x14ac:dyDescent="0.2">
      <c r="A184" s="57" t="s">
        <v>161</v>
      </c>
      <c r="B184" s="58">
        <v>40</v>
      </c>
      <c r="C184" s="58">
        <v>155</v>
      </c>
      <c r="D184" s="62" t="s">
        <v>191</v>
      </c>
    </row>
    <row r="185" spans="1:4" x14ac:dyDescent="0.2">
      <c r="A185" s="57" t="s">
        <v>162</v>
      </c>
      <c r="B185" s="58">
        <v>40</v>
      </c>
      <c r="C185" s="58">
        <v>155</v>
      </c>
      <c r="D185" s="62" t="s">
        <v>191</v>
      </c>
    </row>
    <row r="186" spans="1:4" x14ac:dyDescent="0.2">
      <c r="A186" s="57" t="s">
        <v>163</v>
      </c>
      <c r="B186" s="58">
        <v>50</v>
      </c>
      <c r="C186" s="58">
        <v>175</v>
      </c>
      <c r="D186" s="62" t="s">
        <v>191</v>
      </c>
    </row>
    <row r="187" spans="1:4" x14ac:dyDescent="0.2">
      <c r="A187" s="57" t="s">
        <v>164</v>
      </c>
      <c r="B187" s="58">
        <v>40</v>
      </c>
      <c r="C187" s="58">
        <v>145</v>
      </c>
      <c r="D187" s="62" t="s">
        <v>191</v>
      </c>
    </row>
    <row r="188" spans="1:4" x14ac:dyDescent="0.2">
      <c r="A188" s="57" t="s">
        <v>165</v>
      </c>
      <c r="B188" s="58">
        <v>40</v>
      </c>
      <c r="C188" s="58">
        <v>230</v>
      </c>
      <c r="D188" s="62" t="s">
        <v>191</v>
      </c>
    </row>
    <row r="189" spans="1:4" x14ac:dyDescent="0.2">
      <c r="A189" s="57" t="s">
        <v>166</v>
      </c>
      <c r="B189" s="58">
        <v>40</v>
      </c>
      <c r="C189" s="58">
        <v>185</v>
      </c>
      <c r="D189" s="62" t="s">
        <v>191</v>
      </c>
    </row>
    <row r="190" spans="1:4" x14ac:dyDescent="0.2">
      <c r="A190" s="57" t="s">
        <v>167</v>
      </c>
      <c r="B190" s="58">
        <v>40</v>
      </c>
      <c r="C190" s="58">
        <v>235</v>
      </c>
      <c r="D190" s="62" t="s">
        <v>191</v>
      </c>
    </row>
    <row r="191" spans="1:4" x14ac:dyDescent="0.2">
      <c r="A191" s="57" t="s">
        <v>48</v>
      </c>
      <c r="B191" s="58">
        <v>107</v>
      </c>
      <c r="C191" s="58">
        <v>265</v>
      </c>
      <c r="D191" s="62" t="s">
        <v>191</v>
      </c>
    </row>
    <row r="192" spans="1:4" x14ac:dyDescent="0.2">
      <c r="A192" s="57" t="s">
        <v>179</v>
      </c>
      <c r="B192" s="58">
        <v>109</v>
      </c>
      <c r="C192" s="58">
        <v>280</v>
      </c>
      <c r="D192" s="62" t="s">
        <v>191</v>
      </c>
    </row>
    <row r="193" spans="1:4" x14ac:dyDescent="0.2">
      <c r="A193" s="57" t="s">
        <v>168</v>
      </c>
      <c r="B193" s="58">
        <v>40</v>
      </c>
      <c r="C193" s="58">
        <v>215</v>
      </c>
      <c r="D193" s="62" t="s">
        <v>191</v>
      </c>
    </row>
    <row r="194" spans="1:4" x14ac:dyDescent="0.2">
      <c r="A194" s="57" t="s">
        <v>169</v>
      </c>
      <c r="B194" s="58">
        <v>40</v>
      </c>
      <c r="C194" s="58">
        <v>230</v>
      </c>
      <c r="D194" s="62" t="s">
        <v>191</v>
      </c>
    </row>
    <row r="195" spans="1:4" x14ac:dyDescent="0.2">
      <c r="A195" s="57" t="s">
        <v>170</v>
      </c>
      <c r="B195" s="58">
        <v>40</v>
      </c>
      <c r="C195" s="58">
        <v>170</v>
      </c>
      <c r="D195" s="62" t="s">
        <v>191</v>
      </c>
    </row>
    <row r="196" spans="1:4" x14ac:dyDescent="0.2">
      <c r="A196" s="57" t="s">
        <v>49</v>
      </c>
      <c r="B196" s="58">
        <v>40</v>
      </c>
      <c r="C196" s="58">
        <v>175</v>
      </c>
      <c r="D196" s="62" t="s">
        <v>191</v>
      </c>
    </row>
    <row r="197" spans="1:4" x14ac:dyDescent="0.2">
      <c r="A197" s="57" t="s">
        <v>171</v>
      </c>
      <c r="B197" s="58">
        <v>40</v>
      </c>
      <c r="C197" s="58">
        <v>210</v>
      </c>
      <c r="D197" s="62" t="s">
        <v>191</v>
      </c>
    </row>
    <row r="198" spans="1:4" x14ac:dyDescent="0.2">
      <c r="A198" s="57" t="s">
        <v>172</v>
      </c>
      <c r="B198" s="58">
        <v>40</v>
      </c>
      <c r="C198" s="58">
        <v>255</v>
      </c>
      <c r="D198" s="62" t="s">
        <v>191</v>
      </c>
    </row>
    <row r="199" spans="1:4" x14ac:dyDescent="0.2">
      <c r="A199" s="57" t="s">
        <v>173</v>
      </c>
      <c r="B199" s="58">
        <v>40</v>
      </c>
      <c r="C199" s="58">
        <v>225</v>
      </c>
      <c r="D199" s="62" t="s">
        <v>191</v>
      </c>
    </row>
    <row r="200" spans="1:4" x14ac:dyDescent="0.2">
      <c r="A200" s="57" t="s">
        <v>174</v>
      </c>
      <c r="B200" s="58">
        <v>40</v>
      </c>
      <c r="C200" s="58">
        <v>185</v>
      </c>
      <c r="D200" s="62" t="s">
        <v>191</v>
      </c>
    </row>
    <row r="201" spans="1:4" x14ac:dyDescent="0.2">
      <c r="A201" s="57" t="s">
        <v>175</v>
      </c>
      <c r="B201" s="58">
        <v>40</v>
      </c>
      <c r="C201" s="58">
        <v>165</v>
      </c>
      <c r="D201" s="62" t="s">
        <v>191</v>
      </c>
    </row>
    <row r="202" spans="1:4" ht="13.5" thickBot="1" x14ac:dyDescent="0.25">
      <c r="A202" s="59" t="s">
        <v>188</v>
      </c>
      <c r="B202" s="60">
        <v>40</v>
      </c>
      <c r="C202" s="60">
        <v>205</v>
      </c>
      <c r="D202" s="63" t="s">
        <v>191</v>
      </c>
    </row>
    <row r="203" spans="1:4" x14ac:dyDescent="0.2">
      <c r="A203" s="67"/>
      <c r="B203" s="67"/>
    </row>
    <row r="204" spans="1:4" ht="13.5" thickBot="1" x14ac:dyDescent="0.25">
      <c r="A204" s="67"/>
      <c r="B204" s="67"/>
    </row>
    <row r="205" spans="1:4" s="67" customFormat="1" ht="13.5" thickBot="1" x14ac:dyDescent="0.25">
      <c r="A205" s="64" t="s">
        <v>213</v>
      </c>
    </row>
    <row r="206" spans="1:4" x14ac:dyDescent="0.2">
      <c r="A206" s="74" t="s">
        <v>192</v>
      </c>
      <c r="B206" s="77">
        <v>180</v>
      </c>
    </row>
    <row r="207" spans="1:4" x14ac:dyDescent="0.2">
      <c r="A207" s="75" t="s">
        <v>193</v>
      </c>
      <c r="B207" s="78">
        <v>275</v>
      </c>
    </row>
    <row r="208" spans="1:4" x14ac:dyDescent="0.2">
      <c r="A208" s="75" t="s">
        <v>194</v>
      </c>
      <c r="B208" s="78">
        <v>360</v>
      </c>
    </row>
    <row r="209" spans="1:2" x14ac:dyDescent="0.2">
      <c r="A209" s="75" t="s">
        <v>195</v>
      </c>
      <c r="B209" s="78">
        <v>530</v>
      </c>
    </row>
    <row r="210" spans="1:2" x14ac:dyDescent="0.2">
      <c r="A210" s="75" t="s">
        <v>196</v>
      </c>
      <c r="B210" s="78">
        <v>820</v>
      </c>
    </row>
    <row r="211" spans="1:2" ht="13.5" thickBot="1" x14ac:dyDescent="0.25">
      <c r="A211" s="76" t="s">
        <v>197</v>
      </c>
      <c r="B211" s="79">
        <v>1500</v>
      </c>
    </row>
    <row r="212" spans="1:2" s="67" customFormat="1" x14ac:dyDescent="0.2"/>
    <row r="213" spans="1:2" hidden="1" x14ac:dyDescent="0.2">
      <c r="B213" s="65"/>
    </row>
    <row r="214" spans="1:2" hidden="1" x14ac:dyDescent="0.2">
      <c r="B214" s="65">
        <v>12</v>
      </c>
    </row>
    <row r="215" spans="1:2" hidden="1" x14ac:dyDescent="0.2">
      <c r="B215" s="65">
        <v>18</v>
      </c>
    </row>
    <row r="216" spans="1:2" hidden="1" x14ac:dyDescent="0.2">
      <c r="B216" s="65">
        <v>24</v>
      </c>
    </row>
    <row r="217" spans="1:2" hidden="1" x14ac:dyDescent="0.2">
      <c r="B217" s="65">
        <f t="shared" ref="B217:B225" si="0">+B216+1</f>
        <v>25</v>
      </c>
    </row>
    <row r="218" spans="1:2" hidden="1" x14ac:dyDescent="0.2">
      <c r="B218" s="66">
        <f t="shared" si="0"/>
        <v>26</v>
      </c>
    </row>
    <row r="219" spans="1:2" hidden="1" x14ac:dyDescent="0.2">
      <c r="B219" s="66">
        <f t="shared" si="0"/>
        <v>27</v>
      </c>
    </row>
    <row r="220" spans="1:2" hidden="1" x14ac:dyDescent="0.2">
      <c r="B220" s="66">
        <f t="shared" si="0"/>
        <v>28</v>
      </c>
    </row>
    <row r="221" spans="1:2" hidden="1" x14ac:dyDescent="0.2">
      <c r="B221" s="66">
        <f t="shared" si="0"/>
        <v>29</v>
      </c>
    </row>
    <row r="222" spans="1:2" hidden="1" x14ac:dyDescent="0.2">
      <c r="B222" s="66">
        <f t="shared" si="0"/>
        <v>30</v>
      </c>
    </row>
    <row r="223" spans="1:2" hidden="1" x14ac:dyDescent="0.2">
      <c r="B223" s="66">
        <f t="shared" si="0"/>
        <v>31</v>
      </c>
    </row>
    <row r="224" spans="1:2" hidden="1" x14ac:dyDescent="0.2">
      <c r="B224" s="66">
        <f t="shared" si="0"/>
        <v>32</v>
      </c>
    </row>
    <row r="225" spans="2:2" hidden="1" x14ac:dyDescent="0.2">
      <c r="B225" s="66">
        <f t="shared" si="0"/>
        <v>33</v>
      </c>
    </row>
    <row r="226" spans="2:2" hidden="1" x14ac:dyDescent="0.2"/>
    <row r="227" spans="2:2" hidden="1" x14ac:dyDescent="0.2"/>
  </sheetData>
  <sheetProtection password="9000" sheet="1" objects="1" scenarios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</vt:lpstr>
      <vt:lpstr>Ceilings</vt:lpstr>
      <vt:lpstr>Ceilings!Print_Area</vt:lpstr>
      <vt:lpstr>Budget!Print_Titles</vt:lpstr>
      <vt:lpstr>Ceilings!Print_Titles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Alliaces detailed Budget v.1.0</dc:title>
  <dc:creator>CARBONI Damiano (EACEA)</dc:creator>
  <dc:description>Alliances detailed budget V.1.0</dc:description>
  <cp:lastModifiedBy>LAHOU Jean-Francois (EACEA)</cp:lastModifiedBy>
  <cp:lastPrinted>2018-02-13T15:43:42Z</cp:lastPrinted>
  <dcterms:created xsi:type="dcterms:W3CDTF">2013-09-27T15:40:24Z</dcterms:created>
  <dcterms:modified xsi:type="dcterms:W3CDTF">2022-02-08T14:12:17Z</dcterms:modified>
</cp:coreProperties>
</file>