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UNIT A5\ERASMUS +\YOUTH CAPACITY BUILDING\2019\Beneficiaries space 2019\Reporting\"/>
    </mc:Choice>
  </mc:AlternateContent>
  <xr:revisionPtr revIDLastSave="0" documentId="8_{C24C1AC1-239B-4D6F-86E5-5EFF229CD419}" xr6:coauthVersionLast="47" xr6:coauthVersionMax="47" xr10:uidLastSave="{00000000-0000-0000-0000-000000000000}"/>
  <workbookProtection workbookAlgorithmName="SHA-512" workbookHashValue="5v4KGeXX2fmaWiV9AEATBJY5KjtwHyaHXOSexFBiQcEI06voxlpB7L3aEDZQjsm7Wk5VXRrR6d4Vo10hkEQbbA==" workbookSaltValue="ippvuwf6Xwfqm480obKDGQ==" workbookSpinCount="100000" lockStructure="1"/>
  <bookViews>
    <workbookView xWindow="-110" yWindow="-110" windowWidth="19420" windowHeight="10420" tabRatio="719" xr2:uid="{00000000-000D-0000-FFFF-FFFF00000000}"/>
  </bookViews>
  <sheets>
    <sheet name="BUDGET SUMMARY" sheetId="7" r:id="rId1"/>
    <sheet name="1. Staff costs" sheetId="27" r:id="rId2"/>
    <sheet name="2. ICT" sheetId="8" r:id="rId3"/>
    <sheet name="3.1 Board and Lodging" sheetId="11" r:id="rId4"/>
    <sheet name="3.2 Visa and Insurance" sheetId="12" r:id="rId5"/>
    <sheet name="3.3 Rental of rooms etc." sheetId="13" r:id="rId6"/>
    <sheet name="3.4 Interpretation costs" sheetId="14" r:id="rId7"/>
    <sheet name="3.5 External speakers" sheetId="15" r:id="rId8"/>
    <sheet name="4.1 Production" sheetId="16" r:id="rId9"/>
    <sheet name="4.2 Translation" sheetId="17" r:id="rId10"/>
    <sheet name="4.3 Dissemination" sheetId="18" r:id="rId11"/>
    <sheet name="5. Consultations" sheetId="29" r:id="rId12"/>
    <sheet name="6. Preparation for mobility" sheetId="19" r:id="rId13"/>
    <sheet name="7. Financial audit" sheetId="22" r:id="rId14"/>
    <sheet name="Indirect costs" sheetId="23" r:id="rId15"/>
    <sheet name="Travel for Capacity Building" sheetId="24" r:id="rId16"/>
    <sheet name="MOBILITY ACTIVITIES - UNIT COST" sheetId="1" r:id="rId17"/>
    <sheet name="Interim Financial Analysis" sheetId="26" state="hidden" r:id="rId18"/>
    <sheet name="Final Financial analysis" sheetId="20" state="hidden" r:id="rId19"/>
    <sheet name="B4 RATES" sheetId="6" state="hidden" r:id="rId20"/>
  </sheets>
  <definedNames>
    <definedName name="_xlnm.Print_Area" localSheetId="0">'BUDGET SUMMARY'!$A$1:$E$64</definedName>
    <definedName name="_xlnm.Print_Area" localSheetId="18">'Final Financial analysis'!$B$1:$J$77</definedName>
    <definedName name="_xlnm.Print_Area" localSheetId="16">'MOBILITY ACTIVITIES - UNIT COST'!$A$1:$L$674</definedName>
    <definedName name="_xlnm.Print_Area" localSheetId="15">'Travel for Capacity Building'!$A$1:$J$111</definedName>
    <definedName name="_xlnm.Print_Titles" localSheetId="1">'1. Staff costs'!$1:$1</definedName>
    <definedName name="_xlnm.Print_Titles" localSheetId="2">'2. ICT'!$1:$1</definedName>
    <definedName name="_xlnm.Print_Titles" localSheetId="3">'3.1 Board and Lodging'!$1:$1</definedName>
    <definedName name="_xlnm.Print_Titles" localSheetId="4">'3.2 Visa and Insurance'!$1:$1</definedName>
    <definedName name="_xlnm.Print_Titles" localSheetId="5">'3.3 Rental of rooms etc.'!$1:$1</definedName>
    <definedName name="_xlnm.Print_Titles" localSheetId="6">'3.4 Interpretation costs'!$1:$1</definedName>
    <definedName name="_xlnm.Print_Titles" localSheetId="7">'3.5 External speakers'!$1:$1</definedName>
    <definedName name="_xlnm.Print_Titles" localSheetId="8">'4.1 Production'!$1:$1</definedName>
    <definedName name="_xlnm.Print_Titles" localSheetId="9">'4.2 Translation'!$1:$1</definedName>
    <definedName name="_xlnm.Print_Titles" localSheetId="10">'4.3 Dissemination'!$1:$1</definedName>
    <definedName name="_xlnm.Print_Titles" localSheetId="11">'5. Consultations'!$1:$1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0" i="1" l="1"/>
  <c r="F241" i="1"/>
  <c r="F242" i="1"/>
  <c r="F243" i="1"/>
  <c r="F244" i="1"/>
  <c r="F245" i="1"/>
  <c r="F246" i="1"/>
  <c r="F247" i="1"/>
  <c r="F248" i="1"/>
  <c r="F239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G46" i="20"/>
  <c r="G47" i="20"/>
  <c r="G48" i="20"/>
  <c r="G49" i="20"/>
  <c r="G55" i="20"/>
  <c r="G56" i="20"/>
  <c r="G57" i="20"/>
  <c r="G54" i="20"/>
  <c r="G38" i="20"/>
  <c r="G39" i="20"/>
  <c r="G40" i="20"/>
  <c r="G37" i="20"/>
  <c r="G20" i="20"/>
  <c r="G21" i="20"/>
  <c r="G22" i="20"/>
  <c r="G8" i="20"/>
  <c r="G9" i="20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M14" i="27"/>
  <c r="M17" i="27"/>
  <c r="M22" i="27"/>
  <c r="M33" i="27"/>
  <c r="M41" i="27"/>
  <c r="M54" i="27"/>
  <c r="M5" i="27"/>
  <c r="M9" i="27"/>
  <c r="J13" i="27"/>
  <c r="M13" i="27" s="1"/>
  <c r="J14" i="27"/>
  <c r="J15" i="27"/>
  <c r="M15" i="27" s="1"/>
  <c r="J16" i="27"/>
  <c r="M16" i="27" s="1"/>
  <c r="J17" i="27"/>
  <c r="J18" i="27"/>
  <c r="M18" i="27" s="1"/>
  <c r="J19" i="27"/>
  <c r="M19" i="27" s="1"/>
  <c r="J20" i="27"/>
  <c r="M20" i="27" s="1"/>
  <c r="J21" i="27"/>
  <c r="M21" i="27" s="1"/>
  <c r="J22" i="27"/>
  <c r="J23" i="27"/>
  <c r="M23" i="27" s="1"/>
  <c r="J24" i="27"/>
  <c r="M24" i="27" s="1"/>
  <c r="J25" i="27"/>
  <c r="M25" i="27" s="1"/>
  <c r="J26" i="27"/>
  <c r="M26" i="27" s="1"/>
  <c r="J27" i="27"/>
  <c r="M27" i="27" s="1"/>
  <c r="J28" i="27"/>
  <c r="M28" i="27" s="1"/>
  <c r="J29" i="27"/>
  <c r="M29" i="27" s="1"/>
  <c r="J30" i="27"/>
  <c r="M30" i="27" s="1"/>
  <c r="J31" i="27"/>
  <c r="M31" i="27" s="1"/>
  <c r="J32" i="27"/>
  <c r="M32" i="27" s="1"/>
  <c r="J33" i="27"/>
  <c r="J34" i="27"/>
  <c r="M34" i="27" s="1"/>
  <c r="J35" i="27"/>
  <c r="M35" i="27" s="1"/>
  <c r="J36" i="27"/>
  <c r="M36" i="27" s="1"/>
  <c r="J37" i="27"/>
  <c r="M37" i="27" s="1"/>
  <c r="J38" i="27"/>
  <c r="M38" i="27" s="1"/>
  <c r="J39" i="27"/>
  <c r="M39" i="27" s="1"/>
  <c r="J40" i="27"/>
  <c r="M40" i="27" s="1"/>
  <c r="J41" i="27"/>
  <c r="J42" i="27"/>
  <c r="M42" i="27" s="1"/>
  <c r="J43" i="27"/>
  <c r="M43" i="27" s="1"/>
  <c r="J44" i="27"/>
  <c r="M44" i="27" s="1"/>
  <c r="J45" i="27"/>
  <c r="M45" i="27" s="1"/>
  <c r="J46" i="27"/>
  <c r="M46" i="27" s="1"/>
  <c r="J47" i="27"/>
  <c r="M47" i="27" s="1"/>
  <c r="J48" i="27"/>
  <c r="M48" i="27" s="1"/>
  <c r="J49" i="27"/>
  <c r="M49" i="27" s="1"/>
  <c r="J50" i="27"/>
  <c r="M50" i="27" s="1"/>
  <c r="J51" i="27"/>
  <c r="M51" i="27" s="1"/>
  <c r="J52" i="27"/>
  <c r="M52" i="27" s="1"/>
  <c r="J53" i="27"/>
  <c r="M53" i="27" s="1"/>
  <c r="J54" i="27"/>
  <c r="J55" i="27"/>
  <c r="M55" i="27" s="1"/>
  <c r="J56" i="27"/>
  <c r="M56" i="27" s="1"/>
  <c r="J4" i="27"/>
  <c r="M4" i="27" s="1"/>
  <c r="J5" i="27"/>
  <c r="J6" i="27"/>
  <c r="M6" i="27" s="1"/>
  <c r="J7" i="27"/>
  <c r="M7" i="27" s="1"/>
  <c r="J8" i="27"/>
  <c r="M8" i="27" s="1"/>
  <c r="J9" i="27"/>
  <c r="J10" i="27"/>
  <c r="M10" i="27" s="1"/>
  <c r="J11" i="27"/>
  <c r="M11" i="27" s="1"/>
  <c r="G18" i="20"/>
  <c r="G17" i="20"/>
  <c r="G12" i="20"/>
  <c r="G13" i="20"/>
  <c r="G14" i="20"/>
  <c r="G15" i="20"/>
  <c r="D2" i="20"/>
  <c r="D11" i="7"/>
  <c r="D26" i="26" l="1"/>
  <c r="J12" i="27"/>
  <c r="M12" i="27" s="1"/>
  <c r="O12" i="27" s="1"/>
  <c r="I4" i="8" l="1"/>
  <c r="L4" i="8" s="1"/>
  <c r="I5" i="8"/>
  <c r="L5" i="8" s="1"/>
  <c r="N5" i="8" s="1"/>
  <c r="I6" i="8"/>
  <c r="L6" i="8" s="1"/>
  <c r="N6" i="8" s="1"/>
  <c r="I7" i="8"/>
  <c r="L7" i="8"/>
  <c r="N7" i="8" s="1"/>
  <c r="I8" i="8"/>
  <c r="L8" i="8"/>
  <c r="N8" i="8" s="1"/>
  <c r="I9" i="8"/>
  <c r="L9" i="8"/>
  <c r="N9" i="8" s="1"/>
  <c r="I10" i="8"/>
  <c r="L10" i="8"/>
  <c r="N10" i="8" s="1"/>
  <c r="I11" i="8"/>
  <c r="L11" i="8"/>
  <c r="N11" i="8" s="1"/>
  <c r="I12" i="8"/>
  <c r="L12" i="8"/>
  <c r="N12" i="8" s="1"/>
  <c r="I13" i="8"/>
  <c r="L13" i="8"/>
  <c r="N13" i="8"/>
  <c r="I14" i="8"/>
  <c r="L14" i="8"/>
  <c r="N14" i="8" s="1"/>
  <c r="I15" i="8"/>
  <c r="L15" i="8"/>
  <c r="N15" i="8" s="1"/>
  <c r="I16" i="8"/>
  <c r="L16" i="8"/>
  <c r="N16" i="8" s="1"/>
  <c r="I17" i="8"/>
  <c r="L17" i="8" s="1"/>
  <c r="N17" i="8" s="1"/>
  <c r="I18" i="8"/>
  <c r="L18" i="8"/>
  <c r="N18" i="8" s="1"/>
  <c r="I19" i="8"/>
  <c r="L19" i="8" s="1"/>
  <c r="N19" i="8" s="1"/>
  <c r="I20" i="8"/>
  <c r="L20" i="8"/>
  <c r="N20" i="8" s="1"/>
  <c r="I21" i="8"/>
  <c r="L21" i="8" s="1"/>
  <c r="N21" i="8" s="1"/>
  <c r="I22" i="8"/>
  <c r="L22" i="8"/>
  <c r="N22" i="8" s="1"/>
  <c r="I23" i="8"/>
  <c r="L23" i="8" s="1"/>
  <c r="N23" i="8" s="1"/>
  <c r="I24" i="8"/>
  <c r="L24" i="8"/>
  <c r="N24" i="8" s="1"/>
  <c r="I25" i="8"/>
  <c r="L25" i="8" s="1"/>
  <c r="N25" i="8" s="1"/>
  <c r="I26" i="8"/>
  <c r="L26" i="8"/>
  <c r="N26" i="8" s="1"/>
  <c r="I27" i="8"/>
  <c r="L27" i="8" s="1"/>
  <c r="N27" i="8" s="1"/>
  <c r="I28" i="8"/>
  <c r="L28" i="8"/>
  <c r="N28" i="8" s="1"/>
  <c r="I29" i="8"/>
  <c r="L29" i="8" s="1"/>
  <c r="N29" i="8" s="1"/>
  <c r="I30" i="8"/>
  <c r="L30" i="8"/>
  <c r="N30" i="8" s="1"/>
  <c r="I31" i="8"/>
  <c r="L31" i="8" s="1"/>
  <c r="N31" i="8" s="1"/>
  <c r="I32" i="8"/>
  <c r="L32" i="8"/>
  <c r="N32" i="8" s="1"/>
  <c r="I33" i="8"/>
  <c r="L33" i="8" s="1"/>
  <c r="N33" i="8" s="1"/>
  <c r="I34" i="8"/>
  <c r="L34" i="8"/>
  <c r="N34" i="8" s="1"/>
  <c r="I35" i="8"/>
  <c r="L35" i="8" s="1"/>
  <c r="N35" i="8" s="1"/>
  <c r="I36" i="8"/>
  <c r="L36" i="8"/>
  <c r="N36" i="8" s="1"/>
  <c r="I37" i="8"/>
  <c r="L37" i="8" s="1"/>
  <c r="N37" i="8" s="1"/>
  <c r="I38" i="8"/>
  <c r="L38" i="8"/>
  <c r="N38" i="8" s="1"/>
  <c r="I39" i="8"/>
  <c r="L39" i="8" s="1"/>
  <c r="N39" i="8" s="1"/>
  <c r="I40" i="8"/>
  <c r="L40" i="8"/>
  <c r="N40" i="8" s="1"/>
  <c r="I41" i="8"/>
  <c r="L41" i="8" s="1"/>
  <c r="N41" i="8" s="1"/>
  <c r="I42" i="8"/>
  <c r="L42" i="8"/>
  <c r="N42" i="8" s="1"/>
  <c r="I43" i="8"/>
  <c r="L43" i="8" s="1"/>
  <c r="N43" i="8" s="1"/>
  <c r="I44" i="8"/>
  <c r="L44" i="8"/>
  <c r="N44" i="8"/>
  <c r="I45" i="8"/>
  <c r="L45" i="8" s="1"/>
  <c r="N45" i="8" s="1"/>
  <c r="I46" i="8"/>
  <c r="L46" i="8"/>
  <c r="N46" i="8" s="1"/>
  <c r="I47" i="8"/>
  <c r="L47" i="8" s="1"/>
  <c r="N47" i="8" s="1"/>
  <c r="I48" i="8"/>
  <c r="L48" i="8" s="1"/>
  <c r="N48" i="8" s="1"/>
  <c r="I49" i="8"/>
  <c r="L49" i="8" s="1"/>
  <c r="N49" i="8" s="1"/>
  <c r="I50" i="8"/>
  <c r="L50" i="8" s="1"/>
  <c r="N50" i="8" s="1"/>
  <c r="I51" i="8"/>
  <c r="L51" i="8"/>
  <c r="N51" i="8"/>
  <c r="I52" i="8"/>
  <c r="L52" i="8" s="1"/>
  <c r="N52" i="8" s="1"/>
  <c r="I53" i="8"/>
  <c r="L53" i="8"/>
  <c r="N53" i="8" s="1"/>
  <c r="I54" i="8"/>
  <c r="L54" i="8" s="1"/>
  <c r="N54" i="8" s="1"/>
  <c r="I55" i="8"/>
  <c r="L55" i="8"/>
  <c r="N55" i="8" s="1"/>
  <c r="C16" i="26" l="1"/>
  <c r="G347" i="1" l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F5" i="23" l="1"/>
  <c r="E16" i="26" s="1"/>
  <c r="F16" i="26" s="1"/>
  <c r="B4" i="26" l="1"/>
  <c r="E8" i="20" l="1"/>
  <c r="B3" i="26" l="1"/>
  <c r="D3" i="20"/>
  <c r="C26" i="26"/>
  <c r="C19" i="26"/>
  <c r="C14" i="26"/>
  <c r="C13" i="26"/>
  <c r="F13" i="26" s="1"/>
  <c r="C12" i="26"/>
  <c r="F12" i="26" s="1"/>
  <c r="C9" i="26"/>
  <c r="C8" i="26"/>
  <c r="D17" i="7" l="1"/>
  <c r="E16" i="20" s="1"/>
  <c r="C11" i="26" l="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570" i="1"/>
  <c r="F571" i="1"/>
  <c r="F572" i="1"/>
  <c r="F573" i="1"/>
  <c r="F574" i="1"/>
  <c r="F575" i="1"/>
  <c r="F576" i="1"/>
  <c r="F577" i="1"/>
  <c r="F578" i="1"/>
  <c r="F485" i="1" l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I8" i="16" l="1"/>
  <c r="E238" i="1" l="1"/>
  <c r="H23" i="20"/>
  <c r="H25" i="20" s="1"/>
  <c r="G570" i="1"/>
  <c r="I124" i="1"/>
  <c r="I170" i="1"/>
  <c r="K198" i="1"/>
  <c r="K231" i="1"/>
  <c r="I293" i="1"/>
  <c r="I342" i="1"/>
  <c r="I394" i="1"/>
  <c r="K420" i="1"/>
  <c r="K452" i="1"/>
  <c r="I566" i="1"/>
  <c r="I616" i="1"/>
  <c r="K641" i="1"/>
  <c r="K672" i="1"/>
  <c r="M7" i="22"/>
  <c r="M58" i="19"/>
  <c r="M61" i="29"/>
  <c r="M61" i="18"/>
  <c r="M59" i="17"/>
  <c r="M61" i="16"/>
  <c r="N56" i="15"/>
  <c r="N57" i="14"/>
  <c r="O71" i="13"/>
  <c r="Q59" i="12"/>
  <c r="P135" i="11"/>
  <c r="N57" i="27"/>
  <c r="E24" i="20"/>
  <c r="E10" i="20"/>
  <c r="I111" i="24"/>
  <c r="G33" i="20" s="1"/>
  <c r="C10" i="26" l="1"/>
  <c r="D24" i="7"/>
  <c r="D59" i="7"/>
  <c r="D51" i="7"/>
  <c r="E50" i="20" s="1"/>
  <c r="D42" i="7"/>
  <c r="E41" i="20" s="1"/>
  <c r="C15" i="26" l="1"/>
  <c r="C17" i="26" s="1"/>
  <c r="D60" i="7"/>
  <c r="E59" i="20" s="1"/>
  <c r="E58" i="20"/>
  <c r="D26" i="7"/>
  <c r="E25" i="20" s="1"/>
  <c r="E23" i="20"/>
  <c r="C23" i="26"/>
  <c r="E20" i="20"/>
  <c r="J57" i="27" l="1"/>
  <c r="I60" i="29"/>
  <c r="L60" i="29" s="1"/>
  <c r="N60" i="29" s="1"/>
  <c r="I59" i="29"/>
  <c r="L59" i="29" s="1"/>
  <c r="N59" i="29" s="1"/>
  <c r="I58" i="29"/>
  <c r="L58" i="29" s="1"/>
  <c r="N58" i="29" s="1"/>
  <c r="I57" i="29"/>
  <c r="L57" i="29" s="1"/>
  <c r="N57" i="29" s="1"/>
  <c r="I56" i="29"/>
  <c r="L56" i="29" s="1"/>
  <c r="N56" i="29" s="1"/>
  <c r="I55" i="29"/>
  <c r="L55" i="29" s="1"/>
  <c r="N55" i="29" s="1"/>
  <c r="I54" i="29"/>
  <c r="L54" i="29" s="1"/>
  <c r="N54" i="29" s="1"/>
  <c r="I53" i="29"/>
  <c r="L53" i="29" s="1"/>
  <c r="N53" i="29" s="1"/>
  <c r="I52" i="29"/>
  <c r="L52" i="29" s="1"/>
  <c r="N52" i="29" s="1"/>
  <c r="I51" i="29"/>
  <c r="L51" i="29" s="1"/>
  <c r="N51" i="29" s="1"/>
  <c r="I50" i="29"/>
  <c r="L50" i="29" s="1"/>
  <c r="N50" i="29" s="1"/>
  <c r="I49" i="29"/>
  <c r="L49" i="29" s="1"/>
  <c r="N49" i="29" s="1"/>
  <c r="I48" i="29"/>
  <c r="L48" i="29" s="1"/>
  <c r="N48" i="29" s="1"/>
  <c r="I47" i="29"/>
  <c r="L47" i="29" s="1"/>
  <c r="N47" i="29" s="1"/>
  <c r="I46" i="29"/>
  <c r="L46" i="29" s="1"/>
  <c r="N46" i="29" s="1"/>
  <c r="I45" i="29"/>
  <c r="L45" i="29" s="1"/>
  <c r="N45" i="29" s="1"/>
  <c r="I44" i="29"/>
  <c r="L44" i="29" s="1"/>
  <c r="N44" i="29" s="1"/>
  <c r="I43" i="29"/>
  <c r="L43" i="29" s="1"/>
  <c r="N43" i="29" s="1"/>
  <c r="I42" i="29"/>
  <c r="L42" i="29" s="1"/>
  <c r="N42" i="29" s="1"/>
  <c r="I41" i="29"/>
  <c r="L41" i="29" s="1"/>
  <c r="N41" i="29" s="1"/>
  <c r="I40" i="29"/>
  <c r="L40" i="29" s="1"/>
  <c r="N40" i="29" s="1"/>
  <c r="I39" i="29"/>
  <c r="L39" i="29" s="1"/>
  <c r="N39" i="29" s="1"/>
  <c r="I38" i="29"/>
  <c r="L38" i="29" s="1"/>
  <c r="N38" i="29" s="1"/>
  <c r="I37" i="29"/>
  <c r="L37" i="29" s="1"/>
  <c r="N37" i="29" s="1"/>
  <c r="I36" i="29"/>
  <c r="L36" i="29" s="1"/>
  <c r="N36" i="29" s="1"/>
  <c r="I35" i="29"/>
  <c r="L35" i="29" s="1"/>
  <c r="N35" i="29" s="1"/>
  <c r="I34" i="29"/>
  <c r="L34" i="29" s="1"/>
  <c r="N34" i="29" s="1"/>
  <c r="I33" i="29"/>
  <c r="L33" i="29" s="1"/>
  <c r="N33" i="29" s="1"/>
  <c r="I32" i="29"/>
  <c r="L32" i="29" s="1"/>
  <c r="N32" i="29" s="1"/>
  <c r="I31" i="29"/>
  <c r="L31" i="29" s="1"/>
  <c r="N31" i="29" s="1"/>
  <c r="I30" i="29"/>
  <c r="L30" i="29" s="1"/>
  <c r="N30" i="29" s="1"/>
  <c r="I29" i="29"/>
  <c r="L29" i="29" s="1"/>
  <c r="N29" i="29" s="1"/>
  <c r="I28" i="29"/>
  <c r="L28" i="29" s="1"/>
  <c r="N28" i="29" s="1"/>
  <c r="I27" i="29"/>
  <c r="L27" i="29" s="1"/>
  <c r="N27" i="29" s="1"/>
  <c r="I26" i="29"/>
  <c r="L26" i="29" s="1"/>
  <c r="N26" i="29" s="1"/>
  <c r="I25" i="29"/>
  <c r="L25" i="29" s="1"/>
  <c r="N25" i="29" s="1"/>
  <c r="I24" i="29"/>
  <c r="L24" i="29" s="1"/>
  <c r="N24" i="29" s="1"/>
  <c r="I23" i="29"/>
  <c r="L23" i="29" s="1"/>
  <c r="N23" i="29" s="1"/>
  <c r="I22" i="29"/>
  <c r="L22" i="29" s="1"/>
  <c r="N22" i="29" s="1"/>
  <c r="I21" i="29"/>
  <c r="L21" i="29" s="1"/>
  <c r="N21" i="29" s="1"/>
  <c r="I20" i="29"/>
  <c r="L20" i="29" s="1"/>
  <c r="N20" i="29" s="1"/>
  <c r="I19" i="29"/>
  <c r="L19" i="29" s="1"/>
  <c r="N19" i="29" s="1"/>
  <c r="I18" i="29"/>
  <c r="L18" i="29" s="1"/>
  <c r="N18" i="29" s="1"/>
  <c r="I17" i="29"/>
  <c r="L17" i="29" s="1"/>
  <c r="N17" i="29" s="1"/>
  <c r="I16" i="29"/>
  <c r="L16" i="29" s="1"/>
  <c r="N16" i="29" s="1"/>
  <c r="I15" i="29"/>
  <c r="L15" i="29" s="1"/>
  <c r="N15" i="29" s="1"/>
  <c r="I14" i="29"/>
  <c r="L14" i="29" s="1"/>
  <c r="N14" i="29" s="1"/>
  <c r="I13" i="29"/>
  <c r="L13" i="29" s="1"/>
  <c r="N13" i="29" s="1"/>
  <c r="I12" i="29"/>
  <c r="L12" i="29" s="1"/>
  <c r="N12" i="29" s="1"/>
  <c r="I11" i="29"/>
  <c r="L11" i="29" s="1"/>
  <c r="N11" i="29" s="1"/>
  <c r="I10" i="29"/>
  <c r="L10" i="29" s="1"/>
  <c r="N10" i="29" s="1"/>
  <c r="I9" i="29"/>
  <c r="L9" i="29" s="1"/>
  <c r="N9" i="29" s="1"/>
  <c r="I8" i="29"/>
  <c r="L8" i="29" s="1"/>
  <c r="N8" i="29" s="1"/>
  <c r="I7" i="29"/>
  <c r="L7" i="29" s="1"/>
  <c r="N7" i="29" s="1"/>
  <c r="I6" i="29"/>
  <c r="L6" i="29" s="1"/>
  <c r="N6" i="29" s="1"/>
  <c r="I5" i="29"/>
  <c r="L5" i="29" s="1"/>
  <c r="N5" i="29" s="1"/>
  <c r="I4" i="29"/>
  <c r="O56" i="27"/>
  <c r="O55" i="27"/>
  <c r="O54" i="27"/>
  <c r="O53" i="27"/>
  <c r="O52" i="27"/>
  <c r="O51" i="27"/>
  <c r="O50" i="27"/>
  <c r="O49" i="27"/>
  <c r="O48" i="27"/>
  <c r="O47" i="27"/>
  <c r="O46" i="27"/>
  <c r="O45" i="27"/>
  <c r="O44" i="27"/>
  <c r="O43" i="27"/>
  <c r="O42" i="27"/>
  <c r="O41" i="27"/>
  <c r="O40" i="27"/>
  <c r="O39" i="27"/>
  <c r="O38" i="27"/>
  <c r="O37" i="27"/>
  <c r="O36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22" i="27"/>
  <c r="O21" i="27"/>
  <c r="O20" i="27"/>
  <c r="O19" i="27"/>
  <c r="O18" i="27"/>
  <c r="O17" i="27"/>
  <c r="O16" i="27"/>
  <c r="O15" i="27"/>
  <c r="O14" i="27"/>
  <c r="I61" i="29" l="1"/>
  <c r="E9" i="7"/>
  <c r="F8" i="20"/>
  <c r="L4" i="29"/>
  <c r="G266" i="1"/>
  <c r="G267" i="1"/>
  <c r="G268" i="1"/>
  <c r="G269" i="1"/>
  <c r="G270" i="1"/>
  <c r="G271" i="1"/>
  <c r="G272" i="1"/>
  <c r="G273" i="1"/>
  <c r="E33" i="20"/>
  <c r="D8" i="26" l="1"/>
  <c r="E21" i="7"/>
  <c r="D12" i="26" s="1"/>
  <c r="F20" i="20"/>
  <c r="L61" i="29"/>
  <c r="N4" i="29"/>
  <c r="N61" i="29" s="1"/>
  <c r="E12" i="26" l="1"/>
  <c r="I20" i="20"/>
  <c r="J20" i="20" s="1"/>
  <c r="G128" i="1"/>
  <c r="E28" i="20" l="1"/>
  <c r="E22" i="20"/>
  <c r="E21" i="20"/>
  <c r="E18" i="20"/>
  <c r="E19" i="20"/>
  <c r="E17" i="20"/>
  <c r="E15" i="20"/>
  <c r="E12" i="20"/>
  <c r="E13" i="20"/>
  <c r="E14" i="20"/>
  <c r="E11" i="20"/>
  <c r="E9" i="20"/>
  <c r="I5" i="22"/>
  <c r="L5" i="22" s="1"/>
  <c r="N5" i="22" s="1"/>
  <c r="I4" i="22"/>
  <c r="L4" i="22" l="1"/>
  <c r="N4" i="22" l="1"/>
  <c r="D35" i="7"/>
  <c r="D62" i="7" l="1"/>
  <c r="F110" i="24"/>
  <c r="G110" i="24" s="1"/>
  <c r="F109" i="24"/>
  <c r="G109" i="24" s="1"/>
  <c r="J109" i="24" s="1"/>
  <c r="F108" i="24"/>
  <c r="F107" i="24"/>
  <c r="G107" i="24" s="1"/>
  <c r="J107" i="24" s="1"/>
  <c r="F106" i="24"/>
  <c r="F105" i="24"/>
  <c r="G105" i="24" s="1"/>
  <c r="J105" i="24" s="1"/>
  <c r="F104" i="24"/>
  <c r="F103" i="24"/>
  <c r="G103" i="24" s="1"/>
  <c r="J103" i="24" s="1"/>
  <c r="F102" i="24"/>
  <c r="F101" i="24"/>
  <c r="G101" i="24" s="1"/>
  <c r="J101" i="24" s="1"/>
  <c r="F100" i="24"/>
  <c r="F99" i="24"/>
  <c r="G99" i="24" s="1"/>
  <c r="J99" i="24" s="1"/>
  <c r="F98" i="24"/>
  <c r="F97" i="24"/>
  <c r="G97" i="24" s="1"/>
  <c r="J97" i="24" s="1"/>
  <c r="F96" i="24"/>
  <c r="F95" i="24"/>
  <c r="G95" i="24" s="1"/>
  <c r="J95" i="24" s="1"/>
  <c r="F94" i="24"/>
  <c r="F93" i="24"/>
  <c r="G93" i="24" s="1"/>
  <c r="J93" i="24" s="1"/>
  <c r="F92" i="24"/>
  <c r="F91" i="24"/>
  <c r="G91" i="24" s="1"/>
  <c r="J91" i="24" s="1"/>
  <c r="F90" i="24"/>
  <c r="F89" i="24"/>
  <c r="G89" i="24" s="1"/>
  <c r="J89" i="24" s="1"/>
  <c r="F88" i="24"/>
  <c r="F87" i="24"/>
  <c r="G87" i="24" s="1"/>
  <c r="J87" i="24" s="1"/>
  <c r="F86" i="24"/>
  <c r="F85" i="24"/>
  <c r="G85" i="24" s="1"/>
  <c r="J85" i="24" s="1"/>
  <c r="F84" i="24"/>
  <c r="F83" i="24"/>
  <c r="G83" i="24" s="1"/>
  <c r="J83" i="24" s="1"/>
  <c r="F82" i="24"/>
  <c r="F81" i="24"/>
  <c r="G81" i="24" s="1"/>
  <c r="J81" i="24" s="1"/>
  <c r="F80" i="24"/>
  <c r="F79" i="24"/>
  <c r="G79" i="24" s="1"/>
  <c r="J79" i="24" s="1"/>
  <c r="F78" i="24"/>
  <c r="F77" i="24"/>
  <c r="G77" i="24" s="1"/>
  <c r="J77" i="24" s="1"/>
  <c r="F76" i="24"/>
  <c r="F75" i="24"/>
  <c r="G75" i="24" s="1"/>
  <c r="J75" i="24" s="1"/>
  <c r="F74" i="24"/>
  <c r="F73" i="24"/>
  <c r="G73" i="24" s="1"/>
  <c r="J73" i="24" s="1"/>
  <c r="F72" i="24"/>
  <c r="F71" i="24"/>
  <c r="G71" i="24" s="1"/>
  <c r="J71" i="24" s="1"/>
  <c r="F70" i="24"/>
  <c r="F69" i="24"/>
  <c r="G69" i="24" s="1"/>
  <c r="J69" i="24" s="1"/>
  <c r="F68" i="24"/>
  <c r="F67" i="24"/>
  <c r="G67" i="24" s="1"/>
  <c r="J67" i="24" s="1"/>
  <c r="F66" i="24"/>
  <c r="F65" i="24"/>
  <c r="G65" i="24" s="1"/>
  <c r="J65" i="24" s="1"/>
  <c r="F64" i="24"/>
  <c r="F63" i="24"/>
  <c r="G63" i="24" s="1"/>
  <c r="J63" i="24" s="1"/>
  <c r="F62" i="24"/>
  <c r="F61" i="24"/>
  <c r="G61" i="24" s="1"/>
  <c r="J61" i="24" s="1"/>
  <c r="F60" i="24"/>
  <c r="F59" i="24"/>
  <c r="G59" i="24" s="1"/>
  <c r="J59" i="24" s="1"/>
  <c r="F58" i="24"/>
  <c r="F57" i="24"/>
  <c r="G57" i="24" s="1"/>
  <c r="J57" i="24" s="1"/>
  <c r="F56" i="24"/>
  <c r="F55" i="24"/>
  <c r="G55" i="24" s="1"/>
  <c r="J55" i="24" s="1"/>
  <c r="F54" i="24"/>
  <c r="F53" i="24"/>
  <c r="G53" i="24" s="1"/>
  <c r="J53" i="24" s="1"/>
  <c r="F52" i="24"/>
  <c r="F51" i="24"/>
  <c r="G51" i="24" s="1"/>
  <c r="J51" i="24" s="1"/>
  <c r="F50" i="24"/>
  <c r="F49" i="24"/>
  <c r="G49" i="24" s="1"/>
  <c r="J49" i="24" s="1"/>
  <c r="F48" i="24"/>
  <c r="F47" i="24"/>
  <c r="G47" i="24" s="1"/>
  <c r="J47" i="24" s="1"/>
  <c r="F46" i="24"/>
  <c r="G46" i="24" s="1"/>
  <c r="F45" i="24"/>
  <c r="G45" i="24" s="1"/>
  <c r="J45" i="24" s="1"/>
  <c r="F44" i="24"/>
  <c r="F43" i="24"/>
  <c r="G43" i="24" s="1"/>
  <c r="J43" i="24" s="1"/>
  <c r="F42" i="24"/>
  <c r="F41" i="24"/>
  <c r="G41" i="24" s="1"/>
  <c r="J41" i="24" s="1"/>
  <c r="F40" i="24"/>
  <c r="F39" i="24"/>
  <c r="G39" i="24" s="1"/>
  <c r="J39" i="24" s="1"/>
  <c r="F38" i="24"/>
  <c r="F37" i="24"/>
  <c r="G37" i="24" s="1"/>
  <c r="J37" i="24" s="1"/>
  <c r="F36" i="24"/>
  <c r="F35" i="24"/>
  <c r="G35" i="24" s="1"/>
  <c r="J35" i="24" s="1"/>
  <c r="F34" i="24"/>
  <c r="F33" i="24"/>
  <c r="G33" i="24" s="1"/>
  <c r="J33" i="24" s="1"/>
  <c r="F32" i="24"/>
  <c r="F31" i="24"/>
  <c r="G31" i="24" s="1"/>
  <c r="J31" i="24" s="1"/>
  <c r="F30" i="24"/>
  <c r="F29" i="24"/>
  <c r="G29" i="24" s="1"/>
  <c r="J29" i="24" s="1"/>
  <c r="F28" i="24"/>
  <c r="F27" i="24"/>
  <c r="F26" i="24"/>
  <c r="G26" i="24" s="1"/>
  <c r="J26" i="24" s="1"/>
  <c r="F25" i="24"/>
  <c r="F24" i="24"/>
  <c r="G24" i="24" s="1"/>
  <c r="J24" i="24" s="1"/>
  <c r="F23" i="24"/>
  <c r="F22" i="24"/>
  <c r="G22" i="24" s="1"/>
  <c r="J22" i="24" s="1"/>
  <c r="F21" i="24"/>
  <c r="F20" i="24"/>
  <c r="G20" i="24" s="1"/>
  <c r="J20" i="24" s="1"/>
  <c r="F19" i="24"/>
  <c r="F18" i="24"/>
  <c r="G18" i="24" s="1"/>
  <c r="J18" i="24" s="1"/>
  <c r="F17" i="24"/>
  <c r="F16" i="24"/>
  <c r="G16" i="24" s="1"/>
  <c r="J16" i="24" s="1"/>
  <c r="F15" i="24"/>
  <c r="F14" i="24"/>
  <c r="G14" i="24" s="1"/>
  <c r="J14" i="24" s="1"/>
  <c r="F13" i="24"/>
  <c r="F12" i="24"/>
  <c r="G12" i="24" s="1"/>
  <c r="J12" i="24" s="1"/>
  <c r="F11" i="24"/>
  <c r="F10" i="24"/>
  <c r="G10" i="24" s="1"/>
  <c r="J10" i="24" s="1"/>
  <c r="F9" i="24"/>
  <c r="F8" i="24"/>
  <c r="G8" i="24" s="1"/>
  <c r="J8" i="24" s="1"/>
  <c r="F7" i="24"/>
  <c r="F6" i="24"/>
  <c r="G6" i="24" s="1"/>
  <c r="J6" i="24" s="1"/>
  <c r="F5" i="24"/>
  <c r="G5" i="24" s="1"/>
  <c r="I6" i="22"/>
  <c r="I7" i="22" s="1"/>
  <c r="G23" i="24" l="1"/>
  <c r="J23" i="24" s="1"/>
  <c r="G34" i="24"/>
  <c r="J34" i="24" s="1"/>
  <c r="G50" i="24"/>
  <c r="J50" i="24" s="1"/>
  <c r="G66" i="24"/>
  <c r="J66" i="24" s="1"/>
  <c r="G82" i="24"/>
  <c r="J82" i="24" s="1"/>
  <c r="G98" i="24"/>
  <c r="J98" i="24" s="1"/>
  <c r="G13" i="24"/>
  <c r="J13" i="24" s="1"/>
  <c r="G21" i="24"/>
  <c r="J21" i="24" s="1"/>
  <c r="G32" i="24"/>
  <c r="J32" i="24" s="1"/>
  <c r="G40" i="24"/>
  <c r="J40" i="24" s="1"/>
  <c r="G48" i="24"/>
  <c r="J48" i="24" s="1"/>
  <c r="G56" i="24"/>
  <c r="J56" i="24" s="1"/>
  <c r="G64" i="24"/>
  <c r="J64" i="24" s="1"/>
  <c r="G72" i="24"/>
  <c r="J72" i="24" s="1"/>
  <c r="G80" i="24"/>
  <c r="J80" i="24" s="1"/>
  <c r="G88" i="24"/>
  <c r="J88" i="24" s="1"/>
  <c r="G96" i="24"/>
  <c r="J96" i="24" s="1"/>
  <c r="G104" i="24"/>
  <c r="J104" i="24" s="1"/>
  <c r="G9" i="24"/>
  <c r="J9" i="24" s="1"/>
  <c r="G7" i="24"/>
  <c r="J7" i="24" s="1"/>
  <c r="G15" i="24"/>
  <c r="J15" i="24" s="1"/>
  <c r="G42" i="24"/>
  <c r="J42" i="24" s="1"/>
  <c r="G58" i="24"/>
  <c r="J58" i="24" s="1"/>
  <c r="G74" i="24"/>
  <c r="J74" i="24" s="1"/>
  <c r="G90" i="24"/>
  <c r="J90" i="24" s="1"/>
  <c r="G106" i="24"/>
  <c r="J106" i="24" s="1"/>
  <c r="L6" i="22"/>
  <c r="G11" i="24"/>
  <c r="J11" i="24" s="1"/>
  <c r="G19" i="24"/>
  <c r="J19" i="24" s="1"/>
  <c r="G27" i="24"/>
  <c r="J27" i="24" s="1"/>
  <c r="G30" i="24"/>
  <c r="J30" i="24" s="1"/>
  <c r="G38" i="24"/>
  <c r="J38" i="24" s="1"/>
  <c r="G54" i="24"/>
  <c r="J54" i="24" s="1"/>
  <c r="G62" i="24"/>
  <c r="J62" i="24" s="1"/>
  <c r="G70" i="24"/>
  <c r="J70" i="24" s="1"/>
  <c r="G78" i="24"/>
  <c r="J78" i="24" s="1"/>
  <c r="G86" i="24"/>
  <c r="J86" i="24" s="1"/>
  <c r="G94" i="24"/>
  <c r="J94" i="24" s="1"/>
  <c r="G102" i="24"/>
  <c r="J102" i="24" s="1"/>
  <c r="G17" i="24"/>
  <c r="J17" i="24" s="1"/>
  <c r="G25" i="24"/>
  <c r="J25" i="24" s="1"/>
  <c r="G28" i="24"/>
  <c r="J28" i="24" s="1"/>
  <c r="G36" i="24"/>
  <c r="J36" i="24" s="1"/>
  <c r="G44" i="24"/>
  <c r="J44" i="24" s="1"/>
  <c r="G52" i="24"/>
  <c r="J52" i="24" s="1"/>
  <c r="G60" i="24"/>
  <c r="J60" i="24" s="1"/>
  <c r="G68" i="24"/>
  <c r="J68" i="24" s="1"/>
  <c r="G76" i="24"/>
  <c r="J76" i="24" s="1"/>
  <c r="G84" i="24"/>
  <c r="J84" i="24" s="1"/>
  <c r="G92" i="24"/>
  <c r="J92" i="24" s="1"/>
  <c r="G100" i="24"/>
  <c r="J100" i="24" s="1"/>
  <c r="G108" i="24"/>
  <c r="J108" i="24" s="1"/>
  <c r="J110" i="24"/>
  <c r="J46" i="24"/>
  <c r="J5" i="24"/>
  <c r="E25" i="7"/>
  <c r="D16" i="26" s="1"/>
  <c r="N6" i="22" l="1"/>
  <c r="N7" i="22" s="1"/>
  <c r="L7" i="22"/>
  <c r="F24" i="20"/>
  <c r="E23" i="7"/>
  <c r="D14" i="26" s="1"/>
  <c r="F22" i="20"/>
  <c r="G111" i="24"/>
  <c r="J111" i="24"/>
  <c r="E19" i="26" s="1"/>
  <c r="H33" i="20" l="1"/>
  <c r="I33" i="20" s="1"/>
  <c r="F19" i="26"/>
  <c r="I22" i="20"/>
  <c r="J22" i="20" s="1"/>
  <c r="E14" i="26"/>
  <c r="F14" i="26" s="1"/>
  <c r="E34" i="7"/>
  <c r="F33" i="20"/>
  <c r="G240" i="1"/>
  <c r="F17" i="1"/>
  <c r="G17" i="1" s="1"/>
  <c r="E35" i="7" l="1"/>
  <c r="D19" i="26"/>
  <c r="G571" i="1"/>
  <c r="G572" i="1"/>
  <c r="G573" i="1"/>
  <c r="G574" i="1"/>
  <c r="G575" i="1"/>
  <c r="G576" i="1"/>
  <c r="G577" i="1"/>
  <c r="G578" i="1"/>
  <c r="F579" i="1"/>
  <c r="G579" i="1" s="1"/>
  <c r="F580" i="1"/>
  <c r="G580" i="1" s="1"/>
  <c r="F581" i="1"/>
  <c r="G581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 s="1"/>
  <c r="F588" i="1"/>
  <c r="G588" i="1" s="1"/>
  <c r="F589" i="1"/>
  <c r="G589" i="1" s="1"/>
  <c r="F590" i="1"/>
  <c r="G590" i="1" s="1"/>
  <c r="F591" i="1"/>
  <c r="G591" i="1" s="1"/>
  <c r="F592" i="1"/>
  <c r="G592" i="1" s="1"/>
  <c r="F593" i="1"/>
  <c r="G593" i="1" s="1"/>
  <c r="F594" i="1"/>
  <c r="G594" i="1" s="1"/>
  <c r="F595" i="1"/>
  <c r="G595" i="1" s="1"/>
  <c r="F596" i="1"/>
  <c r="G596" i="1" s="1"/>
  <c r="F597" i="1"/>
  <c r="G597" i="1" s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 s="1"/>
  <c r="F604" i="1"/>
  <c r="G604" i="1" s="1"/>
  <c r="F605" i="1"/>
  <c r="G605" i="1" s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G613" i="1" s="1"/>
  <c r="F614" i="1"/>
  <c r="G614" i="1" s="1"/>
  <c r="F615" i="1"/>
  <c r="G615" i="1" s="1"/>
  <c r="F346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297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28" i="1"/>
  <c r="F112" i="1" l="1"/>
  <c r="G112" i="1" s="1"/>
  <c r="J112" i="1" s="1"/>
  <c r="F111" i="1"/>
  <c r="F110" i="1"/>
  <c r="G110" i="1" s="1"/>
  <c r="J110" i="1" s="1"/>
  <c r="F109" i="1"/>
  <c r="F108" i="1"/>
  <c r="G108" i="1" s="1"/>
  <c r="J108" i="1" s="1"/>
  <c r="F107" i="1"/>
  <c r="F106" i="1"/>
  <c r="G106" i="1" s="1"/>
  <c r="J106" i="1" s="1"/>
  <c r="F105" i="1"/>
  <c r="F104" i="1"/>
  <c r="G104" i="1" s="1"/>
  <c r="J104" i="1" s="1"/>
  <c r="F103" i="1"/>
  <c r="F102" i="1"/>
  <c r="G102" i="1" s="1"/>
  <c r="J102" i="1" s="1"/>
  <c r="F101" i="1"/>
  <c r="G186" i="1"/>
  <c r="J186" i="1" s="1"/>
  <c r="L186" i="1" s="1"/>
  <c r="G185" i="1"/>
  <c r="J185" i="1" s="1"/>
  <c r="L185" i="1" s="1"/>
  <c r="G184" i="1"/>
  <c r="J184" i="1" s="1"/>
  <c r="L184" i="1" s="1"/>
  <c r="G183" i="1"/>
  <c r="J183" i="1" s="1"/>
  <c r="L183" i="1" s="1"/>
  <c r="G182" i="1"/>
  <c r="J182" i="1" s="1"/>
  <c r="L182" i="1" s="1"/>
  <c r="F114" i="1"/>
  <c r="F113" i="1"/>
  <c r="G113" i="1" s="1"/>
  <c r="J113" i="1" s="1"/>
  <c r="F100" i="1"/>
  <c r="F99" i="1"/>
  <c r="G99" i="1" s="1"/>
  <c r="J99" i="1" s="1"/>
  <c r="F98" i="1"/>
  <c r="F97" i="1"/>
  <c r="G97" i="1" s="1"/>
  <c r="J97" i="1" s="1"/>
  <c r="F96" i="1"/>
  <c r="F95" i="1"/>
  <c r="G95" i="1" s="1"/>
  <c r="J95" i="1" s="1"/>
  <c r="F94" i="1"/>
  <c r="F93" i="1"/>
  <c r="G93" i="1" s="1"/>
  <c r="J93" i="1" s="1"/>
  <c r="F92" i="1"/>
  <c r="F91" i="1"/>
  <c r="G91" i="1" s="1"/>
  <c r="J91" i="1" s="1"/>
  <c r="F90" i="1"/>
  <c r="O115" i="11"/>
  <c r="Q115" i="11" s="1"/>
  <c r="O114" i="11"/>
  <c r="Q114" i="11" s="1"/>
  <c r="O113" i="11"/>
  <c r="Q113" i="11" s="1"/>
  <c r="O112" i="11"/>
  <c r="Q112" i="11" s="1"/>
  <c r="O111" i="11"/>
  <c r="Q111" i="11" s="1"/>
  <c r="O110" i="11"/>
  <c r="Q110" i="11" s="1"/>
  <c r="O109" i="11"/>
  <c r="Q109" i="11" s="1"/>
  <c r="O108" i="11"/>
  <c r="Q108" i="11" s="1"/>
  <c r="O107" i="11"/>
  <c r="Q107" i="11" s="1"/>
  <c r="O106" i="11"/>
  <c r="Q106" i="11" s="1"/>
  <c r="O105" i="11"/>
  <c r="Q105" i="11" s="1"/>
  <c r="O126" i="11"/>
  <c r="Q126" i="11" s="1"/>
  <c r="O125" i="11"/>
  <c r="Q125" i="11" s="1"/>
  <c r="O124" i="11"/>
  <c r="Q124" i="11" s="1"/>
  <c r="O123" i="11"/>
  <c r="Q123" i="11" s="1"/>
  <c r="O122" i="11"/>
  <c r="Q122" i="11" s="1"/>
  <c r="O121" i="11"/>
  <c r="Q121" i="11" s="1"/>
  <c r="O120" i="11"/>
  <c r="Q120" i="11" s="1"/>
  <c r="O119" i="11"/>
  <c r="Q119" i="11" s="1"/>
  <c r="O118" i="11"/>
  <c r="Q118" i="11" s="1"/>
  <c r="O117" i="11"/>
  <c r="Q117" i="11" s="1"/>
  <c r="O116" i="11"/>
  <c r="Q116" i="11" s="1"/>
  <c r="G98" i="1" l="1"/>
  <c r="J98" i="1" s="1"/>
  <c r="G105" i="1"/>
  <c r="J105" i="1" s="1"/>
  <c r="G96" i="1"/>
  <c r="J96" i="1" s="1"/>
  <c r="G103" i="1"/>
  <c r="J103" i="1" s="1"/>
  <c r="G111" i="1"/>
  <c r="J111" i="1" s="1"/>
  <c r="G90" i="1"/>
  <c r="J90" i="1" s="1"/>
  <c r="G94" i="1"/>
  <c r="J94" i="1" s="1"/>
  <c r="G114" i="1"/>
  <c r="J114" i="1" s="1"/>
  <c r="G101" i="1"/>
  <c r="J101" i="1" s="1"/>
  <c r="G109" i="1"/>
  <c r="J109" i="1" s="1"/>
  <c r="G92" i="1"/>
  <c r="J92" i="1" s="1"/>
  <c r="G100" i="1"/>
  <c r="J100" i="1" s="1"/>
  <c r="G107" i="1"/>
  <c r="J107" i="1" s="1"/>
  <c r="G419" i="1"/>
  <c r="J266" i="1"/>
  <c r="J267" i="1"/>
  <c r="J268" i="1"/>
  <c r="J269" i="1"/>
  <c r="J270" i="1"/>
  <c r="J271" i="1"/>
  <c r="J272" i="1"/>
  <c r="J273" i="1"/>
  <c r="G169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51" i="1"/>
  <c r="G152" i="1"/>
  <c r="G153" i="1"/>
  <c r="G154" i="1"/>
  <c r="G155" i="1"/>
  <c r="G156" i="1"/>
  <c r="G143" i="1"/>
  <c r="G144" i="1"/>
  <c r="G145" i="1"/>
  <c r="G146" i="1"/>
  <c r="G147" i="1"/>
  <c r="J147" i="1" s="1"/>
  <c r="G148" i="1"/>
  <c r="J148" i="1" s="1"/>
  <c r="G149" i="1"/>
  <c r="J149" i="1" s="1"/>
  <c r="G150" i="1"/>
  <c r="J150" i="1" s="1"/>
  <c r="G129" i="1"/>
  <c r="G130" i="1"/>
  <c r="G131" i="1"/>
  <c r="G132" i="1"/>
  <c r="G133" i="1"/>
  <c r="G134" i="1"/>
  <c r="G135" i="1"/>
  <c r="G136" i="1"/>
  <c r="G137" i="1"/>
  <c r="J137" i="1" s="1"/>
  <c r="G138" i="1"/>
  <c r="J138" i="1" s="1"/>
  <c r="G139" i="1"/>
  <c r="J139" i="1" s="1"/>
  <c r="G140" i="1"/>
  <c r="J140" i="1" s="1"/>
  <c r="G141" i="1"/>
  <c r="G142" i="1"/>
  <c r="J365" i="1" l="1"/>
  <c r="J364" i="1"/>
  <c r="J363" i="1"/>
  <c r="J362" i="1"/>
  <c r="G319" i="1"/>
  <c r="J319" i="1" s="1"/>
  <c r="G318" i="1"/>
  <c r="J318" i="1" s="1"/>
  <c r="G317" i="1"/>
  <c r="J317" i="1" s="1"/>
  <c r="G316" i="1"/>
  <c r="J316" i="1" s="1"/>
  <c r="G315" i="1"/>
  <c r="J315" i="1" s="1"/>
  <c r="G314" i="1"/>
  <c r="J314" i="1" s="1"/>
  <c r="J151" i="1"/>
  <c r="J146" i="1"/>
  <c r="J145" i="1"/>
  <c r="J144" i="1"/>
  <c r="J143" i="1"/>
  <c r="G627" i="1"/>
  <c r="J627" i="1" s="1"/>
  <c r="L627" i="1" s="1"/>
  <c r="G626" i="1"/>
  <c r="J626" i="1" s="1"/>
  <c r="L626" i="1" s="1"/>
  <c r="J590" i="1"/>
  <c r="J589" i="1"/>
  <c r="J588" i="1"/>
  <c r="J587" i="1"/>
  <c r="J586" i="1"/>
  <c r="J585" i="1"/>
  <c r="G437" i="1"/>
  <c r="J437" i="1" s="1"/>
  <c r="L437" i="1" s="1"/>
  <c r="G436" i="1"/>
  <c r="J436" i="1" s="1"/>
  <c r="L436" i="1" s="1"/>
  <c r="G435" i="1"/>
  <c r="J435" i="1" s="1"/>
  <c r="L435" i="1" s="1"/>
  <c r="G406" i="1"/>
  <c r="J406" i="1" s="1"/>
  <c r="L406" i="1" s="1"/>
  <c r="G405" i="1"/>
  <c r="J405" i="1" s="1"/>
  <c r="L405" i="1" s="1"/>
  <c r="J360" i="1"/>
  <c r="J359" i="1"/>
  <c r="J358" i="1"/>
  <c r="J357" i="1"/>
  <c r="J356" i="1"/>
  <c r="J355" i="1"/>
  <c r="J368" i="1"/>
  <c r="J367" i="1"/>
  <c r="J366" i="1"/>
  <c r="J361" i="1"/>
  <c r="J354" i="1"/>
  <c r="J353" i="1"/>
  <c r="J352" i="1"/>
  <c r="J351" i="1"/>
  <c r="J350" i="1"/>
  <c r="J349" i="1"/>
  <c r="G310" i="1"/>
  <c r="J310" i="1" s="1"/>
  <c r="G309" i="1"/>
  <c r="J309" i="1" s="1"/>
  <c r="G308" i="1"/>
  <c r="J308" i="1" s="1"/>
  <c r="G307" i="1"/>
  <c r="J307" i="1" s="1"/>
  <c r="G306" i="1"/>
  <c r="J306" i="1" s="1"/>
  <c r="G305" i="1"/>
  <c r="J305" i="1" s="1"/>
  <c r="G304" i="1"/>
  <c r="J304" i="1" s="1"/>
  <c r="G303" i="1"/>
  <c r="J303" i="1" s="1"/>
  <c r="G302" i="1"/>
  <c r="J302" i="1" s="1"/>
  <c r="G301" i="1"/>
  <c r="J301" i="1" s="1"/>
  <c r="G300" i="1"/>
  <c r="J300" i="1" s="1"/>
  <c r="G261" i="1"/>
  <c r="G260" i="1"/>
  <c r="G259" i="1"/>
  <c r="G258" i="1"/>
  <c r="G257" i="1"/>
  <c r="G256" i="1"/>
  <c r="G255" i="1"/>
  <c r="G254" i="1"/>
  <c r="G253" i="1"/>
  <c r="F85" i="1"/>
  <c r="F84" i="1"/>
  <c r="F83" i="1"/>
  <c r="F82" i="1"/>
  <c r="F81" i="1"/>
  <c r="F80" i="1"/>
  <c r="F79" i="1"/>
  <c r="F78" i="1"/>
  <c r="F77" i="1"/>
  <c r="F76" i="1"/>
  <c r="F75" i="1"/>
  <c r="F74" i="1"/>
  <c r="J591" i="1"/>
  <c r="J584" i="1"/>
  <c r="J583" i="1"/>
  <c r="J582" i="1"/>
  <c r="J581" i="1"/>
  <c r="J580" i="1"/>
  <c r="J579" i="1"/>
  <c r="J578" i="1"/>
  <c r="J577" i="1"/>
  <c r="J576" i="1"/>
  <c r="J575" i="1"/>
  <c r="J592" i="1"/>
  <c r="J593" i="1"/>
  <c r="J594" i="1"/>
  <c r="J595" i="1"/>
  <c r="J596" i="1"/>
  <c r="J597" i="1"/>
  <c r="J598" i="1"/>
  <c r="J599" i="1"/>
  <c r="J600" i="1"/>
  <c r="J601" i="1"/>
  <c r="J602" i="1"/>
  <c r="G427" i="1"/>
  <c r="J427" i="1" s="1"/>
  <c r="L427" i="1" s="1"/>
  <c r="G428" i="1"/>
  <c r="J428" i="1" s="1"/>
  <c r="L428" i="1" s="1"/>
  <c r="G429" i="1"/>
  <c r="J429" i="1" s="1"/>
  <c r="L429" i="1" s="1"/>
  <c r="G430" i="1"/>
  <c r="J430" i="1" s="1"/>
  <c r="L430" i="1" s="1"/>
  <c r="G431" i="1"/>
  <c r="J431" i="1" s="1"/>
  <c r="L431" i="1" s="1"/>
  <c r="G432" i="1"/>
  <c r="J432" i="1" s="1"/>
  <c r="L432" i="1" s="1"/>
  <c r="G433" i="1"/>
  <c r="J433" i="1" s="1"/>
  <c r="L433" i="1" s="1"/>
  <c r="G434" i="1"/>
  <c r="J434" i="1" s="1"/>
  <c r="L434" i="1" s="1"/>
  <c r="G438" i="1"/>
  <c r="J438" i="1" s="1"/>
  <c r="L438" i="1" s="1"/>
  <c r="G439" i="1"/>
  <c r="J439" i="1" s="1"/>
  <c r="L439" i="1" s="1"/>
  <c r="G75" i="1" l="1"/>
  <c r="J75" i="1" s="1"/>
  <c r="G79" i="1"/>
  <c r="J79" i="1" s="1"/>
  <c r="G83" i="1"/>
  <c r="J83" i="1" s="1"/>
  <c r="G74" i="1"/>
  <c r="J74" i="1" s="1"/>
  <c r="G76" i="1"/>
  <c r="J76" i="1" s="1"/>
  <c r="G80" i="1"/>
  <c r="J80" i="1" s="1"/>
  <c r="G84" i="1"/>
  <c r="J84" i="1" s="1"/>
  <c r="G78" i="1"/>
  <c r="J78" i="1" s="1"/>
  <c r="G82" i="1"/>
  <c r="J82" i="1" s="1"/>
  <c r="G77" i="1"/>
  <c r="J77" i="1" s="1"/>
  <c r="G81" i="1"/>
  <c r="J81" i="1" s="1"/>
  <c r="G85" i="1"/>
  <c r="J85" i="1" s="1"/>
  <c r="J254" i="1"/>
  <c r="J256" i="1"/>
  <c r="J258" i="1"/>
  <c r="J260" i="1"/>
  <c r="J253" i="1"/>
  <c r="J255" i="1"/>
  <c r="J257" i="1"/>
  <c r="J259" i="1"/>
  <c r="J261" i="1"/>
  <c r="G652" i="1"/>
  <c r="J652" i="1" s="1"/>
  <c r="L652" i="1" s="1"/>
  <c r="G651" i="1"/>
  <c r="J651" i="1" s="1"/>
  <c r="L651" i="1" s="1"/>
  <c r="G650" i="1"/>
  <c r="J650" i="1" s="1"/>
  <c r="L650" i="1" s="1"/>
  <c r="G649" i="1"/>
  <c r="J649" i="1" s="1"/>
  <c r="L649" i="1" s="1"/>
  <c r="G648" i="1"/>
  <c r="J648" i="1" s="1"/>
  <c r="L648" i="1" s="1"/>
  <c r="G647" i="1"/>
  <c r="J647" i="1" s="1"/>
  <c r="L647" i="1" s="1"/>
  <c r="G646" i="1"/>
  <c r="J646" i="1" s="1"/>
  <c r="L646" i="1" s="1"/>
  <c r="G653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F472" i="1"/>
  <c r="G426" i="1"/>
  <c r="J426" i="1" s="1"/>
  <c r="L426" i="1" s="1"/>
  <c r="G425" i="1"/>
  <c r="J425" i="1" s="1"/>
  <c r="L425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89" i="1"/>
  <c r="G89" i="1" s="1"/>
  <c r="F88" i="1"/>
  <c r="G88" i="1" s="1"/>
  <c r="F87" i="1"/>
  <c r="G87" i="1" s="1"/>
  <c r="F86" i="1"/>
  <c r="G86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J17" i="1"/>
  <c r="F16" i="1"/>
  <c r="F15" i="1"/>
  <c r="F14" i="1"/>
  <c r="F13" i="1"/>
  <c r="F12" i="1"/>
  <c r="F11" i="1"/>
  <c r="F10" i="1"/>
  <c r="F9" i="1"/>
  <c r="F8" i="1"/>
  <c r="F7" i="1"/>
  <c r="F6" i="1"/>
  <c r="G7" i="1" l="1"/>
  <c r="J7" i="1" s="1"/>
  <c r="G19" i="1"/>
  <c r="J19" i="1" s="1"/>
  <c r="G31" i="1"/>
  <c r="J31" i="1" s="1"/>
  <c r="G39" i="1"/>
  <c r="J39" i="1" s="1"/>
  <c r="G47" i="1"/>
  <c r="J47" i="1" s="1"/>
  <c r="G475" i="1"/>
  <c r="J475" i="1" s="1"/>
  <c r="G487" i="1"/>
  <c r="J487" i="1" s="1"/>
  <c r="G499" i="1"/>
  <c r="J499" i="1" s="1"/>
  <c r="G507" i="1"/>
  <c r="J507" i="1" s="1"/>
  <c r="G539" i="1"/>
  <c r="J539" i="1" s="1"/>
  <c r="G8" i="1"/>
  <c r="J8" i="1" s="1"/>
  <c r="G12" i="1"/>
  <c r="J12" i="1" s="1"/>
  <c r="G16" i="1"/>
  <c r="J16" i="1" s="1"/>
  <c r="G20" i="1"/>
  <c r="J20" i="1" s="1"/>
  <c r="G24" i="1"/>
  <c r="J24" i="1" s="1"/>
  <c r="G28" i="1"/>
  <c r="J28" i="1" s="1"/>
  <c r="G32" i="1"/>
  <c r="J32" i="1" s="1"/>
  <c r="G36" i="1"/>
  <c r="J36" i="1" s="1"/>
  <c r="G40" i="1"/>
  <c r="J40" i="1" s="1"/>
  <c r="G44" i="1"/>
  <c r="J44" i="1" s="1"/>
  <c r="G48" i="1"/>
  <c r="J48" i="1" s="1"/>
  <c r="G52" i="1"/>
  <c r="J52" i="1" s="1"/>
  <c r="G56" i="1"/>
  <c r="J56" i="1" s="1"/>
  <c r="G464" i="1"/>
  <c r="J464" i="1" s="1"/>
  <c r="G468" i="1"/>
  <c r="J468" i="1" s="1"/>
  <c r="G472" i="1"/>
  <c r="J472" i="1" s="1"/>
  <c r="G476" i="1"/>
  <c r="J476" i="1" s="1"/>
  <c r="G480" i="1"/>
  <c r="J480" i="1" s="1"/>
  <c r="G484" i="1"/>
  <c r="J484" i="1" s="1"/>
  <c r="G488" i="1"/>
  <c r="J488" i="1" s="1"/>
  <c r="G492" i="1"/>
  <c r="J492" i="1" s="1"/>
  <c r="G496" i="1"/>
  <c r="J496" i="1" s="1"/>
  <c r="G500" i="1"/>
  <c r="J500" i="1" s="1"/>
  <c r="G504" i="1"/>
  <c r="J504" i="1" s="1"/>
  <c r="G508" i="1"/>
  <c r="J508" i="1" s="1"/>
  <c r="G512" i="1"/>
  <c r="J512" i="1" s="1"/>
  <c r="G516" i="1"/>
  <c r="J516" i="1" s="1"/>
  <c r="G520" i="1"/>
  <c r="J520" i="1" s="1"/>
  <c r="G524" i="1"/>
  <c r="J524" i="1" s="1"/>
  <c r="G528" i="1"/>
  <c r="J528" i="1" s="1"/>
  <c r="G532" i="1"/>
  <c r="J532" i="1" s="1"/>
  <c r="G536" i="1"/>
  <c r="J536" i="1" s="1"/>
  <c r="G540" i="1"/>
  <c r="J540" i="1" s="1"/>
  <c r="G15" i="1"/>
  <c r="J15" i="1" s="1"/>
  <c r="G463" i="1"/>
  <c r="J463" i="1" s="1"/>
  <c r="G471" i="1"/>
  <c r="J471" i="1" s="1"/>
  <c r="G483" i="1"/>
  <c r="J483" i="1" s="1"/>
  <c r="G495" i="1"/>
  <c r="J495" i="1" s="1"/>
  <c r="G503" i="1"/>
  <c r="J503" i="1" s="1"/>
  <c r="G511" i="1"/>
  <c r="J511" i="1" s="1"/>
  <c r="G519" i="1"/>
  <c r="J519" i="1" s="1"/>
  <c r="G523" i="1"/>
  <c r="J523" i="1" s="1"/>
  <c r="G527" i="1"/>
  <c r="J527" i="1" s="1"/>
  <c r="G535" i="1"/>
  <c r="J535" i="1" s="1"/>
  <c r="G9" i="1"/>
  <c r="J9" i="1" s="1"/>
  <c r="G13" i="1"/>
  <c r="J13" i="1" s="1"/>
  <c r="G21" i="1"/>
  <c r="J21" i="1" s="1"/>
  <c r="G25" i="1"/>
  <c r="J25" i="1" s="1"/>
  <c r="G29" i="1"/>
  <c r="J29" i="1" s="1"/>
  <c r="G33" i="1"/>
  <c r="J33" i="1" s="1"/>
  <c r="G37" i="1"/>
  <c r="J37" i="1" s="1"/>
  <c r="G41" i="1"/>
  <c r="J41" i="1" s="1"/>
  <c r="G45" i="1"/>
  <c r="J45" i="1" s="1"/>
  <c r="G49" i="1"/>
  <c r="J49" i="1" s="1"/>
  <c r="G53" i="1"/>
  <c r="J53" i="1" s="1"/>
  <c r="G57" i="1"/>
  <c r="J57" i="1" s="1"/>
  <c r="G461" i="1"/>
  <c r="J461" i="1" s="1"/>
  <c r="G465" i="1"/>
  <c r="J465" i="1" s="1"/>
  <c r="G469" i="1"/>
  <c r="J469" i="1" s="1"/>
  <c r="G473" i="1"/>
  <c r="J473" i="1" s="1"/>
  <c r="G477" i="1"/>
  <c r="J477" i="1" s="1"/>
  <c r="G481" i="1"/>
  <c r="J481" i="1" s="1"/>
  <c r="G485" i="1"/>
  <c r="J485" i="1" s="1"/>
  <c r="G489" i="1"/>
  <c r="J489" i="1" s="1"/>
  <c r="G493" i="1"/>
  <c r="J493" i="1" s="1"/>
  <c r="G497" i="1"/>
  <c r="J497" i="1" s="1"/>
  <c r="G501" i="1"/>
  <c r="J501" i="1" s="1"/>
  <c r="G505" i="1"/>
  <c r="J505" i="1" s="1"/>
  <c r="G509" i="1"/>
  <c r="J509" i="1" s="1"/>
  <c r="G513" i="1"/>
  <c r="J513" i="1" s="1"/>
  <c r="G517" i="1"/>
  <c r="J517" i="1" s="1"/>
  <c r="G521" i="1"/>
  <c r="J521" i="1" s="1"/>
  <c r="G525" i="1"/>
  <c r="J525" i="1" s="1"/>
  <c r="G529" i="1"/>
  <c r="J529" i="1" s="1"/>
  <c r="G533" i="1"/>
  <c r="J533" i="1" s="1"/>
  <c r="G537" i="1"/>
  <c r="J537" i="1" s="1"/>
  <c r="G541" i="1"/>
  <c r="J541" i="1" s="1"/>
  <c r="G11" i="1"/>
  <c r="J11" i="1" s="1"/>
  <c r="G23" i="1"/>
  <c r="J23" i="1" s="1"/>
  <c r="G27" i="1"/>
  <c r="J27" i="1" s="1"/>
  <c r="G35" i="1"/>
  <c r="J35" i="1" s="1"/>
  <c r="G43" i="1"/>
  <c r="J43" i="1" s="1"/>
  <c r="G51" i="1"/>
  <c r="J51" i="1" s="1"/>
  <c r="G55" i="1"/>
  <c r="J55" i="1" s="1"/>
  <c r="G467" i="1"/>
  <c r="J467" i="1" s="1"/>
  <c r="G479" i="1"/>
  <c r="J479" i="1" s="1"/>
  <c r="G491" i="1"/>
  <c r="J491" i="1" s="1"/>
  <c r="G515" i="1"/>
  <c r="J515" i="1" s="1"/>
  <c r="G531" i="1"/>
  <c r="J531" i="1" s="1"/>
  <c r="G6" i="1"/>
  <c r="J6" i="1" s="1"/>
  <c r="G10" i="1"/>
  <c r="J10" i="1" s="1"/>
  <c r="G14" i="1"/>
  <c r="J14" i="1" s="1"/>
  <c r="G18" i="1"/>
  <c r="J18" i="1" s="1"/>
  <c r="G22" i="1"/>
  <c r="J22" i="1" s="1"/>
  <c r="G26" i="1"/>
  <c r="J26" i="1" s="1"/>
  <c r="G30" i="1"/>
  <c r="J30" i="1" s="1"/>
  <c r="G34" i="1"/>
  <c r="J34" i="1" s="1"/>
  <c r="G38" i="1"/>
  <c r="J38" i="1" s="1"/>
  <c r="G42" i="1"/>
  <c r="J42" i="1" s="1"/>
  <c r="G46" i="1"/>
  <c r="J46" i="1" s="1"/>
  <c r="G50" i="1"/>
  <c r="J50" i="1" s="1"/>
  <c r="G54" i="1"/>
  <c r="J54" i="1" s="1"/>
  <c r="G462" i="1"/>
  <c r="J462" i="1" s="1"/>
  <c r="G466" i="1"/>
  <c r="J466" i="1" s="1"/>
  <c r="G470" i="1"/>
  <c r="J470" i="1" s="1"/>
  <c r="G474" i="1"/>
  <c r="J474" i="1" s="1"/>
  <c r="G478" i="1"/>
  <c r="J478" i="1" s="1"/>
  <c r="G482" i="1"/>
  <c r="J482" i="1" s="1"/>
  <c r="G486" i="1"/>
  <c r="J486" i="1" s="1"/>
  <c r="G490" i="1"/>
  <c r="J490" i="1" s="1"/>
  <c r="G494" i="1"/>
  <c r="J494" i="1" s="1"/>
  <c r="G498" i="1"/>
  <c r="J498" i="1" s="1"/>
  <c r="G502" i="1"/>
  <c r="J502" i="1" s="1"/>
  <c r="G506" i="1"/>
  <c r="J506" i="1" s="1"/>
  <c r="G510" i="1"/>
  <c r="J510" i="1" s="1"/>
  <c r="G514" i="1"/>
  <c r="J514" i="1" s="1"/>
  <c r="G518" i="1"/>
  <c r="J518" i="1" s="1"/>
  <c r="G522" i="1"/>
  <c r="J522" i="1" s="1"/>
  <c r="G526" i="1"/>
  <c r="J526" i="1" s="1"/>
  <c r="G530" i="1"/>
  <c r="J530" i="1" s="1"/>
  <c r="G534" i="1"/>
  <c r="J534" i="1" s="1"/>
  <c r="G538" i="1"/>
  <c r="J538" i="1" s="1"/>
  <c r="I28" i="19"/>
  <c r="L28" i="19" s="1"/>
  <c r="N28" i="19" s="1"/>
  <c r="I27" i="19"/>
  <c r="L27" i="19" s="1"/>
  <c r="N27" i="19" s="1"/>
  <c r="I26" i="19"/>
  <c r="L26" i="19" s="1"/>
  <c r="N26" i="19" s="1"/>
  <c r="I25" i="19"/>
  <c r="L25" i="19" s="1"/>
  <c r="N25" i="19" s="1"/>
  <c r="I24" i="19"/>
  <c r="L24" i="19" s="1"/>
  <c r="N24" i="19" s="1"/>
  <c r="I23" i="19"/>
  <c r="L23" i="19" s="1"/>
  <c r="N23" i="19" s="1"/>
  <c r="I22" i="19"/>
  <c r="L22" i="19" s="1"/>
  <c r="N22" i="19" s="1"/>
  <c r="I21" i="19"/>
  <c r="L21" i="19" s="1"/>
  <c r="N21" i="19" s="1"/>
  <c r="I20" i="19"/>
  <c r="L20" i="19" s="1"/>
  <c r="N20" i="19" s="1"/>
  <c r="I19" i="19"/>
  <c r="L19" i="19" s="1"/>
  <c r="N19" i="19" s="1"/>
  <c r="I18" i="19"/>
  <c r="L18" i="19" s="1"/>
  <c r="N18" i="19" s="1"/>
  <c r="I17" i="19"/>
  <c r="L17" i="19" s="1"/>
  <c r="N17" i="19" s="1"/>
  <c r="I16" i="19"/>
  <c r="L16" i="19" s="1"/>
  <c r="N16" i="19" s="1"/>
  <c r="I15" i="19"/>
  <c r="L15" i="19" s="1"/>
  <c r="N15" i="19" s="1"/>
  <c r="I14" i="19"/>
  <c r="L14" i="19" s="1"/>
  <c r="N14" i="19" s="1"/>
  <c r="I13" i="19"/>
  <c r="L13" i="19" s="1"/>
  <c r="N13" i="19" s="1"/>
  <c r="I12" i="19"/>
  <c r="L12" i="19" s="1"/>
  <c r="N12" i="19" s="1"/>
  <c r="I11" i="19"/>
  <c r="L11" i="19" s="1"/>
  <c r="N11" i="19" s="1"/>
  <c r="I10" i="19"/>
  <c r="L10" i="19" s="1"/>
  <c r="N10" i="19" s="1"/>
  <c r="I9" i="19"/>
  <c r="L9" i="19" s="1"/>
  <c r="N9" i="19" s="1"/>
  <c r="I8" i="19"/>
  <c r="L8" i="19" s="1"/>
  <c r="N8" i="19" s="1"/>
  <c r="I31" i="18"/>
  <c r="L31" i="18" s="1"/>
  <c r="N31" i="18" s="1"/>
  <c r="I30" i="18"/>
  <c r="L30" i="18" s="1"/>
  <c r="N30" i="18" s="1"/>
  <c r="I29" i="18"/>
  <c r="L29" i="18" s="1"/>
  <c r="N29" i="18" s="1"/>
  <c r="I28" i="18"/>
  <c r="L28" i="18" s="1"/>
  <c r="N28" i="18" s="1"/>
  <c r="I27" i="18"/>
  <c r="L27" i="18" s="1"/>
  <c r="N27" i="18" s="1"/>
  <c r="I26" i="18"/>
  <c r="L26" i="18" s="1"/>
  <c r="N26" i="18" s="1"/>
  <c r="I25" i="18"/>
  <c r="L25" i="18" s="1"/>
  <c r="N25" i="18" s="1"/>
  <c r="I24" i="18"/>
  <c r="L24" i="18" s="1"/>
  <c r="N24" i="18" s="1"/>
  <c r="I23" i="18"/>
  <c r="L23" i="18" s="1"/>
  <c r="N23" i="18" s="1"/>
  <c r="I22" i="18"/>
  <c r="L22" i="18" s="1"/>
  <c r="N22" i="18" s="1"/>
  <c r="I21" i="18"/>
  <c r="L21" i="18" s="1"/>
  <c r="N21" i="18" s="1"/>
  <c r="I20" i="18"/>
  <c r="L20" i="18" s="1"/>
  <c r="N20" i="18" s="1"/>
  <c r="L19" i="18"/>
  <c r="N19" i="18" s="1"/>
  <c r="L18" i="18"/>
  <c r="N18" i="18" s="1"/>
  <c r="L17" i="18"/>
  <c r="N17" i="18" s="1"/>
  <c r="L16" i="18"/>
  <c r="N16" i="18" s="1"/>
  <c r="L15" i="18"/>
  <c r="N15" i="18" s="1"/>
  <c r="L14" i="18"/>
  <c r="N14" i="18" s="1"/>
  <c r="L13" i="18"/>
  <c r="N13" i="18" s="1"/>
  <c r="L11" i="18"/>
  <c r="N11" i="18" s="1"/>
  <c r="L10" i="18"/>
  <c r="N10" i="18" s="1"/>
  <c r="L9" i="18"/>
  <c r="N9" i="18" s="1"/>
  <c r="L8" i="18"/>
  <c r="N8" i="18" s="1"/>
  <c r="I30" i="17"/>
  <c r="L30" i="17" s="1"/>
  <c r="N30" i="17" s="1"/>
  <c r="I29" i="17"/>
  <c r="L29" i="17" s="1"/>
  <c r="N29" i="17" s="1"/>
  <c r="I28" i="17"/>
  <c r="L28" i="17" s="1"/>
  <c r="N28" i="17" s="1"/>
  <c r="I27" i="17"/>
  <c r="L27" i="17" s="1"/>
  <c r="N27" i="17" s="1"/>
  <c r="I26" i="17"/>
  <c r="L26" i="17" s="1"/>
  <c r="N26" i="17" s="1"/>
  <c r="I25" i="17"/>
  <c r="L25" i="17" s="1"/>
  <c r="N25" i="17" s="1"/>
  <c r="I24" i="17"/>
  <c r="L24" i="17" s="1"/>
  <c r="N24" i="17" s="1"/>
  <c r="I23" i="17"/>
  <c r="L23" i="17" s="1"/>
  <c r="N23" i="17" s="1"/>
  <c r="I22" i="17"/>
  <c r="L22" i="17" s="1"/>
  <c r="N22" i="17" s="1"/>
  <c r="I21" i="17"/>
  <c r="L21" i="17" s="1"/>
  <c r="N21" i="17" s="1"/>
  <c r="I20" i="17"/>
  <c r="L20" i="17" s="1"/>
  <c r="N20" i="17" s="1"/>
  <c r="I19" i="17"/>
  <c r="L19" i="17" s="1"/>
  <c r="N19" i="17" s="1"/>
  <c r="I18" i="17"/>
  <c r="L18" i="17" s="1"/>
  <c r="N18" i="17" s="1"/>
  <c r="I17" i="17"/>
  <c r="L17" i="17" s="1"/>
  <c r="N17" i="17" s="1"/>
  <c r="I16" i="17"/>
  <c r="L16" i="17" s="1"/>
  <c r="N16" i="17" s="1"/>
  <c r="I15" i="17"/>
  <c r="L15" i="17" s="1"/>
  <c r="N15" i="17" s="1"/>
  <c r="I14" i="17"/>
  <c r="L14" i="17" s="1"/>
  <c r="N14" i="17" s="1"/>
  <c r="I13" i="17"/>
  <c r="L13" i="17" s="1"/>
  <c r="N13" i="17" s="1"/>
  <c r="I12" i="17"/>
  <c r="L12" i="17" s="1"/>
  <c r="N12" i="17" s="1"/>
  <c r="I11" i="17"/>
  <c r="L11" i="17" s="1"/>
  <c r="N11" i="17" s="1"/>
  <c r="I10" i="17"/>
  <c r="I9" i="17"/>
  <c r="L9" i="17" s="1"/>
  <c r="N9" i="17" s="1"/>
  <c r="I31" i="16"/>
  <c r="L31" i="16" s="1"/>
  <c r="N31" i="16" s="1"/>
  <c r="I30" i="16"/>
  <c r="L30" i="16" s="1"/>
  <c r="N30" i="16" s="1"/>
  <c r="I29" i="16"/>
  <c r="L29" i="16" s="1"/>
  <c r="N29" i="16" s="1"/>
  <c r="I28" i="16"/>
  <c r="L28" i="16" s="1"/>
  <c r="N28" i="16" s="1"/>
  <c r="I27" i="16"/>
  <c r="L27" i="16" s="1"/>
  <c r="N27" i="16" s="1"/>
  <c r="I26" i="16"/>
  <c r="L26" i="16" s="1"/>
  <c r="N26" i="16" s="1"/>
  <c r="I25" i="16"/>
  <c r="L25" i="16" s="1"/>
  <c r="N25" i="16" s="1"/>
  <c r="I24" i="16"/>
  <c r="L24" i="16" s="1"/>
  <c r="N24" i="16" s="1"/>
  <c r="I23" i="16"/>
  <c r="L23" i="16" s="1"/>
  <c r="N23" i="16" s="1"/>
  <c r="I22" i="16"/>
  <c r="L22" i="16" s="1"/>
  <c r="N22" i="16" s="1"/>
  <c r="I21" i="16"/>
  <c r="L21" i="16" s="1"/>
  <c r="N21" i="16" s="1"/>
  <c r="I20" i="16"/>
  <c r="L20" i="16" s="1"/>
  <c r="N20" i="16" s="1"/>
  <c r="I19" i="16"/>
  <c r="L19" i="16" s="1"/>
  <c r="N19" i="16" s="1"/>
  <c r="I18" i="16"/>
  <c r="I17" i="16"/>
  <c r="L17" i="16" s="1"/>
  <c r="N17" i="16" s="1"/>
  <c r="I16" i="16"/>
  <c r="L16" i="16" s="1"/>
  <c r="N16" i="16" s="1"/>
  <c r="I15" i="16"/>
  <c r="L15" i="16" s="1"/>
  <c r="N15" i="16" s="1"/>
  <c r="I14" i="16"/>
  <c r="L14" i="16" s="1"/>
  <c r="N14" i="16" s="1"/>
  <c r="I13" i="16"/>
  <c r="L13" i="16" s="1"/>
  <c r="N13" i="16" s="1"/>
  <c r="I12" i="16"/>
  <c r="L12" i="16" s="1"/>
  <c r="N12" i="16" s="1"/>
  <c r="I11" i="16"/>
  <c r="L11" i="16" s="1"/>
  <c r="N11" i="16" s="1"/>
  <c r="I10" i="16"/>
  <c r="L10" i="16" s="1"/>
  <c r="N10" i="16" s="1"/>
  <c r="I9" i="16"/>
  <c r="L9" i="16" s="1"/>
  <c r="N9" i="16" s="1"/>
  <c r="L8" i="16"/>
  <c r="N8" i="16" s="1"/>
  <c r="J27" i="14"/>
  <c r="M27" i="14" s="1"/>
  <c r="O27" i="14" s="1"/>
  <c r="J26" i="14"/>
  <c r="M26" i="14" s="1"/>
  <c r="O26" i="14" s="1"/>
  <c r="J25" i="14"/>
  <c r="M25" i="14" s="1"/>
  <c r="O25" i="14" s="1"/>
  <c r="J24" i="14"/>
  <c r="M24" i="14" s="1"/>
  <c r="O24" i="14" s="1"/>
  <c r="J23" i="14"/>
  <c r="M23" i="14" s="1"/>
  <c r="O23" i="14" s="1"/>
  <c r="J22" i="14"/>
  <c r="M22" i="14" s="1"/>
  <c r="O22" i="14" s="1"/>
  <c r="J21" i="14"/>
  <c r="M21" i="14" s="1"/>
  <c r="O21" i="14" s="1"/>
  <c r="J20" i="14"/>
  <c r="M20" i="14" s="1"/>
  <c r="O20" i="14" s="1"/>
  <c r="J19" i="14"/>
  <c r="M19" i="14" s="1"/>
  <c r="O19" i="14" s="1"/>
  <c r="J18" i="14"/>
  <c r="M18" i="14" s="1"/>
  <c r="O18" i="14" s="1"/>
  <c r="J17" i="14"/>
  <c r="M17" i="14" s="1"/>
  <c r="O17" i="14" s="1"/>
  <c r="J16" i="14"/>
  <c r="M16" i="14" s="1"/>
  <c r="O16" i="14" s="1"/>
  <c r="J15" i="14"/>
  <c r="M15" i="14" s="1"/>
  <c r="O15" i="14" s="1"/>
  <c r="J14" i="14"/>
  <c r="M14" i="14" s="1"/>
  <c r="O14" i="14" s="1"/>
  <c r="J13" i="14"/>
  <c r="M13" i="14" s="1"/>
  <c r="O13" i="14" s="1"/>
  <c r="J12" i="14"/>
  <c r="M12" i="14" s="1"/>
  <c r="O12" i="14" s="1"/>
  <c r="J11" i="14"/>
  <c r="M11" i="14" s="1"/>
  <c r="O11" i="14" s="1"/>
  <c r="J10" i="14"/>
  <c r="M10" i="14" s="1"/>
  <c r="O10" i="14" s="1"/>
  <c r="J9" i="14"/>
  <c r="M9" i="14" s="1"/>
  <c r="O9" i="14" s="1"/>
  <c r="J8" i="14"/>
  <c r="M8" i="14" s="1"/>
  <c r="O8" i="14" s="1"/>
  <c r="K54" i="13"/>
  <c r="N54" i="13" s="1"/>
  <c r="P54" i="13" s="1"/>
  <c r="K53" i="13"/>
  <c r="N53" i="13" s="1"/>
  <c r="P53" i="13" s="1"/>
  <c r="K52" i="13"/>
  <c r="N52" i="13" s="1"/>
  <c r="P52" i="13" s="1"/>
  <c r="K51" i="13"/>
  <c r="N51" i="13" s="1"/>
  <c r="P51" i="13" s="1"/>
  <c r="K50" i="13"/>
  <c r="N50" i="13" s="1"/>
  <c r="P50" i="13" s="1"/>
  <c r="K49" i="13"/>
  <c r="N49" i="13" s="1"/>
  <c r="P49" i="13" s="1"/>
  <c r="K48" i="13"/>
  <c r="N48" i="13" s="1"/>
  <c r="P48" i="13" s="1"/>
  <c r="K47" i="13"/>
  <c r="N47" i="13" s="1"/>
  <c r="P47" i="13" s="1"/>
  <c r="K46" i="13"/>
  <c r="N46" i="13" s="1"/>
  <c r="P46" i="13" s="1"/>
  <c r="K45" i="13"/>
  <c r="N45" i="13" s="1"/>
  <c r="P45" i="13" s="1"/>
  <c r="K44" i="13"/>
  <c r="N44" i="13" s="1"/>
  <c r="P44" i="13" s="1"/>
  <c r="K43" i="13"/>
  <c r="N43" i="13" s="1"/>
  <c r="P43" i="13" s="1"/>
  <c r="K42" i="13"/>
  <c r="N42" i="13" s="1"/>
  <c r="P42" i="13" s="1"/>
  <c r="K41" i="13"/>
  <c r="N41" i="13" s="1"/>
  <c r="P41" i="13" s="1"/>
  <c r="K40" i="13"/>
  <c r="N40" i="13" s="1"/>
  <c r="P40" i="13" s="1"/>
  <c r="K39" i="13"/>
  <c r="N39" i="13" s="1"/>
  <c r="P39" i="13" s="1"/>
  <c r="K38" i="13"/>
  <c r="N38" i="13" s="1"/>
  <c r="P38" i="13" s="1"/>
  <c r="K37" i="13"/>
  <c r="N37" i="13" s="1"/>
  <c r="P37" i="13" s="1"/>
  <c r="K36" i="13"/>
  <c r="N36" i="13" s="1"/>
  <c r="P36" i="13" s="1"/>
  <c r="K35" i="13"/>
  <c r="N35" i="13" s="1"/>
  <c r="P35" i="13" s="1"/>
  <c r="K34" i="13"/>
  <c r="N34" i="13" s="1"/>
  <c r="P34" i="13" s="1"/>
  <c r="K33" i="13"/>
  <c r="N33" i="13" s="1"/>
  <c r="P33" i="13" s="1"/>
  <c r="K32" i="13"/>
  <c r="N32" i="13" s="1"/>
  <c r="P32" i="13" s="1"/>
  <c r="K31" i="13"/>
  <c r="N31" i="13" s="1"/>
  <c r="P31" i="13" s="1"/>
  <c r="K30" i="13"/>
  <c r="N30" i="13" s="1"/>
  <c r="P30" i="13" s="1"/>
  <c r="K29" i="13"/>
  <c r="N29" i="13" s="1"/>
  <c r="P29" i="13" s="1"/>
  <c r="K28" i="13"/>
  <c r="N28" i="13" s="1"/>
  <c r="P28" i="13" s="1"/>
  <c r="K27" i="13"/>
  <c r="N27" i="13" s="1"/>
  <c r="P27" i="13" s="1"/>
  <c r="K26" i="13"/>
  <c r="N26" i="13" s="1"/>
  <c r="P26" i="13" s="1"/>
  <c r="K25" i="13"/>
  <c r="N25" i="13" s="1"/>
  <c r="P25" i="13" s="1"/>
  <c r="K24" i="13"/>
  <c r="N24" i="13" s="1"/>
  <c r="P24" i="13" s="1"/>
  <c r="K23" i="13"/>
  <c r="N23" i="13" s="1"/>
  <c r="P23" i="13" s="1"/>
  <c r="K22" i="13"/>
  <c r="N22" i="13" s="1"/>
  <c r="P22" i="13" s="1"/>
  <c r="K21" i="13"/>
  <c r="N21" i="13" s="1"/>
  <c r="P21" i="13" s="1"/>
  <c r="K20" i="13"/>
  <c r="N20" i="13" s="1"/>
  <c r="P20" i="13" s="1"/>
  <c r="K19" i="13"/>
  <c r="N19" i="13" s="1"/>
  <c r="P19" i="13" s="1"/>
  <c r="K18" i="13"/>
  <c r="N18" i="13" s="1"/>
  <c r="P18" i="13" s="1"/>
  <c r="K17" i="13"/>
  <c r="N17" i="13" s="1"/>
  <c r="P17" i="13" s="1"/>
  <c r="K16" i="13"/>
  <c r="N16" i="13" s="1"/>
  <c r="P16" i="13" s="1"/>
  <c r="K15" i="13"/>
  <c r="N15" i="13" s="1"/>
  <c r="P15" i="13" s="1"/>
  <c r="K14" i="13"/>
  <c r="N14" i="13" s="1"/>
  <c r="P14" i="13" s="1"/>
  <c r="K13" i="13"/>
  <c r="N13" i="13" s="1"/>
  <c r="P13" i="13" s="1"/>
  <c r="K12" i="13"/>
  <c r="N12" i="13" s="1"/>
  <c r="P12" i="13" s="1"/>
  <c r="K11" i="13"/>
  <c r="N11" i="13" s="1"/>
  <c r="P11" i="13" s="1"/>
  <c r="K10" i="13"/>
  <c r="N10" i="13" s="1"/>
  <c r="P10" i="13" s="1"/>
  <c r="K9" i="13"/>
  <c r="N9" i="13" s="1"/>
  <c r="P9" i="13" s="1"/>
  <c r="K8" i="13"/>
  <c r="N8" i="13" s="1"/>
  <c r="P8" i="13" s="1"/>
  <c r="K7" i="13"/>
  <c r="N7" i="13" s="1"/>
  <c r="P7" i="13" s="1"/>
  <c r="K6" i="13"/>
  <c r="N6" i="13" s="1"/>
  <c r="P6" i="13" s="1"/>
  <c r="M29" i="12"/>
  <c r="P29" i="12" s="1"/>
  <c r="R29" i="12" s="1"/>
  <c r="M28" i="12"/>
  <c r="P28" i="12" s="1"/>
  <c r="R28" i="12" s="1"/>
  <c r="M27" i="12"/>
  <c r="P27" i="12" s="1"/>
  <c r="R27" i="12" s="1"/>
  <c r="M26" i="12"/>
  <c r="P26" i="12" s="1"/>
  <c r="R26" i="12" s="1"/>
  <c r="M25" i="12"/>
  <c r="P25" i="12" s="1"/>
  <c r="R25" i="12" s="1"/>
  <c r="M24" i="12"/>
  <c r="P24" i="12" s="1"/>
  <c r="R24" i="12" s="1"/>
  <c r="M23" i="12"/>
  <c r="P23" i="12" s="1"/>
  <c r="R23" i="12" s="1"/>
  <c r="M22" i="12"/>
  <c r="P22" i="12" s="1"/>
  <c r="R22" i="12" s="1"/>
  <c r="M21" i="12"/>
  <c r="P21" i="12" s="1"/>
  <c r="R21" i="12" s="1"/>
  <c r="M20" i="12"/>
  <c r="P20" i="12" s="1"/>
  <c r="R20" i="12" s="1"/>
  <c r="M19" i="12"/>
  <c r="P19" i="12" s="1"/>
  <c r="R19" i="12" s="1"/>
  <c r="M18" i="12"/>
  <c r="P18" i="12" s="1"/>
  <c r="R18" i="12" s="1"/>
  <c r="M17" i="12"/>
  <c r="P17" i="12" s="1"/>
  <c r="R17" i="12" s="1"/>
  <c r="M16" i="12"/>
  <c r="P16" i="12" s="1"/>
  <c r="R16" i="12" s="1"/>
  <c r="M15" i="12"/>
  <c r="P15" i="12" s="1"/>
  <c r="R15" i="12" s="1"/>
  <c r="M14" i="12"/>
  <c r="P14" i="12" s="1"/>
  <c r="R14" i="12" s="1"/>
  <c r="M13" i="12"/>
  <c r="P13" i="12" s="1"/>
  <c r="R13" i="12" s="1"/>
  <c r="M12" i="12"/>
  <c r="P12" i="12" s="1"/>
  <c r="R12" i="12" s="1"/>
  <c r="M11" i="12"/>
  <c r="P11" i="12" s="1"/>
  <c r="R11" i="12" s="1"/>
  <c r="M10" i="12"/>
  <c r="P10" i="12" s="1"/>
  <c r="R10" i="12" s="1"/>
  <c r="M9" i="12"/>
  <c r="P9" i="12" s="1"/>
  <c r="R9" i="12" s="1"/>
  <c r="M8" i="12"/>
  <c r="P8" i="12" s="1"/>
  <c r="R8" i="12" s="1"/>
  <c r="O46" i="11"/>
  <c r="Q46" i="11" s="1"/>
  <c r="O45" i="11"/>
  <c r="Q45" i="11" s="1"/>
  <c r="O44" i="11"/>
  <c r="Q44" i="11" s="1"/>
  <c r="O43" i="11"/>
  <c r="Q43" i="11" s="1"/>
  <c r="O42" i="11"/>
  <c r="Q42" i="11" s="1"/>
  <c r="O41" i="11"/>
  <c r="Q41" i="11" s="1"/>
  <c r="O40" i="11"/>
  <c r="Q40" i="11" s="1"/>
  <c r="O39" i="11"/>
  <c r="Q39" i="11" s="1"/>
  <c r="O38" i="11"/>
  <c r="Q38" i="11" s="1"/>
  <c r="O37" i="11"/>
  <c r="Q37" i="11" s="1"/>
  <c r="O36" i="11"/>
  <c r="Q36" i="11" s="1"/>
  <c r="O35" i="11"/>
  <c r="Q35" i="11" s="1"/>
  <c r="O34" i="11"/>
  <c r="Q34" i="11" s="1"/>
  <c r="O33" i="11"/>
  <c r="Q33" i="11" s="1"/>
  <c r="O32" i="11"/>
  <c r="Q32" i="11" s="1"/>
  <c r="O31" i="11"/>
  <c r="Q31" i="11" s="1"/>
  <c r="O30" i="11"/>
  <c r="Q30" i="11" s="1"/>
  <c r="O29" i="11"/>
  <c r="Q29" i="11" s="1"/>
  <c r="O28" i="11"/>
  <c r="Q28" i="11" s="1"/>
  <c r="O27" i="11"/>
  <c r="Q27" i="11" s="1"/>
  <c r="O26" i="11"/>
  <c r="Q26" i="11" s="1"/>
  <c r="O25" i="11"/>
  <c r="Q25" i="11" s="1"/>
  <c r="O24" i="11"/>
  <c r="Q24" i="11" s="1"/>
  <c r="O23" i="11"/>
  <c r="Q23" i="11" s="1"/>
  <c r="O22" i="11"/>
  <c r="Q22" i="11" s="1"/>
  <c r="O21" i="11"/>
  <c r="Q21" i="11" s="1"/>
  <c r="J23" i="15"/>
  <c r="M23" i="15" s="1"/>
  <c r="O23" i="15" s="1"/>
  <c r="J22" i="15"/>
  <c r="M22" i="15" s="1"/>
  <c r="O22" i="15" s="1"/>
  <c r="J21" i="15"/>
  <c r="M21" i="15" s="1"/>
  <c r="O21" i="15" s="1"/>
  <c r="J20" i="15"/>
  <c r="M20" i="15" s="1"/>
  <c r="O20" i="15" s="1"/>
  <c r="J19" i="15"/>
  <c r="M19" i="15" s="1"/>
  <c r="O19" i="15" s="1"/>
  <c r="J18" i="15"/>
  <c r="M18" i="15" s="1"/>
  <c r="O18" i="15" s="1"/>
  <c r="J17" i="15"/>
  <c r="M17" i="15" s="1"/>
  <c r="O17" i="15" s="1"/>
  <c r="J16" i="15"/>
  <c r="M16" i="15" s="1"/>
  <c r="O16" i="15" s="1"/>
  <c r="J15" i="15"/>
  <c r="M15" i="15" s="1"/>
  <c r="O15" i="15" s="1"/>
  <c r="J14" i="15"/>
  <c r="M14" i="15" s="1"/>
  <c r="O14" i="15" s="1"/>
  <c r="J13" i="15"/>
  <c r="M13" i="15" s="1"/>
  <c r="O13" i="15" s="1"/>
  <c r="J12" i="15"/>
  <c r="M12" i="15" s="1"/>
  <c r="O12" i="15" s="1"/>
  <c r="J11" i="15"/>
  <c r="M11" i="15" s="1"/>
  <c r="O11" i="15" s="1"/>
  <c r="J10" i="15"/>
  <c r="M10" i="15" s="1"/>
  <c r="O10" i="15" s="1"/>
  <c r="J9" i="15"/>
  <c r="M9" i="15" s="1"/>
  <c r="O9" i="15" s="1"/>
  <c r="J8" i="15"/>
  <c r="M8" i="15" s="1"/>
  <c r="O8" i="15" s="1"/>
  <c r="J7" i="15"/>
  <c r="M7" i="15" s="1"/>
  <c r="O7" i="15" s="1"/>
  <c r="J6" i="15"/>
  <c r="M6" i="15" s="1"/>
  <c r="O6" i="15" s="1"/>
  <c r="J5" i="15"/>
  <c r="M5" i="15" s="1"/>
  <c r="O5" i="15" s="1"/>
  <c r="L12" i="18" l="1"/>
  <c r="N12" i="18" s="1"/>
  <c r="L10" i="17"/>
  <c r="N10" i="17" s="1"/>
  <c r="L18" i="16"/>
  <c r="N18" i="16" s="1"/>
  <c r="G211" i="1"/>
  <c r="J211" i="1" s="1"/>
  <c r="L211" i="1" s="1"/>
  <c r="G210" i="1"/>
  <c r="J210" i="1" s="1"/>
  <c r="L210" i="1" s="1"/>
  <c r="G209" i="1"/>
  <c r="J209" i="1" s="1"/>
  <c r="L209" i="1" s="1"/>
  <c r="G208" i="1"/>
  <c r="J208" i="1" s="1"/>
  <c r="L208" i="1" s="1"/>
  <c r="G207" i="1"/>
  <c r="J207" i="1" s="1"/>
  <c r="L207" i="1" s="1"/>
  <c r="G206" i="1"/>
  <c r="J206" i="1" s="1"/>
  <c r="L206" i="1" s="1"/>
  <c r="G205" i="1"/>
  <c r="J205" i="1" s="1"/>
  <c r="L205" i="1" s="1"/>
  <c r="G204" i="1"/>
  <c r="J204" i="1" s="1"/>
  <c r="L204" i="1" s="1"/>
  <c r="G203" i="1"/>
  <c r="J203" i="1" s="1"/>
  <c r="L203" i="1" s="1"/>
  <c r="G202" i="1"/>
  <c r="O82" i="11" l="1"/>
  <c r="Q82" i="11" s="1"/>
  <c r="O81" i="11"/>
  <c r="Q81" i="11" s="1"/>
  <c r="O80" i="11"/>
  <c r="Q80" i="11" s="1"/>
  <c r="O79" i="11"/>
  <c r="Q79" i="11" s="1"/>
  <c r="O78" i="11"/>
  <c r="Q78" i="11" s="1"/>
  <c r="O77" i="11"/>
  <c r="Q77" i="11" s="1"/>
  <c r="O76" i="11"/>
  <c r="Q76" i="11" s="1"/>
  <c r="O75" i="11"/>
  <c r="Q75" i="11" s="1"/>
  <c r="O74" i="11"/>
  <c r="Q74" i="11" s="1"/>
  <c r="O73" i="11"/>
  <c r="Q73" i="11" s="1"/>
  <c r="O72" i="11"/>
  <c r="Q72" i="11" s="1"/>
  <c r="O71" i="11"/>
  <c r="Q71" i="11" s="1"/>
  <c r="O70" i="11"/>
  <c r="Q70" i="11" s="1"/>
  <c r="O69" i="11"/>
  <c r="Q69" i="11" s="1"/>
  <c r="O68" i="11"/>
  <c r="Q68" i="11" s="1"/>
  <c r="O67" i="11"/>
  <c r="Q67" i="11" s="1"/>
  <c r="O66" i="11"/>
  <c r="Q66" i="11" s="1"/>
  <c r="O65" i="11"/>
  <c r="Q65" i="11" s="1"/>
  <c r="O64" i="11"/>
  <c r="Q64" i="11" s="1"/>
  <c r="O63" i="11"/>
  <c r="Q63" i="11" s="1"/>
  <c r="O62" i="11"/>
  <c r="Q62" i="11" s="1"/>
  <c r="O61" i="11"/>
  <c r="Q61" i="11" s="1"/>
  <c r="O60" i="11"/>
  <c r="Q60" i="11" s="1"/>
  <c r="O59" i="11"/>
  <c r="Q59" i="11" s="1"/>
  <c r="O58" i="11"/>
  <c r="Q58" i="11" s="1"/>
  <c r="O57" i="11"/>
  <c r="Q57" i="11" s="1"/>
  <c r="O56" i="11"/>
  <c r="Q56" i="11" s="1"/>
  <c r="O55" i="11"/>
  <c r="Q55" i="11" s="1"/>
  <c r="O54" i="11"/>
  <c r="Q54" i="11" s="1"/>
  <c r="O53" i="11"/>
  <c r="Q53" i="11" s="1"/>
  <c r="O52" i="11"/>
  <c r="Q52" i="11" s="1"/>
  <c r="O51" i="11"/>
  <c r="Q51" i="11" s="1"/>
  <c r="O50" i="11"/>
  <c r="Q50" i="11" s="1"/>
  <c r="O49" i="11"/>
  <c r="Q49" i="11" s="1"/>
  <c r="O48" i="11"/>
  <c r="Q48" i="11" s="1"/>
  <c r="O47" i="11"/>
  <c r="Q47" i="11" s="1"/>
  <c r="O20" i="11"/>
  <c r="Q20" i="11" s="1"/>
  <c r="O19" i="11"/>
  <c r="Q19" i="11" s="1"/>
  <c r="O18" i="11"/>
  <c r="Q18" i="11" s="1"/>
  <c r="O17" i="11"/>
  <c r="Q17" i="11" s="1"/>
  <c r="O16" i="11"/>
  <c r="Q16" i="11" s="1"/>
  <c r="O15" i="11"/>
  <c r="Q15" i="11" s="1"/>
  <c r="O14" i="11"/>
  <c r="Q14" i="11" s="1"/>
  <c r="O13" i="11"/>
  <c r="Q13" i="11" s="1"/>
  <c r="O12" i="11"/>
  <c r="Q12" i="11" s="1"/>
  <c r="O11" i="11"/>
  <c r="Q11" i="11" s="1"/>
  <c r="O10" i="11"/>
  <c r="Q10" i="11" s="1"/>
  <c r="O9" i="11"/>
  <c r="Q9" i="11" s="1"/>
  <c r="O8" i="11"/>
  <c r="Q8" i="11" s="1"/>
  <c r="O7" i="11"/>
  <c r="Q7" i="11" s="1"/>
  <c r="F5" i="1" l="1"/>
  <c r="G5" i="1" s="1"/>
  <c r="D52" i="7" l="1"/>
  <c r="E51" i="20" s="1"/>
  <c r="D43" i="7"/>
  <c r="E42" i="20" s="1"/>
  <c r="I4" i="19"/>
  <c r="M4" i="12"/>
  <c r="C21" i="26" l="1"/>
  <c r="C22" i="26"/>
  <c r="C24" i="26" l="1"/>
  <c r="F29" i="20"/>
  <c r="F34" i="20" s="1"/>
  <c r="E55" i="20"/>
  <c r="E56" i="20"/>
  <c r="E57" i="20"/>
  <c r="E54" i="20"/>
  <c r="E49" i="20"/>
  <c r="E46" i="20"/>
  <c r="E47" i="20"/>
  <c r="E48" i="20"/>
  <c r="E45" i="20"/>
  <c r="E40" i="20"/>
  <c r="E39" i="20"/>
  <c r="E38" i="20"/>
  <c r="E37" i="20"/>
  <c r="L4" i="19" l="1"/>
  <c r="N4" i="19" l="1"/>
  <c r="G671" i="1"/>
  <c r="J671" i="1" s="1"/>
  <c r="J653" i="1"/>
  <c r="L653" i="1" s="1"/>
  <c r="G654" i="1"/>
  <c r="J654" i="1" s="1"/>
  <c r="G655" i="1"/>
  <c r="J655" i="1" s="1"/>
  <c r="G656" i="1"/>
  <c r="J656" i="1" s="1"/>
  <c r="G657" i="1"/>
  <c r="J657" i="1" s="1"/>
  <c r="G658" i="1"/>
  <c r="J658" i="1" s="1"/>
  <c r="G659" i="1"/>
  <c r="J659" i="1" s="1"/>
  <c r="G660" i="1"/>
  <c r="J660" i="1" s="1"/>
  <c r="G661" i="1"/>
  <c r="J661" i="1" s="1"/>
  <c r="G662" i="1"/>
  <c r="J662" i="1" s="1"/>
  <c r="G663" i="1"/>
  <c r="J663" i="1" s="1"/>
  <c r="G664" i="1"/>
  <c r="J664" i="1" s="1"/>
  <c r="G665" i="1"/>
  <c r="J665" i="1" s="1"/>
  <c r="G666" i="1"/>
  <c r="J666" i="1" s="1"/>
  <c r="G667" i="1"/>
  <c r="J667" i="1" s="1"/>
  <c r="G668" i="1"/>
  <c r="J668" i="1" s="1"/>
  <c r="G669" i="1"/>
  <c r="J669" i="1" s="1"/>
  <c r="G670" i="1"/>
  <c r="J670" i="1" s="1"/>
  <c r="G645" i="1"/>
  <c r="G460" i="1"/>
  <c r="J419" i="1"/>
  <c r="G399" i="1"/>
  <c r="J399" i="1" s="1"/>
  <c r="G400" i="1"/>
  <c r="J400" i="1" s="1"/>
  <c r="G401" i="1"/>
  <c r="J401" i="1" s="1"/>
  <c r="G402" i="1"/>
  <c r="J402" i="1" s="1"/>
  <c r="G403" i="1"/>
  <c r="J403" i="1" s="1"/>
  <c r="G404" i="1"/>
  <c r="J404" i="1" s="1"/>
  <c r="G407" i="1"/>
  <c r="J407" i="1" s="1"/>
  <c r="G408" i="1"/>
  <c r="J408" i="1" s="1"/>
  <c r="G409" i="1"/>
  <c r="J409" i="1" s="1"/>
  <c r="G410" i="1"/>
  <c r="J410" i="1" s="1"/>
  <c r="G411" i="1"/>
  <c r="J411" i="1" s="1"/>
  <c r="G412" i="1"/>
  <c r="J412" i="1" s="1"/>
  <c r="G413" i="1"/>
  <c r="J413" i="1" s="1"/>
  <c r="G414" i="1"/>
  <c r="J414" i="1" s="1"/>
  <c r="G415" i="1"/>
  <c r="J415" i="1" s="1"/>
  <c r="G416" i="1"/>
  <c r="J416" i="1" s="1"/>
  <c r="G417" i="1"/>
  <c r="J417" i="1" s="1"/>
  <c r="G418" i="1"/>
  <c r="J418" i="1" s="1"/>
  <c r="G398" i="1"/>
  <c r="G424" i="1"/>
  <c r="G440" i="1"/>
  <c r="J440" i="1" s="1"/>
  <c r="L440" i="1" s="1"/>
  <c r="G441" i="1"/>
  <c r="J441" i="1" s="1"/>
  <c r="G442" i="1"/>
  <c r="J442" i="1" s="1"/>
  <c r="G443" i="1"/>
  <c r="J443" i="1" s="1"/>
  <c r="G444" i="1"/>
  <c r="J444" i="1" s="1"/>
  <c r="G445" i="1"/>
  <c r="J445" i="1" s="1"/>
  <c r="G446" i="1"/>
  <c r="J446" i="1" s="1"/>
  <c r="G447" i="1"/>
  <c r="J447" i="1" s="1"/>
  <c r="G448" i="1"/>
  <c r="J448" i="1" s="1"/>
  <c r="G449" i="1"/>
  <c r="J449" i="1" s="1"/>
  <c r="G450" i="1"/>
  <c r="J450" i="1" s="1"/>
  <c r="G451" i="1"/>
  <c r="J451" i="1" s="1"/>
  <c r="G621" i="1"/>
  <c r="J621" i="1" s="1"/>
  <c r="L621" i="1" s="1"/>
  <c r="G622" i="1"/>
  <c r="J622" i="1" s="1"/>
  <c r="L622" i="1" s="1"/>
  <c r="G623" i="1"/>
  <c r="J623" i="1" s="1"/>
  <c r="L623" i="1" s="1"/>
  <c r="G624" i="1"/>
  <c r="J624" i="1" s="1"/>
  <c r="L624" i="1" s="1"/>
  <c r="G625" i="1"/>
  <c r="J625" i="1" s="1"/>
  <c r="L625" i="1" s="1"/>
  <c r="G628" i="1"/>
  <c r="J628" i="1" s="1"/>
  <c r="L628" i="1" s="1"/>
  <c r="G629" i="1"/>
  <c r="J629" i="1" s="1"/>
  <c r="L629" i="1" s="1"/>
  <c r="G630" i="1"/>
  <c r="J630" i="1" s="1"/>
  <c r="L630" i="1" s="1"/>
  <c r="G631" i="1"/>
  <c r="J631" i="1" s="1"/>
  <c r="L631" i="1" s="1"/>
  <c r="G632" i="1"/>
  <c r="J632" i="1" s="1"/>
  <c r="L632" i="1" s="1"/>
  <c r="G633" i="1"/>
  <c r="J633" i="1" s="1"/>
  <c r="L633" i="1" s="1"/>
  <c r="G634" i="1"/>
  <c r="J634" i="1" s="1"/>
  <c r="L634" i="1" s="1"/>
  <c r="G635" i="1"/>
  <c r="J635" i="1" s="1"/>
  <c r="L635" i="1" s="1"/>
  <c r="G636" i="1"/>
  <c r="J636" i="1" s="1"/>
  <c r="L636" i="1" s="1"/>
  <c r="G637" i="1"/>
  <c r="J637" i="1" s="1"/>
  <c r="L637" i="1" s="1"/>
  <c r="G638" i="1"/>
  <c r="J638" i="1" s="1"/>
  <c r="L638" i="1" s="1"/>
  <c r="G639" i="1"/>
  <c r="J639" i="1" s="1"/>
  <c r="L639" i="1" s="1"/>
  <c r="G640" i="1"/>
  <c r="J640" i="1" s="1"/>
  <c r="L640" i="1" s="1"/>
  <c r="G672" i="1" l="1"/>
  <c r="J424" i="1"/>
  <c r="J452" i="1" s="1"/>
  <c r="G452" i="1"/>
  <c r="F49" i="20" s="1"/>
  <c r="J645" i="1"/>
  <c r="J672" i="1" s="1"/>
  <c r="J398" i="1"/>
  <c r="J420" i="1" s="1"/>
  <c r="G420" i="1"/>
  <c r="G62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62" i="1"/>
  <c r="G263" i="1"/>
  <c r="G264" i="1"/>
  <c r="G265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39" i="1"/>
  <c r="G212" i="1"/>
  <c r="G213" i="1"/>
  <c r="J213" i="1" s="1"/>
  <c r="L213" i="1" s="1"/>
  <c r="G214" i="1"/>
  <c r="J214" i="1" s="1"/>
  <c r="L214" i="1" s="1"/>
  <c r="G215" i="1"/>
  <c r="J215" i="1" s="1"/>
  <c r="L215" i="1" s="1"/>
  <c r="G216" i="1"/>
  <c r="J216" i="1" s="1"/>
  <c r="L216" i="1" s="1"/>
  <c r="G217" i="1"/>
  <c r="J217" i="1" s="1"/>
  <c r="L217" i="1" s="1"/>
  <c r="G218" i="1"/>
  <c r="J218" i="1" s="1"/>
  <c r="L218" i="1" s="1"/>
  <c r="G219" i="1"/>
  <c r="J219" i="1" s="1"/>
  <c r="L219" i="1" s="1"/>
  <c r="G220" i="1"/>
  <c r="J220" i="1" s="1"/>
  <c r="L220" i="1" s="1"/>
  <c r="G221" i="1"/>
  <c r="J221" i="1" s="1"/>
  <c r="L221" i="1" s="1"/>
  <c r="G222" i="1"/>
  <c r="J222" i="1" s="1"/>
  <c r="L222" i="1" s="1"/>
  <c r="G223" i="1"/>
  <c r="J223" i="1" s="1"/>
  <c r="L223" i="1" s="1"/>
  <c r="G224" i="1"/>
  <c r="J224" i="1" s="1"/>
  <c r="L224" i="1" s="1"/>
  <c r="G225" i="1"/>
  <c r="J225" i="1" s="1"/>
  <c r="L225" i="1" s="1"/>
  <c r="G226" i="1"/>
  <c r="J226" i="1" s="1"/>
  <c r="L226" i="1" s="1"/>
  <c r="G227" i="1"/>
  <c r="J227" i="1" s="1"/>
  <c r="L227" i="1" s="1"/>
  <c r="G228" i="1"/>
  <c r="J228" i="1" s="1"/>
  <c r="L228" i="1" s="1"/>
  <c r="G229" i="1"/>
  <c r="J229" i="1" s="1"/>
  <c r="L229" i="1" s="1"/>
  <c r="G230" i="1"/>
  <c r="J230" i="1" s="1"/>
  <c r="L230" i="1" s="1"/>
  <c r="G174" i="1"/>
  <c r="G175" i="1"/>
  <c r="J175" i="1" s="1"/>
  <c r="L175" i="1" s="1"/>
  <c r="G176" i="1"/>
  <c r="J176" i="1" s="1"/>
  <c r="L176" i="1" s="1"/>
  <c r="G177" i="1"/>
  <c r="J177" i="1" s="1"/>
  <c r="L177" i="1" s="1"/>
  <c r="G178" i="1"/>
  <c r="J178" i="1" s="1"/>
  <c r="L178" i="1" s="1"/>
  <c r="G179" i="1"/>
  <c r="J179" i="1" s="1"/>
  <c r="L179" i="1" s="1"/>
  <c r="G180" i="1"/>
  <c r="J180" i="1" s="1"/>
  <c r="L180" i="1" s="1"/>
  <c r="G181" i="1"/>
  <c r="J181" i="1" s="1"/>
  <c r="L181" i="1" s="1"/>
  <c r="G187" i="1"/>
  <c r="J187" i="1" s="1"/>
  <c r="L187" i="1" s="1"/>
  <c r="G188" i="1"/>
  <c r="J188" i="1" s="1"/>
  <c r="L188" i="1" s="1"/>
  <c r="G189" i="1"/>
  <c r="J189" i="1" s="1"/>
  <c r="L189" i="1" s="1"/>
  <c r="G190" i="1"/>
  <c r="J190" i="1" s="1"/>
  <c r="L190" i="1" s="1"/>
  <c r="G191" i="1"/>
  <c r="J191" i="1" s="1"/>
  <c r="L191" i="1" s="1"/>
  <c r="G192" i="1"/>
  <c r="J192" i="1" s="1"/>
  <c r="L192" i="1" s="1"/>
  <c r="G193" i="1"/>
  <c r="J193" i="1" s="1"/>
  <c r="L193" i="1" s="1"/>
  <c r="G194" i="1"/>
  <c r="J194" i="1" s="1"/>
  <c r="L194" i="1" s="1"/>
  <c r="G195" i="1"/>
  <c r="J195" i="1" s="1"/>
  <c r="L195" i="1" s="1"/>
  <c r="G196" i="1"/>
  <c r="J196" i="1" s="1"/>
  <c r="L196" i="1" s="1"/>
  <c r="G197" i="1"/>
  <c r="J197" i="1" s="1"/>
  <c r="L197" i="1" s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451" i="1"/>
  <c r="L450" i="1"/>
  <c r="L449" i="1"/>
  <c r="L448" i="1"/>
  <c r="L447" i="1"/>
  <c r="L446" i="1"/>
  <c r="L445" i="1"/>
  <c r="L444" i="1"/>
  <c r="L443" i="1"/>
  <c r="L442" i="1"/>
  <c r="L441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4" i="1"/>
  <c r="L403" i="1"/>
  <c r="L402" i="1"/>
  <c r="L401" i="1"/>
  <c r="L400" i="1"/>
  <c r="L399" i="1"/>
  <c r="L398" i="1" l="1"/>
  <c r="L420" i="1" s="1"/>
  <c r="H48" i="20" s="1"/>
  <c r="I48" i="20" s="1"/>
  <c r="L645" i="1"/>
  <c r="L672" i="1" s="1"/>
  <c r="H57" i="20" s="1"/>
  <c r="I57" i="20" s="1"/>
  <c r="J212" i="1"/>
  <c r="L212" i="1" s="1"/>
  <c r="G231" i="1"/>
  <c r="F40" i="20" s="1"/>
  <c r="J620" i="1"/>
  <c r="J641" i="1" s="1"/>
  <c r="G641" i="1"/>
  <c r="J174" i="1"/>
  <c r="J198" i="1" s="1"/>
  <c r="G198" i="1"/>
  <c r="J202" i="1"/>
  <c r="J231" i="1" l="1"/>
  <c r="L620" i="1"/>
  <c r="L641" i="1" s="1"/>
  <c r="H56" i="20" s="1"/>
  <c r="I56" i="20" s="1"/>
  <c r="L174" i="1"/>
  <c r="L198" i="1" s="1"/>
  <c r="H39" i="20" s="1"/>
  <c r="I39" i="20" s="1"/>
  <c r="L202" i="1"/>
  <c r="L231" i="1" s="1"/>
  <c r="J161" i="1"/>
  <c r="H40" i="20" l="1"/>
  <c r="I40" i="20" s="1"/>
  <c r="I5" i="19"/>
  <c r="I6" i="19"/>
  <c r="L6" i="19" s="1"/>
  <c r="N6" i="19" s="1"/>
  <c r="I7" i="19"/>
  <c r="L7" i="19" s="1"/>
  <c r="N7" i="19" s="1"/>
  <c r="I29" i="19"/>
  <c r="L29" i="19" s="1"/>
  <c r="I30" i="19"/>
  <c r="L30" i="19" s="1"/>
  <c r="N30" i="19" s="1"/>
  <c r="I31" i="19"/>
  <c r="L31" i="19" s="1"/>
  <c r="N31" i="19" s="1"/>
  <c r="I32" i="19"/>
  <c r="L32" i="19" s="1"/>
  <c r="N32" i="19" s="1"/>
  <c r="I33" i="19"/>
  <c r="L33" i="19" s="1"/>
  <c r="I34" i="19"/>
  <c r="L34" i="19" s="1"/>
  <c r="I35" i="19"/>
  <c r="L35" i="19" s="1"/>
  <c r="N35" i="19" s="1"/>
  <c r="I36" i="19"/>
  <c r="L36" i="19" s="1"/>
  <c r="N36" i="19" s="1"/>
  <c r="I37" i="19"/>
  <c r="L37" i="19" s="1"/>
  <c r="N37" i="19" s="1"/>
  <c r="I38" i="19"/>
  <c r="L38" i="19" s="1"/>
  <c r="N38" i="19" s="1"/>
  <c r="I39" i="19"/>
  <c r="L39" i="19" s="1"/>
  <c r="N39" i="19" s="1"/>
  <c r="I40" i="19"/>
  <c r="L40" i="19" s="1"/>
  <c r="N40" i="19" s="1"/>
  <c r="I41" i="19"/>
  <c r="L41" i="19" s="1"/>
  <c r="I42" i="19"/>
  <c r="L42" i="19" s="1"/>
  <c r="I43" i="19"/>
  <c r="L43" i="19" s="1"/>
  <c r="N43" i="19" s="1"/>
  <c r="I44" i="19"/>
  <c r="L44" i="19" s="1"/>
  <c r="I45" i="19"/>
  <c r="L45" i="19" s="1"/>
  <c r="N45" i="19" s="1"/>
  <c r="I46" i="19"/>
  <c r="L46" i="19" s="1"/>
  <c r="N46" i="19" s="1"/>
  <c r="I47" i="19"/>
  <c r="L47" i="19" s="1"/>
  <c r="N47" i="19" s="1"/>
  <c r="I48" i="19"/>
  <c r="L48" i="19" s="1"/>
  <c r="N48" i="19" s="1"/>
  <c r="I49" i="19"/>
  <c r="L49" i="19" s="1"/>
  <c r="I50" i="19"/>
  <c r="L50" i="19" s="1"/>
  <c r="I51" i="19"/>
  <c r="L51" i="19" s="1"/>
  <c r="N51" i="19" s="1"/>
  <c r="I52" i="19"/>
  <c r="L52" i="19" s="1"/>
  <c r="I53" i="19"/>
  <c r="L53" i="19" s="1"/>
  <c r="N53" i="19" s="1"/>
  <c r="I54" i="19"/>
  <c r="L54" i="19" s="1"/>
  <c r="N54" i="19" s="1"/>
  <c r="I55" i="19"/>
  <c r="L55" i="19" s="1"/>
  <c r="N55" i="19" s="1"/>
  <c r="I56" i="19"/>
  <c r="L56" i="19" s="1"/>
  <c r="N56" i="19" s="1"/>
  <c r="I57" i="19"/>
  <c r="L57" i="19" s="1"/>
  <c r="L5" i="18"/>
  <c r="N5" i="18" s="1"/>
  <c r="L7" i="18"/>
  <c r="N7" i="18" s="1"/>
  <c r="I32" i="18"/>
  <c r="L32" i="18" s="1"/>
  <c r="N32" i="18" s="1"/>
  <c r="I33" i="18"/>
  <c r="L33" i="18" s="1"/>
  <c r="N33" i="18" s="1"/>
  <c r="I34" i="18"/>
  <c r="I35" i="18"/>
  <c r="L35" i="18" s="1"/>
  <c r="N35" i="18" s="1"/>
  <c r="I36" i="18"/>
  <c r="I37" i="18"/>
  <c r="L37" i="18" s="1"/>
  <c r="N37" i="18" s="1"/>
  <c r="I38" i="18"/>
  <c r="I39" i="18"/>
  <c r="L39" i="18" s="1"/>
  <c r="I40" i="18"/>
  <c r="I41" i="18"/>
  <c r="L41" i="18" s="1"/>
  <c r="N41" i="18" s="1"/>
  <c r="I42" i="18"/>
  <c r="I43" i="18"/>
  <c r="L43" i="18" s="1"/>
  <c r="N43" i="18" s="1"/>
  <c r="I44" i="18"/>
  <c r="I45" i="18"/>
  <c r="L45" i="18" s="1"/>
  <c r="N45" i="18" s="1"/>
  <c r="I46" i="18"/>
  <c r="I47" i="18"/>
  <c r="L47" i="18" s="1"/>
  <c r="N47" i="18" s="1"/>
  <c r="I48" i="18"/>
  <c r="I49" i="18"/>
  <c r="L49" i="18" s="1"/>
  <c r="N49" i="18" s="1"/>
  <c r="I50" i="18"/>
  <c r="I51" i="18"/>
  <c r="L51" i="18" s="1"/>
  <c r="N51" i="18" s="1"/>
  <c r="I52" i="18"/>
  <c r="I53" i="18"/>
  <c r="L53" i="18" s="1"/>
  <c r="N53" i="18" s="1"/>
  <c r="I54" i="18"/>
  <c r="I55" i="18"/>
  <c r="L55" i="18" s="1"/>
  <c r="N55" i="18" s="1"/>
  <c r="I56" i="18"/>
  <c r="I57" i="18"/>
  <c r="L57" i="18" s="1"/>
  <c r="N57" i="18" s="1"/>
  <c r="I58" i="18"/>
  <c r="I59" i="18"/>
  <c r="L59" i="18" s="1"/>
  <c r="N59" i="18" s="1"/>
  <c r="I60" i="18"/>
  <c r="I4" i="18"/>
  <c r="N57" i="19"/>
  <c r="N52" i="19"/>
  <c r="N50" i="19"/>
  <c r="N49" i="19"/>
  <c r="N44" i="19"/>
  <c r="N42" i="19"/>
  <c r="N41" i="19"/>
  <c r="N34" i="19"/>
  <c r="N33" i="19"/>
  <c r="N29" i="19"/>
  <c r="N39" i="18"/>
  <c r="I5" i="17"/>
  <c r="L5" i="17" s="1"/>
  <c r="N5" i="17" s="1"/>
  <c r="I6" i="17"/>
  <c r="L6" i="17" s="1"/>
  <c r="N6" i="17" s="1"/>
  <c r="I7" i="17"/>
  <c r="L7" i="17" s="1"/>
  <c r="I8" i="17"/>
  <c r="L8" i="17" s="1"/>
  <c r="N8" i="17" s="1"/>
  <c r="I31" i="17"/>
  <c r="L31" i="17" s="1"/>
  <c r="N31" i="17" s="1"/>
  <c r="I32" i="17"/>
  <c r="I33" i="17"/>
  <c r="L33" i="17" s="1"/>
  <c r="N33" i="17" s="1"/>
  <c r="I34" i="17"/>
  <c r="I35" i="17"/>
  <c r="L35" i="17" s="1"/>
  <c r="N35" i="17" s="1"/>
  <c r="I36" i="17"/>
  <c r="L36" i="17" s="1"/>
  <c r="N36" i="17" s="1"/>
  <c r="I37" i="17"/>
  <c r="L37" i="17" s="1"/>
  <c r="N37" i="17" s="1"/>
  <c r="I38" i="17"/>
  <c r="L38" i="17" s="1"/>
  <c r="N38" i="17" s="1"/>
  <c r="I39" i="17"/>
  <c r="L39" i="17" s="1"/>
  <c r="N39" i="17" s="1"/>
  <c r="I40" i="17"/>
  <c r="L40" i="17" s="1"/>
  <c r="N40" i="17" s="1"/>
  <c r="I41" i="17"/>
  <c r="L41" i="17" s="1"/>
  <c r="N41" i="17" s="1"/>
  <c r="I42" i="17"/>
  <c r="L42" i="17" s="1"/>
  <c r="N42" i="17" s="1"/>
  <c r="I43" i="17"/>
  <c r="L43" i="17" s="1"/>
  <c r="N43" i="17" s="1"/>
  <c r="I44" i="17"/>
  <c r="L44" i="17" s="1"/>
  <c r="N44" i="17" s="1"/>
  <c r="I45" i="17"/>
  <c r="L45" i="17" s="1"/>
  <c r="N45" i="17" s="1"/>
  <c r="I46" i="17"/>
  <c r="I47" i="17"/>
  <c r="L47" i="17" s="1"/>
  <c r="N47" i="17" s="1"/>
  <c r="I48" i="17"/>
  <c r="I49" i="17"/>
  <c r="L49" i="17" s="1"/>
  <c r="N49" i="17" s="1"/>
  <c r="I50" i="17"/>
  <c r="I51" i="17"/>
  <c r="L51" i="17" s="1"/>
  <c r="N51" i="17" s="1"/>
  <c r="I52" i="17"/>
  <c r="I53" i="17"/>
  <c r="L53" i="17" s="1"/>
  <c r="N53" i="17" s="1"/>
  <c r="I54" i="17"/>
  <c r="I55" i="17"/>
  <c r="L55" i="17" s="1"/>
  <c r="N55" i="17" s="1"/>
  <c r="I56" i="17"/>
  <c r="I57" i="17"/>
  <c r="L57" i="17" s="1"/>
  <c r="N57" i="17" s="1"/>
  <c r="I58" i="17"/>
  <c r="I4" i="17"/>
  <c r="N7" i="17"/>
  <c r="I5" i="16"/>
  <c r="L5" i="16" s="1"/>
  <c r="N5" i="16" s="1"/>
  <c r="I6" i="16"/>
  <c r="L6" i="16" s="1"/>
  <c r="N6" i="16" s="1"/>
  <c r="I7" i="16"/>
  <c r="L7" i="16" s="1"/>
  <c r="N7" i="16" s="1"/>
  <c r="I32" i="16"/>
  <c r="L32" i="16" s="1"/>
  <c r="N32" i="16" s="1"/>
  <c r="I33" i="16"/>
  <c r="L33" i="16" s="1"/>
  <c r="N33" i="16" s="1"/>
  <c r="I34" i="16"/>
  <c r="L34" i="16" s="1"/>
  <c r="N34" i="16" s="1"/>
  <c r="I35" i="16"/>
  <c r="L35" i="16" s="1"/>
  <c r="N35" i="16" s="1"/>
  <c r="I36" i="16"/>
  <c r="L36" i="16" s="1"/>
  <c r="N36" i="16" s="1"/>
  <c r="I37" i="16"/>
  <c r="L37" i="16" s="1"/>
  <c r="N37" i="16" s="1"/>
  <c r="I38" i="16"/>
  <c r="L38" i="16" s="1"/>
  <c r="N38" i="16" s="1"/>
  <c r="I39" i="16"/>
  <c r="L39" i="16" s="1"/>
  <c r="N39" i="16" s="1"/>
  <c r="I40" i="16"/>
  <c r="L40" i="16" s="1"/>
  <c r="N40" i="16" s="1"/>
  <c r="I41" i="16"/>
  <c r="L41" i="16" s="1"/>
  <c r="N41" i="16" s="1"/>
  <c r="I42" i="16"/>
  <c r="L42" i="16" s="1"/>
  <c r="N42" i="16" s="1"/>
  <c r="I43" i="16"/>
  <c r="L43" i="16" s="1"/>
  <c r="N43" i="16" s="1"/>
  <c r="I44" i="16"/>
  <c r="L44" i="16" s="1"/>
  <c r="N44" i="16" s="1"/>
  <c r="I45" i="16"/>
  <c r="L45" i="16" s="1"/>
  <c r="I46" i="16"/>
  <c r="L46" i="16" s="1"/>
  <c r="N46" i="16" s="1"/>
  <c r="I47" i="16"/>
  <c r="L47" i="16" s="1"/>
  <c r="N47" i="16" s="1"/>
  <c r="I48" i="16"/>
  <c r="L48" i="16" s="1"/>
  <c r="N48" i="16" s="1"/>
  <c r="I49" i="16"/>
  <c r="L49" i="16" s="1"/>
  <c r="N49" i="16" s="1"/>
  <c r="I50" i="16"/>
  <c r="L50" i="16" s="1"/>
  <c r="N50" i="16" s="1"/>
  <c r="I51" i="16"/>
  <c r="L51" i="16" s="1"/>
  <c r="N51" i="16" s="1"/>
  <c r="I52" i="16"/>
  <c r="L52" i="16" s="1"/>
  <c r="N52" i="16" s="1"/>
  <c r="I53" i="16"/>
  <c r="L53" i="16" s="1"/>
  <c r="I54" i="16"/>
  <c r="L54" i="16" s="1"/>
  <c r="N54" i="16" s="1"/>
  <c r="I55" i="16"/>
  <c r="L55" i="16" s="1"/>
  <c r="N55" i="16" s="1"/>
  <c r="I56" i="16"/>
  <c r="L56" i="16" s="1"/>
  <c r="N56" i="16" s="1"/>
  <c r="I57" i="16"/>
  <c r="L57" i="16" s="1"/>
  <c r="N57" i="16" s="1"/>
  <c r="I58" i="16"/>
  <c r="L58" i="16" s="1"/>
  <c r="N58" i="16" s="1"/>
  <c r="I59" i="16"/>
  <c r="L59" i="16" s="1"/>
  <c r="N59" i="16" s="1"/>
  <c r="I60" i="16"/>
  <c r="L60" i="16" s="1"/>
  <c r="N60" i="16" s="1"/>
  <c r="I4" i="16"/>
  <c r="N53" i="16"/>
  <c r="N45" i="16"/>
  <c r="J24" i="15"/>
  <c r="M24" i="15" s="1"/>
  <c r="O24" i="15" s="1"/>
  <c r="J25" i="15"/>
  <c r="J26" i="15"/>
  <c r="M26" i="15" s="1"/>
  <c r="O26" i="15" s="1"/>
  <c r="J27" i="15"/>
  <c r="J28" i="15"/>
  <c r="M28" i="15" s="1"/>
  <c r="O28" i="15" s="1"/>
  <c r="J29" i="15"/>
  <c r="J30" i="15"/>
  <c r="M30" i="15" s="1"/>
  <c r="O30" i="15" s="1"/>
  <c r="J31" i="15"/>
  <c r="J32" i="15"/>
  <c r="M32" i="15" s="1"/>
  <c r="O32" i="15" s="1"/>
  <c r="J33" i="15"/>
  <c r="J34" i="15"/>
  <c r="M34" i="15" s="1"/>
  <c r="O34" i="15" s="1"/>
  <c r="J35" i="15"/>
  <c r="J36" i="15"/>
  <c r="M36" i="15" s="1"/>
  <c r="O36" i="15" s="1"/>
  <c r="J37" i="15"/>
  <c r="J38" i="15"/>
  <c r="M38" i="15" s="1"/>
  <c r="O38" i="15" s="1"/>
  <c r="J39" i="15"/>
  <c r="J40" i="15"/>
  <c r="M40" i="15" s="1"/>
  <c r="O40" i="15" s="1"/>
  <c r="J41" i="15"/>
  <c r="J42" i="15"/>
  <c r="M42" i="15" s="1"/>
  <c r="O42" i="15" s="1"/>
  <c r="J43" i="15"/>
  <c r="J44" i="15"/>
  <c r="M44" i="15" s="1"/>
  <c r="O44" i="15" s="1"/>
  <c r="J45" i="15"/>
  <c r="J46" i="15"/>
  <c r="M46" i="15" s="1"/>
  <c r="O46" i="15" s="1"/>
  <c r="J47" i="15"/>
  <c r="J48" i="15"/>
  <c r="M48" i="15" s="1"/>
  <c r="O48" i="15" s="1"/>
  <c r="J49" i="15"/>
  <c r="J50" i="15"/>
  <c r="M50" i="15" s="1"/>
  <c r="O50" i="15" s="1"/>
  <c r="J51" i="15"/>
  <c r="J52" i="15"/>
  <c r="M52" i="15" s="1"/>
  <c r="O52" i="15" s="1"/>
  <c r="J53" i="15"/>
  <c r="J54" i="15"/>
  <c r="M54" i="15" s="1"/>
  <c r="O54" i="15" s="1"/>
  <c r="J55" i="15"/>
  <c r="J4" i="15"/>
  <c r="M4" i="15" s="1"/>
  <c r="J5" i="14"/>
  <c r="M5" i="14" s="1"/>
  <c r="O5" i="14" s="1"/>
  <c r="J6" i="14"/>
  <c r="J7" i="14"/>
  <c r="M7" i="14" s="1"/>
  <c r="O7" i="14" s="1"/>
  <c r="J28" i="14"/>
  <c r="M28" i="14" s="1"/>
  <c r="O28" i="14" s="1"/>
  <c r="J29" i="14"/>
  <c r="M29" i="14" s="1"/>
  <c r="O29" i="14" s="1"/>
  <c r="J30" i="14"/>
  <c r="M30" i="14" s="1"/>
  <c r="O30" i="14" s="1"/>
  <c r="J31" i="14"/>
  <c r="M31" i="14" s="1"/>
  <c r="O31" i="14" s="1"/>
  <c r="J32" i="14"/>
  <c r="J33" i="14"/>
  <c r="M33" i="14" s="1"/>
  <c r="O33" i="14" s="1"/>
  <c r="J34" i="14"/>
  <c r="J35" i="14"/>
  <c r="M35" i="14" s="1"/>
  <c r="O35" i="14" s="1"/>
  <c r="J36" i="14"/>
  <c r="J37" i="14"/>
  <c r="M37" i="14" s="1"/>
  <c r="J38" i="14"/>
  <c r="J39" i="14"/>
  <c r="M39" i="14" s="1"/>
  <c r="O39" i="14" s="1"/>
  <c r="J40" i="14"/>
  <c r="J41" i="14"/>
  <c r="M41" i="14" s="1"/>
  <c r="O41" i="14" s="1"/>
  <c r="J42" i="14"/>
  <c r="J43" i="14"/>
  <c r="M43" i="14" s="1"/>
  <c r="O43" i="14" s="1"/>
  <c r="J44" i="14"/>
  <c r="J45" i="14"/>
  <c r="M45" i="14" s="1"/>
  <c r="O45" i="14" s="1"/>
  <c r="J46" i="14"/>
  <c r="J47" i="14"/>
  <c r="M47" i="14" s="1"/>
  <c r="O47" i="14" s="1"/>
  <c r="J48" i="14"/>
  <c r="J49" i="14"/>
  <c r="M49" i="14" s="1"/>
  <c r="O49" i="14" s="1"/>
  <c r="J50" i="14"/>
  <c r="J51" i="14"/>
  <c r="M51" i="14" s="1"/>
  <c r="O51" i="14" s="1"/>
  <c r="J52" i="14"/>
  <c r="J53" i="14"/>
  <c r="M53" i="14" s="1"/>
  <c r="O53" i="14" s="1"/>
  <c r="J54" i="14"/>
  <c r="J55" i="14"/>
  <c r="M55" i="14" s="1"/>
  <c r="O55" i="14" s="1"/>
  <c r="J56" i="14"/>
  <c r="J4" i="14"/>
  <c r="O37" i="14"/>
  <c r="K5" i="13"/>
  <c r="N5" i="13" s="1"/>
  <c r="P5" i="13" s="1"/>
  <c r="K55" i="13"/>
  <c r="N55" i="13" s="1"/>
  <c r="P55" i="13" s="1"/>
  <c r="K56" i="13"/>
  <c r="N56" i="13" s="1"/>
  <c r="P56" i="13" s="1"/>
  <c r="K57" i="13"/>
  <c r="N57" i="13" s="1"/>
  <c r="P57" i="13" s="1"/>
  <c r="K58" i="13"/>
  <c r="N58" i="13" s="1"/>
  <c r="P58" i="13" s="1"/>
  <c r="K59" i="13"/>
  <c r="N59" i="13" s="1"/>
  <c r="P59" i="13" s="1"/>
  <c r="K60" i="13"/>
  <c r="N60" i="13" s="1"/>
  <c r="P60" i="13" s="1"/>
  <c r="K61" i="13"/>
  <c r="N61" i="13" s="1"/>
  <c r="P61" i="13" s="1"/>
  <c r="K62" i="13"/>
  <c r="N62" i="13" s="1"/>
  <c r="P62" i="13" s="1"/>
  <c r="K63" i="13"/>
  <c r="N63" i="13" s="1"/>
  <c r="P63" i="13" s="1"/>
  <c r="K64" i="13"/>
  <c r="N64" i="13" s="1"/>
  <c r="P64" i="13" s="1"/>
  <c r="K65" i="13"/>
  <c r="N65" i="13" s="1"/>
  <c r="P65" i="13" s="1"/>
  <c r="K66" i="13"/>
  <c r="N66" i="13" s="1"/>
  <c r="P66" i="13" s="1"/>
  <c r="K67" i="13"/>
  <c r="N67" i="13" s="1"/>
  <c r="P67" i="13" s="1"/>
  <c r="K68" i="13"/>
  <c r="N68" i="13" s="1"/>
  <c r="P68" i="13" s="1"/>
  <c r="K69" i="13"/>
  <c r="N69" i="13" s="1"/>
  <c r="P69" i="13" s="1"/>
  <c r="K70" i="13"/>
  <c r="N70" i="13" s="1"/>
  <c r="P70" i="13" s="1"/>
  <c r="K4" i="13"/>
  <c r="M5" i="12"/>
  <c r="M6" i="12"/>
  <c r="M7" i="12"/>
  <c r="P7" i="12" s="1"/>
  <c r="R7" i="12" s="1"/>
  <c r="M30" i="12"/>
  <c r="P30" i="12" s="1"/>
  <c r="R30" i="12" s="1"/>
  <c r="M31" i="12"/>
  <c r="P31" i="12" s="1"/>
  <c r="R31" i="12" s="1"/>
  <c r="M32" i="12"/>
  <c r="M33" i="12"/>
  <c r="P33" i="12" s="1"/>
  <c r="R33" i="12" s="1"/>
  <c r="M34" i="12"/>
  <c r="M35" i="12"/>
  <c r="P35" i="12" s="1"/>
  <c r="R35" i="12" s="1"/>
  <c r="M36" i="12"/>
  <c r="M37" i="12"/>
  <c r="P37" i="12" s="1"/>
  <c r="R37" i="12" s="1"/>
  <c r="M38" i="12"/>
  <c r="M39" i="12"/>
  <c r="P39" i="12" s="1"/>
  <c r="R39" i="12" s="1"/>
  <c r="M40" i="12"/>
  <c r="M41" i="12"/>
  <c r="P41" i="12" s="1"/>
  <c r="R41" i="12" s="1"/>
  <c r="M42" i="12"/>
  <c r="M43" i="12"/>
  <c r="P43" i="12" s="1"/>
  <c r="R43" i="12" s="1"/>
  <c r="M44" i="12"/>
  <c r="M45" i="12"/>
  <c r="P45" i="12" s="1"/>
  <c r="R45" i="12" s="1"/>
  <c r="M46" i="12"/>
  <c r="M47" i="12"/>
  <c r="P47" i="12" s="1"/>
  <c r="R47" i="12" s="1"/>
  <c r="M48" i="12"/>
  <c r="M49" i="12"/>
  <c r="P49" i="12" s="1"/>
  <c r="R49" i="12" s="1"/>
  <c r="M50" i="12"/>
  <c r="M51" i="12"/>
  <c r="P51" i="12" s="1"/>
  <c r="R51" i="12" s="1"/>
  <c r="M52" i="12"/>
  <c r="M53" i="12"/>
  <c r="P53" i="12" s="1"/>
  <c r="R53" i="12" s="1"/>
  <c r="M54" i="12"/>
  <c r="M55" i="12"/>
  <c r="P55" i="12" s="1"/>
  <c r="R55" i="12" s="1"/>
  <c r="M56" i="12"/>
  <c r="M57" i="12"/>
  <c r="P57" i="12" s="1"/>
  <c r="R57" i="12" s="1"/>
  <c r="M58" i="12"/>
  <c r="P4" i="12"/>
  <c r="O5" i="11"/>
  <c r="Q5" i="11" s="1"/>
  <c r="O6" i="11"/>
  <c r="Q6" i="11" s="1"/>
  <c r="O83" i="11"/>
  <c r="Q83" i="11" s="1"/>
  <c r="O85" i="11"/>
  <c r="Q85" i="11" s="1"/>
  <c r="O87" i="11"/>
  <c r="Q87" i="11" s="1"/>
  <c r="O89" i="11"/>
  <c r="Q89" i="11" s="1"/>
  <c r="O91" i="11"/>
  <c r="Q91" i="11" s="1"/>
  <c r="O93" i="11"/>
  <c r="Q93" i="11" s="1"/>
  <c r="O95" i="11"/>
  <c r="Q95" i="11" s="1"/>
  <c r="O97" i="11"/>
  <c r="Q97" i="11" s="1"/>
  <c r="O98" i="11"/>
  <c r="Q98" i="11" s="1"/>
  <c r="O99" i="11"/>
  <c r="Q99" i="11" s="1"/>
  <c r="O101" i="11"/>
  <c r="Q101" i="11" s="1"/>
  <c r="O103" i="11"/>
  <c r="Q103" i="11" s="1"/>
  <c r="O127" i="11"/>
  <c r="Q127" i="11" s="1"/>
  <c r="O129" i="11"/>
  <c r="Q129" i="11" s="1"/>
  <c r="O131" i="11"/>
  <c r="Q131" i="11" s="1"/>
  <c r="O133" i="11"/>
  <c r="Q133" i="11" s="1"/>
  <c r="O134" i="11"/>
  <c r="Q134" i="11" s="1"/>
  <c r="L4" i="11"/>
  <c r="I58" i="19" l="1"/>
  <c r="L135" i="11"/>
  <c r="R4" i="12"/>
  <c r="O4" i="15"/>
  <c r="I59" i="17"/>
  <c r="I61" i="18"/>
  <c r="L4" i="16"/>
  <c r="I61" i="16"/>
  <c r="J56" i="15"/>
  <c r="L60" i="18"/>
  <c r="N60" i="18" s="1"/>
  <c r="L58" i="18"/>
  <c r="N58" i="18" s="1"/>
  <c r="L56" i="18"/>
  <c r="N56" i="18" s="1"/>
  <c r="L54" i="18"/>
  <c r="N54" i="18" s="1"/>
  <c r="L52" i="18"/>
  <c r="N52" i="18" s="1"/>
  <c r="L50" i="18"/>
  <c r="N50" i="18" s="1"/>
  <c r="L48" i="18"/>
  <c r="N48" i="18" s="1"/>
  <c r="L46" i="18"/>
  <c r="N46" i="18" s="1"/>
  <c r="L44" i="18"/>
  <c r="N44" i="18" s="1"/>
  <c r="L42" i="18"/>
  <c r="N42" i="18" s="1"/>
  <c r="L40" i="18"/>
  <c r="N40" i="18" s="1"/>
  <c r="L38" i="18"/>
  <c r="N38" i="18" s="1"/>
  <c r="L36" i="18"/>
  <c r="N36" i="18" s="1"/>
  <c r="L34" i="18"/>
  <c r="N34" i="18" s="1"/>
  <c r="L6" i="18"/>
  <c r="N6" i="18" s="1"/>
  <c r="L58" i="17"/>
  <c r="N58" i="17" s="1"/>
  <c r="L56" i="17"/>
  <c r="N56" i="17" s="1"/>
  <c r="L54" i="17"/>
  <c r="N54" i="17" s="1"/>
  <c r="L52" i="17"/>
  <c r="N52" i="17" s="1"/>
  <c r="L50" i="17"/>
  <c r="N50" i="17" s="1"/>
  <c r="L48" i="17"/>
  <c r="N48" i="17" s="1"/>
  <c r="L46" i="17"/>
  <c r="N46" i="17" s="1"/>
  <c r="L34" i="17"/>
  <c r="N34" i="17" s="1"/>
  <c r="L32" i="17"/>
  <c r="N32" i="17" s="1"/>
  <c r="L4" i="17"/>
  <c r="M55" i="15"/>
  <c r="O55" i="15" s="1"/>
  <c r="M53" i="15"/>
  <c r="O53" i="15" s="1"/>
  <c r="M51" i="15"/>
  <c r="O51" i="15" s="1"/>
  <c r="M49" i="15"/>
  <c r="O49" i="15" s="1"/>
  <c r="M47" i="15"/>
  <c r="O47" i="15" s="1"/>
  <c r="M45" i="15"/>
  <c r="O45" i="15" s="1"/>
  <c r="M43" i="15"/>
  <c r="O43" i="15" s="1"/>
  <c r="M41" i="15"/>
  <c r="O41" i="15" s="1"/>
  <c r="M39" i="15"/>
  <c r="O39" i="15" s="1"/>
  <c r="M37" i="15"/>
  <c r="O37" i="15" s="1"/>
  <c r="M35" i="15"/>
  <c r="O35" i="15" s="1"/>
  <c r="M33" i="15"/>
  <c r="O33" i="15" s="1"/>
  <c r="M31" i="15"/>
  <c r="O31" i="15" s="1"/>
  <c r="M29" i="15"/>
  <c r="O29" i="15" s="1"/>
  <c r="M27" i="15"/>
  <c r="O27" i="15" s="1"/>
  <c r="M25" i="15"/>
  <c r="O25" i="15" s="1"/>
  <c r="M56" i="14"/>
  <c r="O56" i="14" s="1"/>
  <c r="M54" i="14"/>
  <c r="O54" i="14" s="1"/>
  <c r="M52" i="14"/>
  <c r="O52" i="14" s="1"/>
  <c r="M50" i="14"/>
  <c r="O50" i="14" s="1"/>
  <c r="M48" i="14"/>
  <c r="O48" i="14" s="1"/>
  <c r="M46" i="14"/>
  <c r="O46" i="14" s="1"/>
  <c r="M44" i="14"/>
  <c r="O44" i="14" s="1"/>
  <c r="M42" i="14"/>
  <c r="O42" i="14" s="1"/>
  <c r="M40" i="14"/>
  <c r="O40" i="14" s="1"/>
  <c r="M38" i="14"/>
  <c r="O38" i="14" s="1"/>
  <c r="M36" i="14"/>
  <c r="O36" i="14" s="1"/>
  <c r="M34" i="14"/>
  <c r="O34" i="14" s="1"/>
  <c r="M32" i="14"/>
  <c r="O32" i="14" s="1"/>
  <c r="M6" i="14"/>
  <c r="O6" i="14" s="1"/>
  <c r="M4" i="14"/>
  <c r="J57" i="14"/>
  <c r="N4" i="13"/>
  <c r="K71" i="13"/>
  <c r="O4" i="11"/>
  <c r="O132" i="11"/>
  <c r="Q132" i="11" s="1"/>
  <c r="O130" i="11"/>
  <c r="Q130" i="11" s="1"/>
  <c r="O128" i="11"/>
  <c r="Q128" i="11" s="1"/>
  <c r="O104" i="11"/>
  <c r="Q104" i="11" s="1"/>
  <c r="O102" i="11"/>
  <c r="Q102" i="11" s="1"/>
  <c r="O100" i="11"/>
  <c r="Q100" i="11" s="1"/>
  <c r="O96" i="11"/>
  <c r="Q96" i="11" s="1"/>
  <c r="O94" i="11"/>
  <c r="Q94" i="11" s="1"/>
  <c r="O92" i="11"/>
  <c r="Q92" i="11" s="1"/>
  <c r="O90" i="11"/>
  <c r="Q90" i="11" s="1"/>
  <c r="O88" i="11"/>
  <c r="Q88" i="11" s="1"/>
  <c r="O86" i="11"/>
  <c r="Q86" i="11" s="1"/>
  <c r="O84" i="11"/>
  <c r="Q84" i="11" s="1"/>
  <c r="P5" i="12"/>
  <c r="R5" i="12" s="1"/>
  <c r="M59" i="12"/>
  <c r="P58" i="12"/>
  <c r="R58" i="12" s="1"/>
  <c r="P56" i="12"/>
  <c r="R56" i="12" s="1"/>
  <c r="P54" i="12"/>
  <c r="R54" i="12" s="1"/>
  <c r="P52" i="12"/>
  <c r="R52" i="12" s="1"/>
  <c r="P50" i="12"/>
  <c r="R50" i="12" s="1"/>
  <c r="P48" i="12"/>
  <c r="R48" i="12" s="1"/>
  <c r="P46" i="12"/>
  <c r="R46" i="12" s="1"/>
  <c r="P44" i="12"/>
  <c r="R44" i="12" s="1"/>
  <c r="P42" i="12"/>
  <c r="R42" i="12" s="1"/>
  <c r="P40" i="12"/>
  <c r="R40" i="12" s="1"/>
  <c r="P38" i="12"/>
  <c r="R38" i="12" s="1"/>
  <c r="P36" i="12"/>
  <c r="R36" i="12" s="1"/>
  <c r="P34" i="12"/>
  <c r="R34" i="12" s="1"/>
  <c r="P32" i="12"/>
  <c r="R32" i="12" s="1"/>
  <c r="P6" i="12"/>
  <c r="R6" i="12" s="1"/>
  <c r="L5" i="19"/>
  <c r="L4" i="18"/>
  <c r="P59" i="12" l="1"/>
  <c r="M56" i="15"/>
  <c r="N5" i="19"/>
  <c r="N58" i="19" s="1"/>
  <c r="L58" i="19"/>
  <c r="Q4" i="11"/>
  <c r="Q135" i="11" s="1"/>
  <c r="O135" i="11"/>
  <c r="P4" i="13"/>
  <c r="P71" i="13" s="1"/>
  <c r="I13" i="20" s="1"/>
  <c r="N71" i="13"/>
  <c r="O4" i="14"/>
  <c r="O57" i="14" s="1"/>
  <c r="I14" i="20" s="1"/>
  <c r="M57" i="14"/>
  <c r="N4" i="16"/>
  <c r="N61" i="16" s="1"/>
  <c r="L61" i="16"/>
  <c r="N4" i="17"/>
  <c r="N59" i="17" s="1"/>
  <c r="I18" i="20" s="1"/>
  <c r="L59" i="17"/>
  <c r="N4" i="18"/>
  <c r="N61" i="18" s="1"/>
  <c r="I19" i="20" s="1"/>
  <c r="L61" i="18"/>
  <c r="O56" i="15"/>
  <c r="I15" i="20" s="1"/>
  <c r="R59" i="12"/>
  <c r="I12" i="20" s="1"/>
  <c r="E18" i="7"/>
  <c r="F17" i="20"/>
  <c r="C238" i="1"/>
  <c r="D238" i="1"/>
  <c r="F238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62" i="1"/>
  <c r="J263" i="1"/>
  <c r="J264" i="1"/>
  <c r="J265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G297" i="1"/>
  <c r="G298" i="1"/>
  <c r="J298" i="1" s="1"/>
  <c r="G299" i="1"/>
  <c r="J299" i="1" s="1"/>
  <c r="G311" i="1"/>
  <c r="J311" i="1" s="1"/>
  <c r="G312" i="1"/>
  <c r="J312" i="1" s="1"/>
  <c r="G313" i="1"/>
  <c r="J313" i="1" s="1"/>
  <c r="G320" i="1"/>
  <c r="J320" i="1" s="1"/>
  <c r="G321" i="1"/>
  <c r="J321" i="1" s="1"/>
  <c r="G322" i="1"/>
  <c r="J322" i="1" s="1"/>
  <c r="G323" i="1"/>
  <c r="J323" i="1" s="1"/>
  <c r="G324" i="1"/>
  <c r="J324" i="1" s="1"/>
  <c r="G325" i="1"/>
  <c r="J325" i="1" s="1"/>
  <c r="G326" i="1"/>
  <c r="J326" i="1" s="1"/>
  <c r="G327" i="1"/>
  <c r="J327" i="1" s="1"/>
  <c r="G328" i="1"/>
  <c r="J328" i="1" s="1"/>
  <c r="G329" i="1"/>
  <c r="J329" i="1" s="1"/>
  <c r="G330" i="1"/>
  <c r="J330" i="1" s="1"/>
  <c r="G331" i="1"/>
  <c r="J331" i="1" s="1"/>
  <c r="G332" i="1"/>
  <c r="J332" i="1" s="1"/>
  <c r="G333" i="1"/>
  <c r="J333" i="1" s="1"/>
  <c r="G334" i="1"/>
  <c r="J334" i="1" s="1"/>
  <c r="G335" i="1"/>
  <c r="J335" i="1" s="1"/>
  <c r="G336" i="1"/>
  <c r="J336" i="1" s="1"/>
  <c r="G337" i="1"/>
  <c r="J337" i="1" s="1"/>
  <c r="G338" i="1"/>
  <c r="J338" i="1" s="1"/>
  <c r="G339" i="1"/>
  <c r="J339" i="1" s="1"/>
  <c r="G340" i="1"/>
  <c r="J340" i="1" s="1"/>
  <c r="G341" i="1"/>
  <c r="J341" i="1" s="1"/>
  <c r="G346" i="1"/>
  <c r="J346" i="1" s="1"/>
  <c r="J347" i="1"/>
  <c r="J34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E50" i="7"/>
  <c r="I21" i="20" l="1"/>
  <c r="J21" i="20" s="1"/>
  <c r="E13" i="26"/>
  <c r="I17" i="20"/>
  <c r="I16" i="20" s="1"/>
  <c r="J16" i="20" s="1"/>
  <c r="E11" i="26"/>
  <c r="F11" i="26" s="1"/>
  <c r="I11" i="20"/>
  <c r="I10" i="20" s="1"/>
  <c r="J10" i="20" s="1"/>
  <c r="E10" i="26"/>
  <c r="F10" i="26" s="1"/>
  <c r="J394" i="1"/>
  <c r="G394" i="1"/>
  <c r="F47" i="20" s="1"/>
  <c r="J239" i="1"/>
  <c r="J293" i="1" s="1"/>
  <c r="G293" i="1"/>
  <c r="J297" i="1"/>
  <c r="J342" i="1" s="1"/>
  <c r="G342" i="1"/>
  <c r="E49" i="7"/>
  <c r="F48" i="20"/>
  <c r="E40" i="7"/>
  <c r="F39" i="20"/>
  <c r="E22" i="7"/>
  <c r="D13" i="26" s="1"/>
  <c r="F21" i="20"/>
  <c r="E20" i="7"/>
  <c r="F19" i="20"/>
  <c r="G19" i="20" s="1"/>
  <c r="G16" i="20" s="1"/>
  <c r="E19" i="7"/>
  <c r="F18" i="20"/>
  <c r="E16" i="7"/>
  <c r="F15" i="20"/>
  <c r="E15" i="7"/>
  <c r="F14" i="20"/>
  <c r="E14" i="7"/>
  <c r="F13" i="20"/>
  <c r="E13" i="7"/>
  <c r="F12" i="20"/>
  <c r="E12" i="7"/>
  <c r="F11" i="20"/>
  <c r="G11" i="20" s="1"/>
  <c r="G10" i="20" s="1"/>
  <c r="E41" i="7"/>
  <c r="H45" i="20" l="1"/>
  <c r="I45" i="20" s="1"/>
  <c r="G45" i="20" s="1"/>
  <c r="H46" i="20"/>
  <c r="I46" i="20" s="1"/>
  <c r="F16" i="20"/>
  <c r="F10" i="20"/>
  <c r="E17" i="7"/>
  <c r="D11" i="26" s="1"/>
  <c r="E11" i="7"/>
  <c r="D10" i="26" s="1"/>
  <c r="G454" i="1"/>
  <c r="E46" i="7"/>
  <c r="F45" i="20"/>
  <c r="E47" i="7"/>
  <c r="F46" i="20"/>
  <c r="E48" i="7"/>
  <c r="H47" i="20"/>
  <c r="I47" i="20" s="1"/>
  <c r="E51" i="7" l="1"/>
  <c r="F51" i="20"/>
  <c r="E52" i="7"/>
  <c r="D22" i="26" s="1"/>
  <c r="F50" i="20"/>
  <c r="J5" i="1" l="1"/>
  <c r="G124" i="1"/>
  <c r="C459" i="1"/>
  <c r="G170" i="1" l="1"/>
  <c r="G233" i="1" l="1"/>
  <c r="F459" i="1"/>
  <c r="E459" i="1"/>
  <c r="D459" i="1"/>
  <c r="F42" i="20" l="1"/>
  <c r="E43" i="7"/>
  <c r="D21" i="26" s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86" i="1"/>
  <c r="J87" i="1"/>
  <c r="J88" i="1"/>
  <c r="J89" i="1"/>
  <c r="J115" i="1"/>
  <c r="J116" i="1"/>
  <c r="J117" i="1"/>
  <c r="J118" i="1"/>
  <c r="J119" i="1"/>
  <c r="J120" i="1"/>
  <c r="J121" i="1"/>
  <c r="J122" i="1"/>
  <c r="J123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460" i="1" l="1"/>
  <c r="J566" i="1" s="1"/>
  <c r="G566" i="1"/>
  <c r="J124" i="1"/>
  <c r="H54" i="20" l="1"/>
  <c r="I54" i="20" s="1"/>
  <c r="H37" i="20"/>
  <c r="I37" i="20" s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574" i="1"/>
  <c r="J573" i="1"/>
  <c r="J572" i="1"/>
  <c r="J571" i="1"/>
  <c r="J128" i="1"/>
  <c r="J129" i="1"/>
  <c r="J130" i="1"/>
  <c r="J131" i="1"/>
  <c r="J132" i="1"/>
  <c r="J133" i="1"/>
  <c r="J134" i="1"/>
  <c r="J135" i="1"/>
  <c r="J136" i="1"/>
  <c r="J141" i="1"/>
  <c r="J142" i="1"/>
  <c r="J152" i="1"/>
  <c r="J153" i="1"/>
  <c r="J154" i="1"/>
  <c r="J155" i="1"/>
  <c r="J156" i="1"/>
  <c r="J157" i="1"/>
  <c r="J158" i="1"/>
  <c r="J159" i="1"/>
  <c r="J160" i="1"/>
  <c r="J162" i="1"/>
  <c r="J163" i="1"/>
  <c r="J164" i="1"/>
  <c r="J165" i="1"/>
  <c r="J166" i="1"/>
  <c r="J167" i="1"/>
  <c r="J168" i="1"/>
  <c r="J169" i="1"/>
  <c r="J570" i="1" l="1"/>
  <c r="J616" i="1" s="1"/>
  <c r="E23" i="26" s="1"/>
  <c r="F23" i="26" s="1"/>
  <c r="G616" i="1"/>
  <c r="G674" i="1" s="1"/>
  <c r="J170" i="1"/>
  <c r="E21" i="26" s="1"/>
  <c r="F21" i="26" s="1"/>
  <c r="E58" i="7"/>
  <c r="F57" i="20"/>
  <c r="E57" i="7"/>
  <c r="F56" i="20"/>
  <c r="H38" i="20" l="1"/>
  <c r="I38" i="20" s="1"/>
  <c r="I41" i="20" s="1"/>
  <c r="I42" i="20" s="1"/>
  <c r="H55" i="20"/>
  <c r="I55" i="20" s="1"/>
  <c r="I58" i="20" s="1"/>
  <c r="I59" i="20" s="1"/>
  <c r="F59" i="20"/>
  <c r="F61" i="20" s="1"/>
  <c r="E60" i="7"/>
  <c r="E55" i="7"/>
  <c r="F54" i="20"/>
  <c r="E56" i="7"/>
  <c r="F55" i="20"/>
  <c r="E64" i="7" l="1"/>
  <c r="D23" i="26"/>
  <c r="D27" i="26" s="1"/>
  <c r="D28" i="26" s="1"/>
  <c r="E59" i="7"/>
  <c r="F58" i="20"/>
  <c r="F38" i="20"/>
  <c r="F37" i="20"/>
  <c r="F41" i="20" l="1"/>
  <c r="E39" i="7"/>
  <c r="E38" i="7"/>
  <c r="E42" i="7" l="1"/>
  <c r="L424" i="1" l="1"/>
  <c r="L452" i="1" l="1"/>
  <c r="H49" i="20" l="1"/>
  <c r="I49" i="20" s="1"/>
  <c r="I50" i="20" s="1"/>
  <c r="I51" i="20" s="1"/>
  <c r="E22" i="26"/>
  <c r="F22" i="26" s="1"/>
  <c r="F28" i="20"/>
  <c r="F30" i="20" s="1"/>
  <c r="E31" i="7"/>
  <c r="O4" i="27" l="1"/>
  <c r="L56" i="8" l="1"/>
  <c r="L57" i="8" s="1"/>
  <c r="I56" i="8"/>
  <c r="I57" i="8" s="1"/>
  <c r="E10" i="7" l="1"/>
  <c r="F9" i="20"/>
  <c r="F23" i="20" s="1"/>
  <c r="F25" i="20" s="1"/>
  <c r="N56" i="8"/>
  <c r="D9" i="26" l="1"/>
  <c r="D15" i="26" s="1"/>
  <c r="D17" i="26" s="1"/>
  <c r="D24" i="26" s="1"/>
  <c r="E24" i="7"/>
  <c r="E26" i="7" s="1"/>
  <c r="E62" i="7" s="1"/>
  <c r="M57" i="8" l="1"/>
  <c r="N4" i="8"/>
  <c r="N57" i="8" s="1"/>
  <c r="I9" i="20" s="1"/>
  <c r="J9" i="20" l="1"/>
  <c r="E9" i="26"/>
  <c r="F9" i="26" s="1"/>
  <c r="O11" i="27" l="1"/>
  <c r="O8" i="27"/>
  <c r="O13" i="27"/>
  <c r="O9" i="27"/>
  <c r="O10" i="27"/>
  <c r="O5" i="27"/>
  <c r="O6" i="27"/>
  <c r="M57" i="27"/>
  <c r="O7" i="27"/>
  <c r="O57" i="27" l="1"/>
  <c r="E8" i="26" s="1"/>
  <c r="E15" i="26" l="1"/>
  <c r="E17" i="26" s="1"/>
  <c r="F8" i="26"/>
  <c r="F15" i="26" s="1"/>
  <c r="F17" i="26" s="1"/>
  <c r="F24" i="26" s="1"/>
  <c r="I8" i="20"/>
  <c r="I23" i="20" s="1"/>
  <c r="D32" i="26" l="1"/>
  <c r="E24" i="26"/>
  <c r="J8" i="20"/>
  <c r="G23" i="20" s="1"/>
  <c r="I24" i="20"/>
  <c r="I25" i="20" s="1"/>
  <c r="D33" i="26" l="1"/>
  <c r="F31" i="26"/>
  <c r="J23" i="20"/>
  <c r="J24" i="20" s="1"/>
  <c r="G24" i="20" s="1"/>
  <c r="G25" i="20" s="1"/>
  <c r="J25" i="20" l="1"/>
  <c r="E29" i="20"/>
  <c r="C29" i="20" s="1"/>
  <c r="D31" i="7"/>
  <c r="E30" i="20" s="1"/>
  <c r="B30" i="7"/>
  <c r="F27" i="26" s="1"/>
  <c r="D64" i="7"/>
  <c r="D30" i="26" s="1"/>
  <c r="J29" i="20" l="1"/>
  <c r="J28" i="20" s="1"/>
  <c r="J30" i="20" s="1"/>
  <c r="F26" i="26"/>
  <c r="F28" i="26" s="1"/>
  <c r="E34" i="20"/>
  <c r="E27" i="26"/>
  <c r="C27" i="26"/>
  <c r="C28" i="26" s="1"/>
  <c r="E61" i="20"/>
  <c r="I34" i="20" l="1"/>
  <c r="I61" i="20" s="1"/>
  <c r="E65" i="20" s="1"/>
  <c r="E67" i="20" s="1"/>
  <c r="B67" i="20" s="1"/>
  <c r="E26" i="26"/>
  <c r="E28" i="26" s="1"/>
</calcChain>
</file>

<file path=xl/sharedStrings.xml><?xml version="1.0" encoding="utf-8"?>
<sst xmlns="http://schemas.openxmlformats.org/spreadsheetml/2006/main" count="812" uniqueCount="417">
  <si>
    <t>Total</t>
  </si>
  <si>
    <t>Organisational support</t>
  </si>
  <si>
    <t>Belgium</t>
  </si>
  <si>
    <t>Bulgaria</t>
  </si>
  <si>
    <t>Czech Republic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</si>
  <si>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</si>
  <si>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</si>
  <si>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</si>
  <si>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</si>
  <si>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</si>
  <si>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</si>
  <si>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</si>
  <si>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</si>
  <si>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</si>
  <si>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</si>
  <si>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</si>
  <si>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</si>
  <si>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</si>
  <si>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</si>
  <si>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</si>
  <si>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</si>
  <si>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</si>
  <si>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</si>
  <si>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Slovenia</t>
  </si>
  <si>
    <t>Slovakia</t>
  </si>
  <si>
    <t>Finland</t>
  </si>
  <si>
    <t>Sweden</t>
  </si>
  <si>
    <t>United Kingdom</t>
  </si>
  <si>
    <t>Iceland</t>
  </si>
  <si>
    <t>Liechtenstein</t>
  </si>
  <si>
    <t>Norway</t>
  </si>
  <si>
    <t>Switzerland</t>
  </si>
  <si>
    <t>Turkey</t>
  </si>
  <si>
    <t>Youth Exchanges (EUR/day)</t>
  </si>
  <si>
    <t>B4.1</t>
  </si>
  <si>
    <t>B4.2</t>
  </si>
  <si>
    <t>B4.3</t>
  </si>
  <si>
    <t>B4.4</t>
  </si>
  <si>
    <t>Individual support</t>
  </si>
  <si>
    <t>Travel costs - scale of unit costs calculation</t>
  </si>
  <si>
    <t xml:space="preserve">Travel costs from home to the venue of the project and return </t>
  </si>
  <si>
    <t>Number of volunteers</t>
  </si>
  <si>
    <t>Sending Organisation and country</t>
  </si>
  <si>
    <t>Organisational Support – scale of unit costs calculation</t>
  </si>
  <si>
    <t>Host Organisation</t>
  </si>
  <si>
    <t>Host country</t>
  </si>
  <si>
    <t>Duration of the activity abroad in days</t>
  </si>
  <si>
    <t xml:space="preserve">Total
</t>
  </si>
  <si>
    <t>Special needs support  - Portion of eligible costs</t>
  </si>
  <si>
    <t>Unit cost per day / participant</t>
  </si>
  <si>
    <t>Estonia</t>
  </si>
  <si>
    <t>Individuals support – scale of unit costs calculation</t>
  </si>
  <si>
    <t>Number of participants</t>
  </si>
  <si>
    <t>Total direct costs</t>
  </si>
  <si>
    <t xml:space="preserve">EU GRANT of </t>
  </si>
  <si>
    <t>TOTAL INCOME</t>
  </si>
  <si>
    <t xml:space="preserve">Travel costs from their place of origin to the venue of the activity and return </t>
  </si>
  <si>
    <t>Exceptional costs - Portion of eligible costs</t>
  </si>
  <si>
    <t>GRANT TOTAL FOR THE YOUTH EXCHANGE ACTIVITY</t>
  </si>
  <si>
    <t>GRANT TOTAL FOR THE MOBILITY OF YOUTH WORKERS</t>
  </si>
  <si>
    <t>Afghanistan</t>
  </si>
  <si>
    <t>Bhutan</t>
  </si>
  <si>
    <t>Bangladesh</t>
  </si>
  <si>
    <t xml:space="preserve">Cambodia </t>
  </si>
  <si>
    <t>India</t>
  </si>
  <si>
    <t>Indonesia</t>
  </si>
  <si>
    <t>Laos</t>
  </si>
  <si>
    <t>Malaysia</t>
  </si>
  <si>
    <t>Maldives</t>
  </si>
  <si>
    <t>Mongolia</t>
  </si>
  <si>
    <t>Myanmar</t>
  </si>
  <si>
    <t>Nepal</t>
  </si>
  <si>
    <t>Pakistan</t>
  </si>
  <si>
    <t>Philippines</t>
  </si>
  <si>
    <t>Sri Lanka</t>
  </si>
  <si>
    <t>Thailand</t>
  </si>
  <si>
    <t>Vietnam</t>
  </si>
  <si>
    <t>Kazakstan</t>
  </si>
  <si>
    <t>Kyrgyzstan</t>
  </si>
  <si>
    <t>Tajikistan</t>
  </si>
  <si>
    <t>Turkmenistan</t>
  </si>
  <si>
    <t>Uzbekistan</t>
  </si>
  <si>
    <t>Argentina</t>
  </si>
  <si>
    <t>Bolivia</t>
  </si>
  <si>
    <t>Brazil</t>
  </si>
  <si>
    <t>Chile</t>
  </si>
  <si>
    <t>Colombia</t>
  </si>
  <si>
    <t>Costa Rica</t>
  </si>
  <si>
    <t>Ecuador</t>
  </si>
  <si>
    <t>El Salvador</t>
  </si>
  <si>
    <t>Guatemala</t>
  </si>
  <si>
    <t>Honduras</t>
  </si>
  <si>
    <t>Mexico</t>
  </si>
  <si>
    <t>Nicaragua</t>
  </si>
  <si>
    <t>Panama</t>
  </si>
  <si>
    <t>Paraguay</t>
  </si>
  <si>
    <t>Perú</t>
  </si>
  <si>
    <t>Uruguay</t>
  </si>
  <si>
    <t>Venezuela</t>
  </si>
  <si>
    <t>Iran</t>
  </si>
  <si>
    <t>Iraq</t>
  </si>
  <si>
    <t>Yemen</t>
  </si>
  <si>
    <t>South Africa</t>
  </si>
  <si>
    <t>Angola</t>
  </si>
  <si>
    <t>Antigua and Barbuda</t>
  </si>
  <si>
    <t>Belize</t>
  </si>
  <si>
    <t>Cape Verde</t>
  </si>
  <si>
    <t>Comoros</t>
  </si>
  <si>
    <t>Bahamas</t>
  </si>
  <si>
    <t>Barbados</t>
  </si>
  <si>
    <t>Benin</t>
  </si>
  <si>
    <t>Botswana</t>
  </si>
  <si>
    <t>Burkina Faso</t>
  </si>
  <si>
    <t>Burundi</t>
  </si>
  <si>
    <t>Cameroon</t>
  </si>
  <si>
    <t>Central African Republic</t>
  </si>
  <si>
    <t>Chad</t>
  </si>
  <si>
    <t>Congo (Brazzaville)</t>
  </si>
  <si>
    <t>Congo (Kinshasa)</t>
  </si>
  <si>
    <t>Cook Islands</t>
  </si>
  <si>
    <t>Cuba</t>
  </si>
  <si>
    <t>Djibouti</t>
  </si>
  <si>
    <t>Dominica</t>
  </si>
  <si>
    <t>Dominican Republic</t>
  </si>
  <si>
    <t>Eritrea</t>
  </si>
  <si>
    <t>Ethiopia</t>
  </si>
  <si>
    <t>Fiji</t>
  </si>
  <si>
    <t>Gabon</t>
  </si>
  <si>
    <t>Gambia</t>
  </si>
  <si>
    <t>Ghana</t>
  </si>
  <si>
    <t>Grenada</t>
  </si>
  <si>
    <t>Guinea-Bissau</t>
  </si>
  <si>
    <t>Equatorial Guinea</t>
  </si>
  <si>
    <t>Guyana</t>
  </si>
  <si>
    <t>Haiti</t>
  </si>
  <si>
    <t>Jamaica</t>
  </si>
  <si>
    <t>Kenya</t>
  </si>
  <si>
    <t>Kiribati</t>
  </si>
  <si>
    <t>Lesotho</t>
  </si>
  <si>
    <t>Liberia</t>
  </si>
  <si>
    <t>Madagascar</t>
  </si>
  <si>
    <t>Malawi</t>
  </si>
  <si>
    <t>Mali</t>
  </si>
  <si>
    <t>Marshall Islands</t>
  </si>
  <si>
    <t>Mauritania</t>
  </si>
  <si>
    <t>Mauritius</t>
  </si>
  <si>
    <t>Micronesia</t>
  </si>
  <si>
    <t>Mozambique</t>
  </si>
  <si>
    <t>Namibia</t>
  </si>
  <si>
    <t>Nauru</t>
  </si>
  <si>
    <t>Niger</t>
  </si>
  <si>
    <t>Nigeria</t>
  </si>
  <si>
    <t>Niue</t>
  </si>
  <si>
    <t>Palau</t>
  </si>
  <si>
    <t>Papua New Guinea</t>
  </si>
  <si>
    <t>Rwanda</t>
  </si>
  <si>
    <t>St. Kitts and Nevis</t>
  </si>
  <si>
    <t>St. Lucia</t>
  </si>
  <si>
    <t>St. Vincent and the Grenadines</t>
  </si>
  <si>
    <t>Solomon Islands</t>
  </si>
  <si>
    <t>Samoa</t>
  </si>
  <si>
    <t>Sao Tome and Principe</t>
  </si>
  <si>
    <t>Senegal</t>
  </si>
  <si>
    <t>Seychelles</t>
  </si>
  <si>
    <t>Sierra Leone</t>
  </si>
  <si>
    <t>Somalia</t>
  </si>
  <si>
    <t>Sudan</t>
  </si>
  <si>
    <t>Suriname</t>
  </si>
  <si>
    <t>Swaziland</t>
  </si>
  <si>
    <t>Tanzania</t>
  </si>
  <si>
    <t>East Timor</t>
  </si>
  <si>
    <t>Togo</t>
  </si>
  <si>
    <t>Tonga</t>
  </si>
  <si>
    <t>Trinidad and Tobago</t>
  </si>
  <si>
    <t>Tuvalu</t>
  </si>
  <si>
    <t>Uganda</t>
  </si>
  <si>
    <t>Vanuatu</t>
  </si>
  <si>
    <t>Zambia</t>
  </si>
  <si>
    <t>Zimbabwe</t>
  </si>
  <si>
    <t>Australia</t>
  </si>
  <si>
    <t>Bahrain</t>
  </si>
  <si>
    <t>Brunei</t>
  </si>
  <si>
    <t>Canada</t>
  </si>
  <si>
    <t>Hong Kong</t>
  </si>
  <si>
    <t>Kuwait</t>
  </si>
  <si>
    <t>Macao</t>
  </si>
  <si>
    <t>New Zealand</t>
  </si>
  <si>
    <t>Oman</t>
  </si>
  <si>
    <t>Qatar</t>
  </si>
  <si>
    <t>Saudi Arabia</t>
  </si>
  <si>
    <t>Singapore</t>
  </si>
  <si>
    <t>Taiwan</t>
  </si>
  <si>
    <t>United Arab Emirates</t>
  </si>
  <si>
    <t>United States of America</t>
  </si>
  <si>
    <t>Andorra</t>
  </si>
  <si>
    <t>China</t>
  </si>
  <si>
    <t>Guinea (Republic of)</t>
  </si>
  <si>
    <t>Ivory Cost</t>
  </si>
  <si>
    <t>Korea (DPR)</t>
  </si>
  <si>
    <t>Korea (Republic of)</t>
  </si>
  <si>
    <t>Monaco</t>
  </si>
  <si>
    <t>San Marino</t>
  </si>
  <si>
    <t>Vatican City State</t>
  </si>
  <si>
    <t>EXPENSES</t>
  </si>
  <si>
    <t>Total  costs</t>
  </si>
  <si>
    <t>Total costs</t>
  </si>
  <si>
    <t>INCOME</t>
  </si>
  <si>
    <t>Sending Organisation</t>
  </si>
  <si>
    <t>From home/departure 
City and Country</t>
  </si>
  <si>
    <t xml:space="preserve"> To venue 
City and Country</t>
  </si>
  <si>
    <t>TOTAL COSTS</t>
  </si>
  <si>
    <t xml:space="preserve">EU GRANT  </t>
  </si>
  <si>
    <t xml:space="preserve">EU GRANT </t>
  </si>
  <si>
    <t>EU GRANT</t>
  </si>
  <si>
    <t>Amount in Euro</t>
  </si>
  <si>
    <t>Currency</t>
  </si>
  <si>
    <t>Amount in national currency</t>
  </si>
  <si>
    <t>Place of arrival</t>
  </si>
  <si>
    <t>Place of departure</t>
  </si>
  <si>
    <t xml:space="preserve">Invoice n° or reference </t>
  </si>
  <si>
    <t>Serial number</t>
  </si>
  <si>
    <t>Name of the organisation</t>
  </si>
  <si>
    <t>Detailed description / Nature of the expenses / Justification</t>
  </si>
  <si>
    <t>Date of the invoice</t>
  </si>
  <si>
    <t>Name of the Activity</t>
  </si>
  <si>
    <t>Name of the participant / Number of participants</t>
  </si>
  <si>
    <t>Place of the activity</t>
  </si>
  <si>
    <t>Name of the participant / or number of participants</t>
  </si>
  <si>
    <t>Name of the activity</t>
  </si>
  <si>
    <t>Dates of the activity</t>
  </si>
  <si>
    <t>Detailed description / Nature of the expenses / Justification (e.g. number of pages, languages)</t>
  </si>
  <si>
    <t>1. Detailed budget for Youth Exchanges</t>
  </si>
  <si>
    <t>3. Detailed budget for Mobility of Youth Workers</t>
  </si>
  <si>
    <t>When necessary, fill in the correct exchange rate</t>
  </si>
  <si>
    <t>ACCEPTED</t>
  </si>
  <si>
    <t xml:space="preserve">BUDGET SUMMARY
Erasmus+ Programme: CAPACITY BUILDING </t>
  </si>
  <si>
    <t>Ineligible</t>
  </si>
  <si>
    <r>
      <t xml:space="preserve">Amount in €
</t>
    </r>
    <r>
      <rPr>
        <sz val="11"/>
        <color theme="1"/>
        <rFont val="Arial"/>
        <family val="2"/>
      </rPr>
      <t>(calculated automatically)</t>
    </r>
  </si>
  <si>
    <t>Exchange rate (EUR/Currency)</t>
  </si>
  <si>
    <r>
      <t xml:space="preserve">Corrected Amount in € </t>
    </r>
    <r>
      <rPr>
        <i/>
        <sz val="11"/>
        <color theme="1"/>
        <rFont val="Arial"/>
        <family val="2"/>
      </rPr>
      <t>(calculated automatically)</t>
    </r>
  </si>
  <si>
    <r>
      <t xml:space="preserve">Corrected Amount in € </t>
    </r>
    <r>
      <rPr>
        <sz val="11"/>
        <color theme="1"/>
        <rFont val="Arial"/>
        <family val="2"/>
      </rPr>
      <t>(calculated automatically)</t>
    </r>
  </si>
  <si>
    <t>Organisation's name:</t>
  </si>
  <si>
    <r>
      <rPr>
        <b/>
        <sz val="14"/>
        <rFont val="Calibri"/>
        <family val="2"/>
        <scheme val="minor"/>
      </rPr>
      <t>Total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Costs directly linked with the implementation of project </t>
    </r>
  </si>
  <si>
    <t xml:space="preserve">Final Report </t>
  </si>
  <si>
    <t>INELIGIBLE</t>
  </si>
  <si>
    <t>CALCULATION OF THE FINAL GRANT</t>
  </si>
  <si>
    <t>Pre-financing already paid</t>
  </si>
  <si>
    <t>A</t>
  </si>
  <si>
    <t>B</t>
  </si>
  <si>
    <t>C</t>
  </si>
  <si>
    <t>TO BE PAID</t>
  </si>
  <si>
    <t>TO BE REIMBURSED</t>
  </si>
  <si>
    <t>FINANCIAL COMMENTS</t>
  </si>
  <si>
    <t>Project Reference:</t>
  </si>
  <si>
    <r>
      <t xml:space="preserve">Date of payment </t>
    </r>
    <r>
      <rPr>
        <sz val="11"/>
        <color theme="1"/>
        <rFont val="Arial"/>
        <family val="2"/>
      </rPr>
      <t>(dd/mm/yy)</t>
    </r>
  </si>
  <si>
    <t>Albania</t>
  </si>
  <si>
    <t>Bosnia and Herzegovina</t>
  </si>
  <si>
    <t>Kosovo</t>
  </si>
  <si>
    <t>Montenegro</t>
  </si>
  <si>
    <t>Serbia</t>
  </si>
  <si>
    <t>Japan</t>
  </si>
  <si>
    <t>Country</t>
  </si>
  <si>
    <t>Final Report</t>
  </si>
  <si>
    <t>ELIGIBLE</t>
  </si>
  <si>
    <t>Financial Analysis</t>
  </si>
  <si>
    <t xml:space="preserve"> INCOME</t>
  </si>
  <si>
    <t>Indirect Costs - Flat rate amount not exceeding 7% of eligible direct costs</t>
  </si>
  <si>
    <t>Amount in EUR to be filled in by the beneficiary</t>
  </si>
  <si>
    <t>Distance in km per participant 
 (one-way)</t>
  </si>
  <si>
    <t>Total Distances in km 
(all participants one way)</t>
  </si>
  <si>
    <t>Travel cost for capacity building activities (excluding the mobility activities)</t>
  </si>
  <si>
    <t xml:space="preserve">Travel costs  of participants from their place of origin to the venue of the activity and return </t>
  </si>
  <si>
    <t>EU GRANT  for Capacity Building Activities</t>
  </si>
  <si>
    <t>2) BUDGET YOUTH EXCHANGES</t>
  </si>
  <si>
    <t>4) BUDGET MOBILITY OF YOUTH WORKERS</t>
  </si>
  <si>
    <t>(filled in automatically once the travel tab have been completed)</t>
  </si>
  <si>
    <t>(white cells to be filled in 
by the beneficiary)</t>
  </si>
  <si>
    <t>(grey cells filled in automatically
once all tabs have been completed)</t>
  </si>
  <si>
    <t>(white cells to be filled in
by the beneficiary)</t>
  </si>
  <si>
    <t>(filled in automatically once all tabs 
have been completed)</t>
  </si>
  <si>
    <t>2. BUDGET YOUTH EXCHANGES</t>
  </si>
  <si>
    <t>4. BUDGET MOBILITY OF YOUTH WORKERS</t>
  </si>
  <si>
    <t>Grant Agreement</t>
  </si>
  <si>
    <r>
      <t xml:space="preserve">TOTAL COSTS  </t>
    </r>
    <r>
      <rPr>
        <b/>
        <sz val="10"/>
        <color theme="1"/>
        <rFont val="Arial"/>
        <family val="2"/>
      </rPr>
      <t>(100%)</t>
    </r>
  </si>
  <si>
    <r>
      <rPr>
        <b/>
        <sz val="16"/>
        <color theme="1"/>
        <rFont val="Calibri"/>
        <family val="2"/>
        <scheme val="minor"/>
      </rPr>
      <t>Grant Requested by the applicant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(max. 150 000,00 EUR)</t>
    </r>
  </si>
  <si>
    <t xml:space="preserve">EU GRANT for CBY Travel costs </t>
  </si>
  <si>
    <t>Other sources than the EU Grant</t>
  </si>
  <si>
    <t xml:space="preserve"> (max 80% of eligible costs, not exceeding 150.000,00 EUR)</t>
  </si>
  <si>
    <t>(max 80% of eligible costs, not exceeding 150.000,00 EUR)</t>
  </si>
  <si>
    <t>Final Grant after assesment (Minimum value of A, B, C)</t>
  </si>
  <si>
    <r>
      <t xml:space="preserve">Total Distances 
in km </t>
    </r>
    <r>
      <rPr>
        <b/>
        <i/>
        <sz val="12"/>
        <rFont val="Calibri"/>
        <family val="2"/>
        <scheme val="minor"/>
      </rPr>
      <t/>
    </r>
  </si>
  <si>
    <t>Tunisia</t>
  </si>
  <si>
    <t>Armenia</t>
  </si>
  <si>
    <t>Azerbaijan</t>
  </si>
  <si>
    <t>Belarus</t>
  </si>
  <si>
    <t>Georgia</t>
  </si>
  <si>
    <t>Moldova</t>
  </si>
  <si>
    <t>Ukraine</t>
  </si>
  <si>
    <t>Algeria</t>
  </si>
  <si>
    <t>Egypt</t>
  </si>
  <si>
    <t>Israel</t>
  </si>
  <si>
    <t>Jordan</t>
  </si>
  <si>
    <t>Lebanon</t>
  </si>
  <si>
    <t>Libia</t>
  </si>
  <si>
    <t>Marocco</t>
  </si>
  <si>
    <t>Palestine</t>
  </si>
  <si>
    <t>Syria</t>
  </si>
  <si>
    <t>Unit cost per day / volunteer</t>
  </si>
  <si>
    <t>3.4 Interpretation costs</t>
  </si>
  <si>
    <t>4.1 Production</t>
  </si>
  <si>
    <t>4.2 Translation</t>
  </si>
  <si>
    <t>7. Costs for the financial audit of the project</t>
  </si>
  <si>
    <t>Exceptional costs - Real costs</t>
  </si>
  <si>
    <t>1. Staff costs</t>
  </si>
  <si>
    <t>2. Information, Communication, Technology costs</t>
  </si>
  <si>
    <t>3. Transnational Project Meetings</t>
  </si>
  <si>
    <t>3.1 Board and lodging including local transport</t>
  </si>
  <si>
    <t>3.2 Visa and Insurance costs</t>
  </si>
  <si>
    <t>3.3 Rental of rooms</t>
  </si>
  <si>
    <t>3.5 Costs for external speakers</t>
  </si>
  <si>
    <t>4. Intelectual outputs and dissemination of project results</t>
  </si>
  <si>
    <t>4.3 Dissemination and/or Information costs</t>
  </si>
  <si>
    <t xml:space="preserve">5. Consultation </t>
  </si>
  <si>
    <t>6. Preparation of participants in mobility activities</t>
  </si>
  <si>
    <r>
      <rPr>
        <b/>
        <sz val="14"/>
        <color theme="1"/>
        <rFont val="Calibri"/>
        <family val="2"/>
        <scheme val="minor"/>
      </rPr>
      <t>Indirect costs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to be filled in by the beneficiairy</t>
    </r>
    <r>
      <rPr>
        <i/>
        <sz val="10"/>
        <color theme="1"/>
        <rFont val="Calibri"/>
        <family val="2"/>
        <scheme val="minor"/>
      </rPr>
      <t xml:space="preserve"> (max. 7% of the total direct costs)</t>
    </r>
  </si>
  <si>
    <t xml:space="preserve">Payroll </t>
  </si>
  <si>
    <t>Name of the Staff</t>
  </si>
  <si>
    <t>Function the project</t>
  </si>
  <si>
    <t>Average cost per working day/staff in national currency</t>
  </si>
  <si>
    <t>5. Consultation</t>
  </si>
  <si>
    <t>7. Cost for the financial audit of the project</t>
  </si>
  <si>
    <t>TOTAL</t>
  </si>
  <si>
    <t>4.1. Production</t>
  </si>
  <si>
    <t>3.4. Interpretation costs</t>
  </si>
  <si>
    <t>3.1. Board and Lodging including local transport</t>
  </si>
  <si>
    <t>3.2. Visa and Insurance costs</t>
  </si>
  <si>
    <t>3.3. Rental of rooms for meetings, conferences, other international events</t>
  </si>
  <si>
    <t>4.2. Translation</t>
  </si>
  <si>
    <t>4.3. Dissemination and/or Information costs</t>
  </si>
  <si>
    <t>Special needs support - Real costs</t>
  </si>
  <si>
    <t>Organisational Support - scale of unit costs calculation</t>
  </si>
  <si>
    <t>Individuals support - scale of unit costs calculation</t>
  </si>
  <si>
    <t>Organisational Support - scale of unit costs calculation (max 1100 EUR per participant)</t>
  </si>
  <si>
    <t>1.a) CBY activities based on real costs</t>
  </si>
  <si>
    <r>
      <t xml:space="preserve">1.b) CBY activities - Travel Costs </t>
    </r>
    <r>
      <rPr>
        <b/>
        <sz val="11"/>
        <color theme="1"/>
        <rFont val="Calibri"/>
        <family val="2"/>
        <scheme val="minor"/>
      </rPr>
      <t>(excluding Mobility)</t>
    </r>
  </si>
  <si>
    <t>Date of payment (dd/mm/yy)</t>
  </si>
  <si>
    <r>
      <t>Euro exchange rate</t>
    </r>
    <r>
      <rPr>
        <b/>
        <sz val="10"/>
        <color theme="1"/>
        <rFont val="Arial"/>
        <family val="2"/>
      </rPr>
      <t xml:space="preserve"> 
(</t>
    </r>
    <r>
      <rPr>
        <b/>
        <sz val="11"/>
        <color theme="1"/>
        <rFont val="Arial"/>
        <family val="2"/>
      </rPr>
      <t>EUR/Currency)</t>
    </r>
  </si>
  <si>
    <r>
      <t xml:space="preserve">Corrected Amount in € </t>
    </r>
    <r>
      <rPr>
        <b/>
        <sz val="11"/>
        <color theme="1"/>
        <rFont val="Arial"/>
        <family val="2"/>
      </rPr>
      <t>(calculated automatically)</t>
    </r>
  </si>
  <si>
    <r>
      <t xml:space="preserve">Corrected Amount in € </t>
    </r>
    <r>
      <rPr>
        <b/>
        <sz val="11"/>
        <color theme="1"/>
        <rFont val="Arial"/>
        <family val="2"/>
      </rPr>
      <t>(filled in automatically)</t>
    </r>
  </si>
  <si>
    <r>
      <t xml:space="preserve">Distance one-way per participant
 </t>
    </r>
    <r>
      <rPr>
        <b/>
        <sz val="11"/>
        <rFont val="Arial"/>
        <family val="2"/>
      </rPr>
      <t>(from place of origin to the venue of activity in km)</t>
    </r>
  </si>
  <si>
    <r>
      <t xml:space="preserve">Amount in €
</t>
    </r>
    <r>
      <rPr>
        <b/>
        <sz val="11"/>
        <color theme="1"/>
        <rFont val="Arial"/>
        <family val="2"/>
      </rPr>
      <t>(calculated automatically)</t>
    </r>
  </si>
  <si>
    <r>
      <t>Euro exchange rate</t>
    </r>
    <r>
      <rPr>
        <b/>
        <sz val="10"/>
        <color theme="1"/>
        <rFont val="Arial"/>
        <family val="2"/>
      </rPr>
      <t xml:space="preserve"> 
</t>
    </r>
    <r>
      <rPr>
        <b/>
        <sz val="11"/>
        <color theme="1"/>
        <rFont val="Arial"/>
        <family val="2"/>
      </rPr>
      <t>(EUR/Currency)</t>
    </r>
  </si>
  <si>
    <r>
      <rPr>
        <b/>
        <sz val="12"/>
        <color theme="1"/>
        <rFont val="Arial"/>
        <family val="2"/>
      </rPr>
      <t xml:space="preserve">Date of payment </t>
    </r>
    <r>
      <rPr>
        <b/>
        <sz val="11"/>
        <color theme="1"/>
        <rFont val="Arial"/>
        <family val="2"/>
      </rPr>
      <t>(dd/mm/yy)</t>
    </r>
  </si>
  <si>
    <t>Number of working days on the project</t>
  </si>
  <si>
    <t>1. Staff costs (only permanent staff and limited to 20% of eligible direct costs (Headings 2-7)</t>
  </si>
  <si>
    <t>Task  description for each staff member individually</t>
  </si>
  <si>
    <t>5. Costs related to consultations, workshops, polls of young people at local, regional, national and international level in so far as necessary for achievement of the project objectives.</t>
  </si>
  <si>
    <t>2. Information, Communication, Technology (ICT) costs</t>
  </si>
  <si>
    <r>
      <t>6. Linguistic, intercultural, task-related preparation of participants</t>
    </r>
    <r>
      <rPr>
        <b/>
        <u/>
        <sz val="14"/>
        <color theme="1"/>
        <rFont val="Arial"/>
        <family val="2"/>
      </rPr>
      <t xml:space="preserve"> in mobility activities</t>
    </r>
  </si>
  <si>
    <t xml:space="preserve">3.5. Costs for external speakers including board &amp; lodging and travel </t>
  </si>
  <si>
    <t>2. Detailed budget for Volunteering activities</t>
  </si>
  <si>
    <t>3. BUDGET VOLUNTEERING ACTIVITIES</t>
  </si>
  <si>
    <t>3) BUDGET VOLUNTEERING ACTIVITIES</t>
  </si>
  <si>
    <t>GRANT TOTAL FOR THE VOLUNTEERING ACTIVITIES</t>
  </si>
  <si>
    <t>When necessary, 
fill in the correct exchange rate</t>
  </si>
  <si>
    <t>Interim budget</t>
  </si>
  <si>
    <t>ANNEX - INTERIM FINANCIAL ANALYSIS
CAPACITY BUILDING IN THE FIELD OF YOUTH</t>
  </si>
  <si>
    <t xml:space="preserve">Period covered by the report: </t>
  </si>
  <si>
    <t>All amounts are expressed in euro</t>
  </si>
  <si>
    <t>Budget heading</t>
  </si>
  <si>
    <t>Initial budget</t>
  </si>
  <si>
    <t>1. Staff costs (up to 20% of eligible direct costs)</t>
  </si>
  <si>
    <t>4. Intellectual outputs and dissemination of project 
    results</t>
  </si>
  <si>
    <t>5. Consultations, workshops, polls of young people</t>
  </si>
  <si>
    <t>6. Linguistic, intercultural, task-related preparation of 
    participants in mobility activities</t>
  </si>
  <si>
    <t>Indirect costs (up to 7% of all direct costs)</t>
  </si>
  <si>
    <t>Total for CBY activities based on real costs</t>
  </si>
  <si>
    <t>Travel costs for Capacity Building Activities</t>
  </si>
  <si>
    <t>Youth Exchanges</t>
  </si>
  <si>
    <t>Mobility of Youth Workers</t>
  </si>
  <si>
    <t>Grand total costs (CBY + CBY travel costs + Mobilities)</t>
  </si>
  <si>
    <t>Other resources than EU grant</t>
  </si>
  <si>
    <t>Erasmus+ Grant Max. 80% (+ CBY Travel costs + Mobilites)</t>
  </si>
  <si>
    <t>Total costs of the project</t>
  </si>
  <si>
    <t>Pre-financing already paid:</t>
  </si>
  <si>
    <t>Percentage of consumption of the previous pre-financing:</t>
  </si>
  <si>
    <t>To be paid: (please refer to Art. I.5.2)</t>
  </si>
  <si>
    <t>Financial comments - RECOMMENDATIONS</t>
  </si>
  <si>
    <r>
      <rPr>
        <b/>
        <sz val="12"/>
        <rFont val="Times New Roman"/>
        <family val="1"/>
      </rPr>
      <t xml:space="preserve">
</t>
    </r>
    <r>
      <rPr>
        <sz val="12"/>
        <rFont val="Calibri"/>
        <family val="2"/>
        <scheme val="minor"/>
      </rPr>
      <t xml:space="preserve">Please note that an in-depth analysis on the eligibility of the costs will be carried out at final report level, based on the list of invoices/receipts and other justifying documents.
For all activities, make sure to have all participant lists signed and dated, and for all travels make sure to keep a copy of all boarding passes.
</t>
    </r>
    <r>
      <rPr>
        <b/>
        <sz val="12"/>
        <rFont val="Calibri"/>
        <family val="2"/>
        <scheme val="minor"/>
      </rPr>
      <t>EXCHANGE RATES</t>
    </r>
    <r>
      <rPr>
        <sz val="12"/>
        <rFont val="Calibri"/>
        <family val="2"/>
        <scheme val="minor"/>
      </rPr>
      <t xml:space="preserve"> will be checked at final report stage. Please refer to Art I.4.6 for new conversion rules, an average of the rates corresponding to the eligibility period will be considered.
https://ec.europa.eu/info/funding-tenders/procedures-guidelines-tenders/information-contractors-and-beneficiaries/exchange-rate-inforeuro_en</t>
    </r>
    <r>
      <rPr>
        <sz val="12"/>
        <rFont val="Calibri"/>
        <family val="2"/>
        <scheme val="minor"/>
      </rPr>
      <t xml:space="preserve">
Please make sure to use the appropriate templates at the time of the final report in order to avoid rejection.</t>
    </r>
    <r>
      <rPr>
        <sz val="11"/>
        <rFont val="Calibri"/>
        <family val="2"/>
        <scheme val="minor"/>
      </rPr>
      <t xml:space="preserve">
</t>
    </r>
  </si>
  <si>
    <t>Volunteering activities</t>
  </si>
  <si>
    <t>Proposed Erasmus+ Grant for the eligible period:</t>
  </si>
  <si>
    <t>Volunteering activities
 (EUR/day)</t>
  </si>
  <si>
    <t>Mobility of youth workers 
(EUR/day)</t>
  </si>
  <si>
    <t>Republic of Macedonia</t>
  </si>
  <si>
    <t>ANNEX II - Final FINANCIAL ANALYSIS</t>
  </si>
  <si>
    <r>
      <t xml:space="preserve">TOTAL COSTS
 </t>
    </r>
    <r>
      <rPr>
        <b/>
        <sz val="10"/>
        <color theme="1"/>
        <rFont val="Calibri"/>
        <family val="2"/>
        <scheme val="minor"/>
      </rPr>
      <t>(100%)</t>
    </r>
  </si>
  <si>
    <r>
      <t xml:space="preserve">INELIGIBLE AMOUNT
</t>
    </r>
    <r>
      <rPr>
        <sz val="8"/>
        <color theme="1"/>
        <rFont val="Calibri"/>
        <family val="2"/>
        <scheme val="minor"/>
      </rPr>
      <t>(correction of exchange rate &amp; ineligible costs)</t>
    </r>
  </si>
  <si>
    <r>
      <t xml:space="preserve">Transfer of costs 
</t>
    </r>
    <r>
      <rPr>
        <sz val="8"/>
        <color theme="1"/>
        <rFont val="Calibri"/>
        <family val="2"/>
        <scheme val="minor"/>
      </rPr>
      <t>(recorded in wrong chapters)</t>
    </r>
  </si>
  <si>
    <r>
      <t xml:space="preserve">ACCEPTED 
</t>
    </r>
    <r>
      <rPr>
        <sz val="10"/>
        <color theme="1"/>
        <rFont val="Calibri"/>
        <family val="2"/>
        <scheme val="minor"/>
      </rPr>
      <t>after analysis</t>
    </r>
  </si>
  <si>
    <r>
      <t xml:space="preserve">ELIGIBLE
</t>
    </r>
    <r>
      <rPr>
        <sz val="8"/>
        <color theme="1"/>
        <rFont val="Calibri"/>
        <family val="2"/>
        <scheme val="minor"/>
      </rPr>
      <t>(transfer maximum +10% per heading )</t>
    </r>
  </si>
  <si>
    <r>
      <rPr>
        <b/>
        <sz val="12"/>
        <rFont val="Calibri"/>
        <family val="2"/>
        <scheme val="minor"/>
      </rPr>
      <t>Indirect costs</t>
    </r>
    <r>
      <rPr>
        <sz val="12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(max. 7% of the total direct costs)</t>
    </r>
  </si>
  <si>
    <r>
      <t xml:space="preserve">1.b) Travel Costs for CBY activities </t>
    </r>
    <r>
      <rPr>
        <b/>
        <sz val="11"/>
        <color theme="1"/>
        <rFont val="Calibri"/>
        <family val="2"/>
        <scheme val="minor"/>
      </rPr>
      <t>(excluding Mobility activities)</t>
    </r>
  </si>
  <si>
    <r>
      <rPr>
        <b/>
        <sz val="16"/>
        <color theme="1"/>
        <rFont val="Calibri"/>
        <family val="2"/>
        <scheme val="minor"/>
      </rPr>
      <t>TOTAL EU GRANT</t>
    </r>
    <r>
      <rPr>
        <b/>
        <sz val="10"/>
        <color theme="1"/>
        <rFont val="Calibri"/>
        <family val="2"/>
        <scheme val="minor"/>
      </rPr>
      <t xml:space="preserve"> (max 150.000,00 EUR)</t>
    </r>
  </si>
  <si>
    <t xml:space="preserve">Declared costs </t>
  </si>
  <si>
    <r>
      <t xml:space="preserve">Eligible costs 
</t>
    </r>
    <r>
      <rPr>
        <b/>
        <sz val="8"/>
        <rFont val="Calibri"/>
        <family val="2"/>
        <scheme val="minor"/>
      </rPr>
      <t>(subject to final acceptance)</t>
    </r>
  </si>
  <si>
    <r>
      <t xml:space="preserve">Grant Agreement
</t>
    </r>
    <r>
      <rPr>
        <i/>
        <sz val="12"/>
        <color theme="1"/>
        <rFont val="Calibri"/>
        <family val="2"/>
        <scheme val="minor"/>
      </rPr>
      <t xml:space="preserve"> (to be filled in by the beneficiairy)</t>
    </r>
  </si>
  <si>
    <t>(to be filled in by the PO)</t>
  </si>
  <si>
    <t>(to be filled in by the beneficiairy)</t>
  </si>
  <si>
    <t>(white cells to be filled in by the beneficiary)</t>
  </si>
  <si>
    <t>Accepted costs</t>
  </si>
  <si>
    <t>The beneficiary used  less than 70% of the first pre-financing instalment.</t>
  </si>
  <si>
    <t>The beneficiary used  more than 70% of the first pre-financing instalment.</t>
  </si>
  <si>
    <t>BUDGET SUMMARY for Mid-term and final report
Erasmus+ Programme: CAPACITY BUILDING YOUTH 2019</t>
  </si>
  <si>
    <r>
      <t xml:space="preserve">Ineligible
</t>
    </r>
    <r>
      <rPr>
        <sz val="11"/>
        <color theme="1"/>
        <rFont val="Arial"/>
        <family val="2"/>
      </rPr>
      <t>(excluding exchange rate)</t>
    </r>
  </si>
  <si>
    <r>
      <t>Ineligible</t>
    </r>
    <r>
      <rPr>
        <sz val="11"/>
        <color theme="1"/>
        <rFont val="Arial"/>
        <family val="2"/>
      </rPr>
      <t xml:space="preserve"> (excluding exchange rate)</t>
    </r>
    <r>
      <rPr>
        <b/>
        <sz val="11"/>
        <color theme="1"/>
        <rFont val="Arial"/>
        <family val="2"/>
      </rPr>
      <t xml:space="preserve">
</t>
    </r>
  </si>
  <si>
    <r>
      <t xml:space="preserve">Ineligible </t>
    </r>
    <r>
      <rPr>
        <sz val="11"/>
        <color theme="1"/>
        <rFont val="Arial"/>
        <family val="2"/>
      </rPr>
      <t>(excluding exchange rate)</t>
    </r>
  </si>
  <si>
    <r>
      <t>Ineligible</t>
    </r>
    <r>
      <rPr>
        <sz val="11"/>
        <color theme="1"/>
        <rFont val="Arial"/>
        <family val="2"/>
      </rPr>
      <t xml:space="preserve"> (excluding exchange rate)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</si>
</sst>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d/mm/yyyy;@"/>
    <numFmt numFmtId="166" formatCode="#,##0.00000"/>
    <numFmt numFmtId="167" formatCode="#,##0.00\ &quot;€&quot;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i/>
      <sz val="13"/>
      <color theme="1"/>
      <name val="Arial"/>
      <family val="2"/>
    </font>
    <font>
      <b/>
      <i/>
      <sz val="13"/>
      <name val="Arial"/>
      <family val="2"/>
    </font>
    <font>
      <b/>
      <u/>
      <sz val="14"/>
      <color theme="1"/>
      <name val="Arial"/>
      <family val="2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Times New Roman"/>
      <family val="1"/>
    </font>
    <font>
      <i/>
      <sz val="9"/>
      <name val="Calibri"/>
      <family val="2"/>
      <scheme val="minor"/>
    </font>
    <font>
      <i/>
      <sz val="9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12"/>
      <name val="Times New Roman"/>
      <family val="1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0"/>
      <name val="Calibri"/>
      <family val="2"/>
      <scheme val="minor"/>
    </font>
    <font>
      <i/>
      <sz val="12"/>
      <name val="Arial"/>
      <family val="2"/>
    </font>
    <font>
      <i/>
      <sz val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EF9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90C9F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9" fillId="0" borderId="0"/>
    <xf numFmtId="9" fontId="39" fillId="0" borderId="0" applyFont="0" applyFill="0" applyBorder="0" applyAlignment="0" applyProtection="0"/>
  </cellStyleXfs>
  <cellXfs count="850">
    <xf numFmtId="0" fontId="0" fillId="0" borderId="0" xfId="0"/>
    <xf numFmtId="0" fontId="0" fillId="6" borderId="0" xfId="0" applyFill="1"/>
    <xf numFmtId="0" fontId="5" fillId="6" borderId="1" xfId="0" applyFont="1" applyFill="1" applyBorder="1"/>
    <xf numFmtId="0" fontId="5" fillId="6" borderId="26" xfId="0" applyFont="1" applyFill="1" applyBorder="1"/>
    <xf numFmtId="0" fontId="8" fillId="0" borderId="0" xfId="0" applyNumberFormat="1" applyFont="1"/>
    <xf numFmtId="2" fontId="8" fillId="0" borderId="0" xfId="0" applyNumberFormat="1" applyFont="1"/>
    <xf numFmtId="0" fontId="0" fillId="0" borderId="0" xfId="0" applyFill="1" applyBorder="1"/>
    <xf numFmtId="0" fontId="4" fillId="0" borderId="0" xfId="0" applyFont="1" applyFill="1" applyBorder="1" applyAlignment="1">
      <alignment horizontal="left"/>
    </xf>
    <xf numFmtId="0" fontId="0" fillId="0" borderId="0" xfId="0" applyFill="1"/>
    <xf numFmtId="0" fontId="0" fillId="6" borderId="0" xfId="0" applyFill="1" applyAlignment="1">
      <alignment vertical="center"/>
    </xf>
    <xf numFmtId="0" fontId="0" fillId="6" borderId="0" xfId="0" applyFill="1" applyAlignment="1"/>
    <xf numFmtId="0" fontId="1" fillId="8" borderId="1" xfId="0" applyFont="1" applyFill="1" applyBorder="1" applyAlignment="1">
      <alignment vertical="center"/>
    </xf>
    <xf numFmtId="0" fontId="18" fillId="0" borderId="0" xfId="0" applyFont="1"/>
    <xf numFmtId="4" fontId="11" fillId="11" borderId="1" xfId="0" applyNumberFormat="1" applyFont="1" applyFill="1" applyBorder="1" applyAlignment="1" applyProtection="1">
      <alignment horizontal="center" vertical="center" wrapText="1"/>
    </xf>
    <xf numFmtId="4" fontId="11" fillId="1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0" applyFont="1"/>
    <xf numFmtId="4" fontId="18" fillId="0" borderId="0" xfId="0" applyNumberFormat="1" applyFont="1"/>
    <xf numFmtId="4" fontId="13" fillId="0" borderId="0" xfId="0" applyNumberFormat="1" applyFont="1"/>
    <xf numFmtId="0" fontId="18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24" fillId="11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Font="1"/>
    <xf numFmtId="4" fontId="19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4" fillId="14" borderId="38" xfId="0" applyFont="1" applyFill="1" applyBorder="1" applyAlignment="1">
      <alignment vertical="center"/>
    </xf>
    <xf numFmtId="0" fontId="4" fillId="14" borderId="18" xfId="0" applyFont="1" applyFill="1" applyBorder="1" applyAlignment="1">
      <alignment vertical="center"/>
    </xf>
    <xf numFmtId="0" fontId="7" fillId="0" borderId="0" xfId="0" applyFont="1" applyBorder="1" applyAlignment="1">
      <alignment horizontal="left"/>
    </xf>
    <xf numFmtId="0" fontId="29" fillId="0" borderId="0" xfId="0" applyFont="1" applyFill="1" applyAlignment="1">
      <alignment vertical="center"/>
    </xf>
    <xf numFmtId="0" fontId="25" fillId="0" borderId="1" xfId="0" applyFont="1" applyBorder="1" applyAlignment="1" applyProtection="1">
      <alignment vertical="center" wrapText="1"/>
      <protection locked="0"/>
    </xf>
    <xf numFmtId="0" fontId="0" fillId="0" borderId="0" xfId="0" applyFill="1" applyAlignment="1">
      <alignment wrapText="1"/>
    </xf>
    <xf numFmtId="0" fontId="0" fillId="6" borderId="0" xfId="0" applyFill="1" applyAlignment="1">
      <alignment wrapText="1"/>
    </xf>
    <xf numFmtId="164" fontId="4" fillId="15" borderId="16" xfId="0" applyNumberFormat="1" applyFont="1" applyFill="1" applyBorder="1" applyAlignment="1" applyProtection="1">
      <alignment horizontal="right" wrapText="1"/>
    </xf>
    <xf numFmtId="164" fontId="5" fillId="15" borderId="16" xfId="0" applyNumberFormat="1" applyFont="1" applyFill="1" applyBorder="1" applyAlignment="1" applyProtection="1">
      <alignment horizontal="right" wrapText="1"/>
    </xf>
    <xf numFmtId="164" fontId="5" fillId="15" borderId="16" xfId="0" applyNumberFormat="1" applyFont="1" applyFill="1" applyBorder="1" applyAlignment="1">
      <alignment wrapText="1"/>
    </xf>
    <xf numFmtId="164" fontId="4" fillId="15" borderId="16" xfId="0" applyNumberFormat="1" applyFont="1" applyFill="1" applyBorder="1" applyAlignment="1">
      <alignment wrapText="1"/>
    </xf>
    <xf numFmtId="164" fontId="5" fillId="16" borderId="16" xfId="0" applyNumberFormat="1" applyFont="1" applyFill="1" applyBorder="1" applyAlignment="1">
      <alignment wrapText="1"/>
    </xf>
    <xf numFmtId="164" fontId="4" fillId="16" borderId="16" xfId="0" applyNumberFormat="1" applyFont="1" applyFill="1" applyBorder="1" applyAlignment="1">
      <alignment wrapText="1"/>
    </xf>
    <xf numFmtId="166" fontId="18" fillId="0" borderId="0" xfId="0" applyNumberFormat="1" applyFont="1" applyAlignment="1">
      <alignment vertical="center"/>
    </xf>
    <xf numFmtId="166" fontId="13" fillId="0" borderId="0" xfId="0" applyNumberFormat="1" applyFont="1"/>
    <xf numFmtId="166" fontId="13" fillId="0" borderId="0" xfId="0" applyNumberFormat="1" applyFont="1" applyAlignment="1">
      <alignment vertical="center"/>
    </xf>
    <xf numFmtId="166" fontId="11" fillId="11" borderId="1" xfId="0" applyNumberFormat="1" applyFont="1" applyFill="1" applyBorder="1" applyAlignment="1" applyProtection="1">
      <alignment horizontal="center" vertical="center" wrapText="1"/>
    </xf>
    <xf numFmtId="4" fontId="23" fillId="0" borderId="0" xfId="0" applyNumberFormat="1" applyFont="1" applyAlignment="1">
      <alignment vertical="center"/>
    </xf>
    <xf numFmtId="4" fontId="22" fillId="0" borderId="0" xfId="0" applyNumberFormat="1" applyFont="1"/>
    <xf numFmtId="166" fontId="27" fillId="0" borderId="0" xfId="0" applyNumberFormat="1" applyFont="1" applyFill="1" applyBorder="1" applyAlignment="1">
      <alignment vertical="center"/>
    </xf>
    <xf numFmtId="166" fontId="18" fillId="0" borderId="0" xfId="0" applyNumberFormat="1" applyFont="1"/>
    <xf numFmtId="4" fontId="22" fillId="0" borderId="0" xfId="0" applyNumberFormat="1" applyFont="1" applyAlignment="1">
      <alignment vertical="center"/>
    </xf>
    <xf numFmtId="2" fontId="8" fillId="0" borderId="5" xfId="0" applyNumberFormat="1" applyFont="1" applyBorder="1"/>
    <xf numFmtId="0" fontId="8" fillId="0" borderId="5" xfId="0" applyNumberFormat="1" applyFont="1" applyBorder="1"/>
    <xf numFmtId="2" fontId="8" fillId="0" borderId="52" xfId="0" applyNumberFormat="1" applyFont="1" applyBorder="1"/>
    <xf numFmtId="0" fontId="25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4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166" fontId="18" fillId="0" borderId="0" xfId="0" applyNumberFormat="1" applyFont="1" applyAlignment="1" applyProtection="1">
      <alignment vertical="center"/>
      <protection locked="0"/>
    </xf>
    <xf numFmtId="165" fontId="25" fillId="0" borderId="0" xfId="0" applyNumberFormat="1" applyFont="1" applyAlignment="1" applyProtection="1">
      <alignment vertical="center" wrapText="1"/>
      <protection locked="0"/>
    </xf>
    <xf numFmtId="4" fontId="25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166" fontId="27" fillId="0" borderId="1" xfId="0" applyNumberFormat="1" applyFont="1" applyBorder="1" applyAlignment="1" applyProtection="1">
      <alignment horizontal="right" vertical="center"/>
      <protection locked="0"/>
    </xf>
    <xf numFmtId="165" fontId="13" fillId="0" borderId="0" xfId="0" applyNumberFormat="1" applyFont="1" applyAlignment="1" applyProtection="1">
      <alignment wrapText="1"/>
      <protection locked="0"/>
    </xf>
    <xf numFmtId="4" fontId="13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166" fontId="13" fillId="0" borderId="0" xfId="0" applyNumberFormat="1" applyFont="1" applyProtection="1"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165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3" fillId="0" borderId="0" xfId="0" applyNumberFormat="1" applyFont="1" applyProtection="1">
      <protection locked="0"/>
    </xf>
    <xf numFmtId="0" fontId="17" fillId="0" borderId="0" xfId="0" applyFont="1" applyAlignment="1" applyProtection="1">
      <alignment vertical="center" wrapText="1"/>
      <protection locked="0"/>
    </xf>
    <xf numFmtId="165" fontId="18" fillId="0" borderId="0" xfId="0" applyNumberFormat="1" applyFont="1" applyAlignment="1" applyProtection="1">
      <alignment horizontal="left" wrapText="1"/>
      <protection locked="0"/>
    </xf>
    <xf numFmtId="0" fontId="18" fillId="0" borderId="0" xfId="0" applyFont="1" applyAlignment="1" applyProtection="1">
      <alignment wrapText="1"/>
      <protection locked="0"/>
    </xf>
    <xf numFmtId="4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166" fontId="18" fillId="0" borderId="0" xfId="0" applyNumberFormat="1" applyFont="1" applyProtection="1">
      <protection locked="0"/>
    </xf>
    <xf numFmtId="4" fontId="11" fillId="1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wrapText="1"/>
    </xf>
    <xf numFmtId="0" fontId="13" fillId="0" borderId="0" xfId="0" applyFont="1" applyAlignment="1" applyProtection="1">
      <alignment vertical="center" wrapText="1"/>
      <protection locked="0"/>
    </xf>
    <xf numFmtId="165" fontId="13" fillId="0" borderId="0" xfId="0" applyNumberFormat="1" applyFont="1" applyAlignment="1" applyProtection="1">
      <alignment vertical="center" wrapText="1"/>
      <protection locked="0"/>
    </xf>
    <xf numFmtId="4" fontId="13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4" fontId="11" fillId="10" borderId="1" xfId="0" applyNumberFormat="1" applyFont="1" applyFill="1" applyBorder="1" applyAlignment="1" applyProtection="1">
      <alignment horizontal="center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4" fontId="18" fillId="0" borderId="0" xfId="0" applyNumberFormat="1" applyFont="1" applyAlignment="1" applyProtection="1">
      <alignment vertical="center"/>
    </xf>
    <xf numFmtId="4" fontId="13" fillId="0" borderId="0" xfId="0" applyNumberFormat="1" applyFont="1" applyProtection="1"/>
    <xf numFmtId="166" fontId="13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 wrapText="1"/>
    </xf>
    <xf numFmtId="0" fontId="4" fillId="15" borderId="9" xfId="0" applyFont="1" applyFill="1" applyBorder="1" applyAlignment="1" applyProtection="1">
      <alignment vertical="center"/>
    </xf>
    <xf numFmtId="4" fontId="19" fillId="6" borderId="1" xfId="0" applyNumberFormat="1" applyFont="1" applyFill="1" applyBorder="1" applyAlignment="1" applyProtection="1">
      <alignment horizontal="right" vertical="center" wrapText="1" readingOrder="1"/>
    </xf>
    <xf numFmtId="164" fontId="34" fillId="14" borderId="1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17" borderId="0" xfId="0" applyFill="1" applyBorder="1" applyAlignment="1">
      <alignment vertical="center"/>
    </xf>
    <xf numFmtId="0" fontId="17" fillId="0" borderId="0" xfId="0" applyFont="1" applyAlignment="1" applyProtection="1">
      <alignment vertical="center" wrapText="1"/>
    </xf>
    <xf numFmtId="164" fontId="5" fillId="6" borderId="1" xfId="0" applyNumberFormat="1" applyFont="1" applyFill="1" applyBorder="1" applyAlignment="1" applyProtection="1">
      <protection locked="0"/>
    </xf>
    <xf numFmtId="164" fontId="5" fillId="16" borderId="16" xfId="0" applyNumberFormat="1" applyFont="1" applyFill="1" applyBorder="1" applyAlignment="1" applyProtection="1">
      <alignment horizontal="right" vertical="center" wrapText="1"/>
    </xf>
    <xf numFmtId="0" fontId="4" fillId="8" borderId="0" xfId="0" applyFont="1" applyFill="1" applyBorder="1" applyAlignment="1">
      <alignment horizontal="left" vertical="center" wrapText="1"/>
    </xf>
    <xf numFmtId="0" fontId="0" fillId="17" borderId="0" xfId="0" applyFill="1" applyAlignment="1">
      <alignment vertical="center"/>
    </xf>
    <xf numFmtId="0" fontId="0" fillId="8" borderId="0" xfId="0" applyFill="1" applyAlignment="1">
      <alignment vertical="center"/>
    </xf>
    <xf numFmtId="164" fontId="34" fillId="14" borderId="7" xfId="0" applyNumberFormat="1" applyFont="1" applyFill="1" applyBorder="1" applyAlignment="1">
      <alignment horizontal="center" vertical="center" wrapText="1"/>
    </xf>
    <xf numFmtId="0" fontId="2" fillId="13" borderId="7" xfId="0" applyFont="1" applyFill="1" applyBorder="1" applyAlignment="1" applyProtection="1">
      <alignment horizontal="center" vertical="center" wrapText="1"/>
    </xf>
    <xf numFmtId="0" fontId="2" fillId="13" borderId="15" xfId="0" applyFont="1" applyFill="1" applyBorder="1" applyAlignment="1" applyProtection="1">
      <alignment horizontal="center" vertical="center" wrapText="1"/>
    </xf>
    <xf numFmtId="164" fontId="4" fillId="6" borderId="1" xfId="0" applyNumberFormat="1" applyFont="1" applyFill="1" applyBorder="1" applyAlignment="1" applyProtection="1">
      <alignment horizontal="right"/>
      <protection locked="0"/>
    </xf>
    <xf numFmtId="164" fontId="5" fillId="6" borderId="1" xfId="0" applyNumberFormat="1" applyFont="1" applyFill="1" applyBorder="1" applyAlignment="1" applyProtection="1">
      <alignment horizontal="right" vertical="center"/>
      <protection locked="0"/>
    </xf>
    <xf numFmtId="164" fontId="5" fillId="8" borderId="1" xfId="0" applyNumberFormat="1" applyFont="1" applyFill="1" applyBorder="1" applyAlignment="1" applyProtection="1">
      <alignment horizontal="right" vertical="center"/>
      <protection locked="0"/>
    </xf>
    <xf numFmtId="164" fontId="4" fillId="0" borderId="0" xfId="0" applyNumberFormat="1" applyFont="1" applyFill="1" applyBorder="1" applyAlignment="1">
      <alignment horizontal="right"/>
    </xf>
    <xf numFmtId="0" fontId="4" fillId="0" borderId="35" xfId="0" applyFont="1" applyFill="1" applyBorder="1"/>
    <xf numFmtId="0" fontId="4" fillId="0" borderId="0" xfId="0" applyFont="1" applyFill="1" applyBorder="1"/>
    <xf numFmtId="0" fontId="4" fillId="15" borderId="38" xfId="0" applyFont="1" applyFill="1" applyBorder="1" applyAlignment="1">
      <alignment vertical="center"/>
    </xf>
    <xf numFmtId="0" fontId="4" fillId="15" borderId="18" xfId="0" applyFont="1" applyFill="1" applyBorder="1" applyAlignment="1">
      <alignment vertical="center"/>
    </xf>
    <xf numFmtId="164" fontId="34" fillId="15" borderId="7" xfId="0" applyNumberFormat="1" applyFont="1" applyFill="1" applyBorder="1" applyAlignment="1">
      <alignment horizontal="center" vertical="center" wrapText="1"/>
    </xf>
    <xf numFmtId="164" fontId="34" fillId="15" borderId="56" xfId="0" applyNumberFormat="1" applyFont="1" applyFill="1" applyBorder="1" applyAlignment="1">
      <alignment horizontal="center" vertical="center" wrapText="1"/>
    </xf>
    <xf numFmtId="164" fontId="5" fillId="8" borderId="16" xfId="0" applyNumberFormat="1" applyFont="1" applyFill="1" applyBorder="1" applyAlignment="1" applyProtection="1">
      <alignment horizontal="right" vertical="center" wrapText="1"/>
      <protection locked="0"/>
    </xf>
    <xf numFmtId="164" fontId="5" fillId="6" borderId="1" xfId="0" applyNumberFormat="1" applyFont="1" applyFill="1" applyBorder="1" applyProtection="1">
      <protection locked="0"/>
    </xf>
    <xf numFmtId="164" fontId="4" fillId="15" borderId="1" xfId="0" applyNumberFormat="1" applyFont="1" applyFill="1" applyBorder="1" applyProtection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wrapText="1"/>
    </xf>
    <xf numFmtId="0" fontId="0" fillId="6" borderId="0" xfId="0" applyFill="1" applyBorder="1"/>
    <xf numFmtId="164" fontId="0" fillId="0" borderId="0" xfId="0" applyNumberFormat="1" applyFill="1" applyBorder="1"/>
    <xf numFmtId="164" fontId="0" fillId="0" borderId="0" xfId="0" applyNumberFormat="1" applyFill="1" applyBorder="1" applyAlignment="1">
      <alignment wrapText="1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wrapText="1"/>
    </xf>
    <xf numFmtId="164" fontId="5" fillId="0" borderId="1" xfId="0" applyNumberFormat="1" applyFont="1" applyBorder="1" applyProtection="1">
      <protection locked="0"/>
    </xf>
    <xf numFmtId="164" fontId="4" fillId="16" borderId="1" xfId="0" applyNumberFormat="1" applyFont="1" applyFill="1" applyBorder="1" applyProtection="1"/>
    <xf numFmtId="164" fontId="4" fillId="8" borderId="0" xfId="0" applyNumberFormat="1" applyFont="1" applyFill="1" applyBorder="1" applyAlignment="1">
      <alignment vertical="center"/>
    </xf>
    <xf numFmtId="164" fontId="4" fillId="8" borderId="0" xfId="0" applyNumberFormat="1" applyFont="1" applyFill="1" applyBorder="1" applyAlignment="1">
      <alignment vertical="center" wrapText="1"/>
    </xf>
    <xf numFmtId="0" fontId="0" fillId="8" borderId="0" xfId="0" applyFill="1" applyBorder="1" applyAlignment="1">
      <alignment vertical="center"/>
    </xf>
    <xf numFmtId="164" fontId="4" fillId="0" borderId="47" xfId="0" applyNumberFormat="1" applyFont="1" applyFill="1" applyBorder="1" applyAlignment="1">
      <alignment horizontal="right" wrapText="1"/>
    </xf>
    <xf numFmtId="9" fontId="34" fillId="15" borderId="1" xfId="0" applyNumberFormat="1" applyFont="1" applyFill="1" applyBorder="1" applyAlignment="1" applyProtection="1">
      <alignment horizontal="center" vertical="center" wrapText="1"/>
    </xf>
    <xf numFmtId="9" fontId="34" fillId="15" borderId="16" xfId="0" applyNumberFormat="1" applyFont="1" applyFill="1" applyBorder="1" applyAlignment="1" applyProtection="1">
      <alignment horizontal="center" vertical="center" wrapText="1"/>
    </xf>
    <xf numFmtId="0" fontId="4" fillId="8" borderId="26" xfId="0" applyFont="1" applyFill="1" applyBorder="1" applyAlignment="1">
      <alignment vertical="center"/>
    </xf>
    <xf numFmtId="164" fontId="4" fillId="15" borderId="16" xfId="0" applyNumberFormat="1" applyFont="1" applyFill="1" applyBorder="1" applyAlignment="1">
      <alignment vertical="center" wrapText="1"/>
    </xf>
    <xf numFmtId="164" fontId="4" fillId="16" borderId="12" xfId="0" applyNumberFormat="1" applyFont="1" applyFill="1" applyBorder="1" applyAlignment="1">
      <alignment vertical="center" wrapText="1"/>
    </xf>
    <xf numFmtId="164" fontId="4" fillId="16" borderId="40" xfId="0" applyNumberFormat="1" applyFont="1" applyFill="1" applyBorder="1" applyAlignment="1" applyProtection="1">
      <alignment vertical="center"/>
    </xf>
    <xf numFmtId="165" fontId="25" fillId="0" borderId="1" xfId="0" applyNumberFormat="1" applyFont="1" applyBorder="1" applyAlignment="1" applyProtection="1">
      <alignment vertical="center"/>
      <protection locked="0"/>
    </xf>
    <xf numFmtId="0" fontId="38" fillId="0" borderId="5" xfId="0" applyNumberFormat="1" applyFont="1" applyBorder="1"/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31" fillId="6" borderId="39" xfId="0" applyFont="1" applyFill="1" applyBorder="1" applyAlignment="1">
      <alignment horizontal="center" wrapText="1"/>
    </xf>
    <xf numFmtId="0" fontId="31" fillId="6" borderId="37" xfId="0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4" fontId="27" fillId="10" borderId="1" xfId="0" applyNumberFormat="1" applyFont="1" applyFill="1" applyBorder="1" applyAlignment="1">
      <alignment horizontal="right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14" fontId="25" fillId="0" borderId="1" xfId="0" applyNumberFormat="1" applyFont="1" applyBorder="1" applyAlignment="1" applyProtection="1">
      <alignment horizontal="left" vertical="center" wrapText="1"/>
      <protection locked="0"/>
    </xf>
    <xf numFmtId="4" fontId="25" fillId="0" borderId="1" xfId="0" applyNumberFormat="1" applyFont="1" applyBorder="1" applyAlignment="1" applyProtection="1">
      <alignment horizontal="right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166" fontId="25" fillId="0" borderId="1" xfId="0" applyNumberFormat="1" applyFont="1" applyBorder="1" applyAlignment="1" applyProtection="1">
      <alignment horizontal="right" vertical="center"/>
      <protection locked="0"/>
    </xf>
    <xf numFmtId="4" fontId="25" fillId="0" borderId="1" xfId="0" applyNumberFormat="1" applyFont="1" applyBorder="1" applyAlignment="1">
      <alignment horizontal="right" vertical="center"/>
    </xf>
    <xf numFmtId="165" fontId="25" fillId="0" borderId="1" xfId="0" applyNumberFormat="1" applyFont="1" applyBorder="1" applyAlignment="1" applyProtection="1">
      <alignment horizontal="center" vertical="center"/>
      <protection locked="0"/>
    </xf>
    <xf numFmtId="166" fontId="19" fillId="0" borderId="1" xfId="0" applyNumberFormat="1" applyFont="1" applyBorder="1" applyAlignment="1" applyProtection="1">
      <alignment horizontal="right" vertical="center"/>
      <protection locked="0"/>
    </xf>
    <xf numFmtId="4" fontId="19" fillId="0" borderId="1" xfId="0" applyNumberFormat="1" applyFont="1" applyBorder="1" applyAlignment="1" applyProtection="1">
      <alignment vertical="center"/>
      <protection locked="0"/>
    </xf>
    <xf numFmtId="4" fontId="19" fillId="0" borderId="1" xfId="0" applyNumberFormat="1" applyFont="1" applyBorder="1" applyAlignment="1" applyProtection="1">
      <alignment horizontal="right" vertical="center"/>
      <protection locked="0"/>
    </xf>
    <xf numFmtId="166" fontId="25" fillId="0" borderId="0" xfId="0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5" fillId="0" borderId="0" xfId="0" applyFont="1" applyAlignment="1" applyProtection="1">
      <alignment horizontal="center" vertical="center"/>
      <protection locked="0"/>
    </xf>
    <xf numFmtId="165" fontId="25" fillId="0" borderId="1" xfId="0" applyNumberFormat="1" applyFont="1" applyBorder="1" applyAlignment="1" applyProtection="1">
      <alignment horizontal="center" vertical="center" wrapText="1"/>
      <protection locked="0"/>
    </xf>
    <xf numFmtId="4" fontId="19" fillId="0" borderId="1" xfId="0" applyNumberFormat="1" applyFont="1" applyBorder="1" applyAlignment="1">
      <alignment horizontal="right" vertical="center"/>
    </xf>
    <xf numFmtId="4" fontId="28" fillId="10" borderId="1" xfId="0" applyNumberFormat="1" applyFont="1" applyFill="1" applyBorder="1" applyAlignment="1">
      <alignment horizontal="right" vertical="center"/>
    </xf>
    <xf numFmtId="4" fontId="19" fillId="6" borderId="1" xfId="0" applyNumberFormat="1" applyFont="1" applyFill="1" applyBorder="1" applyAlignment="1" applyProtection="1">
      <alignment horizontal="right" vertical="center" wrapText="1"/>
    </xf>
    <xf numFmtId="165" fontId="27" fillId="0" borderId="0" xfId="0" applyNumberFormat="1" applyFont="1" applyFill="1" applyBorder="1" applyAlignment="1" applyProtection="1">
      <alignment vertical="center" wrapText="1"/>
      <protection locked="0"/>
    </xf>
    <xf numFmtId="166" fontId="27" fillId="0" borderId="0" xfId="0" applyNumberFormat="1" applyFont="1" applyFill="1" applyBorder="1" applyAlignment="1">
      <alignment horizontal="right" vertical="center"/>
    </xf>
    <xf numFmtId="4" fontId="25" fillId="0" borderId="1" xfId="0" applyNumberFormat="1" applyFont="1" applyBorder="1" applyAlignment="1" applyProtection="1">
      <alignment vertical="center"/>
    </xf>
    <xf numFmtId="4" fontId="25" fillId="0" borderId="1" xfId="0" applyNumberFormat="1" applyFont="1" applyBorder="1" applyAlignment="1" applyProtection="1">
      <alignment horizontal="right" vertical="center"/>
    </xf>
    <xf numFmtId="4" fontId="19" fillId="0" borderId="1" xfId="0" applyNumberFormat="1" applyFont="1" applyBorder="1" applyAlignment="1" applyProtection="1">
      <alignment horizontal="right" vertical="center"/>
    </xf>
    <xf numFmtId="4" fontId="28" fillId="1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 wrapText="1"/>
      <protection locked="0"/>
    </xf>
    <xf numFmtId="0" fontId="4" fillId="15" borderId="24" xfId="0" applyFont="1" applyFill="1" applyBorder="1" applyAlignment="1"/>
    <xf numFmtId="0" fontId="4" fillId="15" borderId="23" xfId="0" applyFont="1" applyFill="1" applyBorder="1" applyAlignment="1"/>
    <xf numFmtId="0" fontId="4" fillId="15" borderId="25" xfId="0" applyFont="1" applyFill="1" applyBorder="1" applyAlignment="1"/>
    <xf numFmtId="164" fontId="4" fillId="15" borderId="8" xfId="0" applyNumberFormat="1" applyFont="1" applyFill="1" applyBorder="1" applyAlignment="1">
      <alignment horizontal="right"/>
    </xf>
    <xf numFmtId="164" fontId="4" fillId="15" borderId="17" xfId="0" applyNumberFormat="1" applyFont="1" applyFill="1" applyBorder="1" applyAlignment="1" applyProtection="1">
      <alignment horizontal="right" wrapText="1"/>
    </xf>
    <xf numFmtId="166" fontId="25" fillId="0" borderId="0" xfId="0" applyNumberFormat="1" applyFont="1" applyAlignment="1" applyProtection="1">
      <alignment vertical="center"/>
      <protection locked="0"/>
    </xf>
    <xf numFmtId="4" fontId="25" fillId="0" borderId="0" xfId="0" applyNumberFormat="1" applyFont="1" applyAlignment="1">
      <alignment vertical="center"/>
    </xf>
    <xf numFmtId="165" fontId="25" fillId="0" borderId="0" xfId="0" applyNumberFormat="1" applyFont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</xf>
    <xf numFmtId="4" fontId="13" fillId="6" borderId="0" xfId="0" applyNumberFormat="1" applyFont="1" applyFill="1" applyAlignment="1" applyProtection="1">
      <alignment wrapText="1"/>
    </xf>
    <xf numFmtId="0" fontId="13" fillId="6" borderId="0" xfId="0" applyFont="1" applyFill="1" applyAlignment="1" applyProtection="1">
      <alignment wrapText="1"/>
    </xf>
    <xf numFmtId="0" fontId="22" fillId="6" borderId="0" xfId="0" applyFont="1" applyFill="1" applyAlignment="1" applyProtection="1">
      <alignment wrapText="1"/>
    </xf>
    <xf numFmtId="0" fontId="32" fillId="17" borderId="0" xfId="0" applyFont="1" applyFill="1" applyBorder="1" applyAlignment="1" applyProtection="1">
      <alignment horizontal="left" vertical="center" wrapText="1"/>
    </xf>
    <xf numFmtId="4" fontId="18" fillId="6" borderId="0" xfId="0" applyNumberFormat="1" applyFont="1" applyFill="1" applyAlignment="1" applyProtection="1">
      <alignment wrapText="1"/>
    </xf>
    <xf numFmtId="0" fontId="18" fillId="6" borderId="0" xfId="0" applyFont="1" applyFill="1" applyAlignment="1" applyProtection="1">
      <alignment wrapText="1"/>
    </xf>
    <xf numFmtId="0" fontId="23" fillId="6" borderId="0" xfId="0" applyFont="1" applyFill="1" applyAlignment="1" applyProtection="1">
      <alignment wrapText="1"/>
    </xf>
    <xf numFmtId="0" fontId="19" fillId="17" borderId="0" xfId="0" applyFont="1" applyFill="1" applyBorder="1" applyAlignment="1" applyProtection="1">
      <alignment horizontal="left" vertical="center" wrapText="1"/>
    </xf>
    <xf numFmtId="0" fontId="19" fillId="0" borderId="50" xfId="0" applyFont="1" applyFill="1" applyBorder="1" applyAlignment="1" applyProtection="1">
      <alignment horizontal="center" vertical="center" wrapText="1"/>
    </xf>
    <xf numFmtId="4" fontId="27" fillId="10" borderId="5" xfId="0" applyNumberFormat="1" applyFont="1" applyFill="1" applyBorder="1" applyAlignment="1" applyProtection="1">
      <alignment horizontal="center" vertical="center" wrapText="1"/>
    </xf>
    <xf numFmtId="4" fontId="27" fillId="1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 readingOrder="1"/>
    </xf>
    <xf numFmtId="0" fontId="19" fillId="6" borderId="1" xfId="0" applyFont="1" applyFill="1" applyBorder="1" applyAlignment="1" applyProtection="1">
      <alignment horizontal="center" vertical="center" wrapText="1" readingOrder="1"/>
      <protection locked="0"/>
    </xf>
    <xf numFmtId="49" fontId="19" fillId="6" borderId="1" xfId="0" applyNumberFormat="1" applyFont="1" applyFill="1" applyBorder="1" applyAlignment="1" applyProtection="1">
      <alignment horizontal="left" vertical="center" wrapText="1" readingOrder="1"/>
      <protection locked="0"/>
    </xf>
    <xf numFmtId="3" fontId="19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19" fillId="6" borderId="1" xfId="0" applyNumberFormat="1" applyFont="1" applyFill="1" applyBorder="1" applyAlignment="1" applyProtection="1">
      <alignment horizontal="center" vertical="center" wrapText="1" readingOrder="1"/>
    </xf>
    <xf numFmtId="4" fontId="25" fillId="0" borderId="1" xfId="0" applyNumberFormat="1" applyFont="1" applyBorder="1" applyAlignment="1">
      <alignment horizontal="right" vertical="center" readingOrder="1"/>
    </xf>
    <xf numFmtId="164" fontId="19" fillId="0" borderId="50" xfId="0" applyNumberFormat="1" applyFont="1" applyFill="1" applyBorder="1" applyAlignment="1" applyProtection="1">
      <alignment horizontal="center" vertical="center" wrapText="1" readingOrder="1"/>
    </xf>
    <xf numFmtId="4" fontId="19" fillId="0" borderId="5" xfId="0" applyNumberFormat="1" applyFont="1" applyBorder="1" applyAlignment="1" applyProtection="1">
      <alignment horizontal="right" vertical="center" readingOrder="1"/>
      <protection locked="0"/>
    </xf>
    <xf numFmtId="4" fontId="19" fillId="0" borderId="1" xfId="0" applyNumberFormat="1" applyFont="1" applyBorder="1" applyAlignment="1">
      <alignment horizontal="right" vertical="center" readingOrder="1"/>
    </xf>
    <xf numFmtId="0" fontId="25" fillId="6" borderId="0" xfId="0" applyFont="1" applyFill="1" applyAlignment="1" applyProtection="1">
      <alignment vertical="center" wrapText="1" readingOrder="1"/>
    </xf>
    <xf numFmtId="0" fontId="26" fillId="6" borderId="0" xfId="0" applyFont="1" applyFill="1" applyAlignment="1" applyProtection="1">
      <alignment vertical="center" wrapText="1" readingOrder="1"/>
    </xf>
    <xf numFmtId="4" fontId="19" fillId="0" borderId="2" xfId="0" applyNumberFormat="1" applyFont="1" applyBorder="1" applyAlignment="1">
      <alignment horizontal="right" vertical="center" readingOrder="1"/>
    </xf>
    <xf numFmtId="0" fontId="26" fillId="6" borderId="0" xfId="0" applyFont="1" applyFill="1" applyBorder="1" applyAlignment="1" applyProtection="1">
      <alignment vertical="center" wrapText="1" readingOrder="1"/>
    </xf>
    <xf numFmtId="0" fontId="27" fillId="6" borderId="0" xfId="0" applyFont="1" applyFill="1" applyBorder="1" applyAlignment="1" applyProtection="1">
      <alignment vertical="center" wrapText="1" readingOrder="1"/>
    </xf>
    <xf numFmtId="0" fontId="27" fillId="6" borderId="1" xfId="0" applyFont="1" applyFill="1" applyBorder="1" applyAlignment="1" applyProtection="1">
      <alignment horizontal="right" vertical="center" wrapText="1" readingOrder="1"/>
    </xf>
    <xf numFmtId="164" fontId="28" fillId="0" borderId="0" xfId="0" applyNumberFormat="1" applyFont="1" applyFill="1" applyBorder="1" applyAlignment="1" applyProtection="1">
      <alignment horizontal="right" vertical="center" wrapText="1" readingOrder="1"/>
    </xf>
    <xf numFmtId="4" fontId="28" fillId="12" borderId="1" xfId="0" applyNumberFormat="1" applyFont="1" applyFill="1" applyBorder="1" applyAlignment="1" applyProtection="1">
      <alignment horizontal="right" vertical="center" wrapText="1" readingOrder="1"/>
    </xf>
    <xf numFmtId="4" fontId="13" fillId="0" borderId="0" xfId="0" applyNumberFormat="1" applyFont="1" applyFill="1" applyAlignment="1" applyProtection="1">
      <alignment wrapText="1"/>
    </xf>
    <xf numFmtId="0" fontId="22" fillId="0" borderId="0" xfId="0" applyFont="1" applyFill="1" applyAlignment="1" applyProtection="1">
      <alignment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22" fillId="6" borderId="0" xfId="0" applyFont="1" applyFill="1" applyAlignment="1" applyProtection="1">
      <alignment vertical="center" wrapText="1"/>
    </xf>
    <xf numFmtId="4" fontId="19" fillId="0" borderId="1" xfId="0" applyNumberFormat="1" applyFont="1" applyFill="1" applyBorder="1" applyAlignment="1" applyProtection="1">
      <alignment vertical="center" wrapText="1"/>
      <protection locked="0"/>
    </xf>
    <xf numFmtId="4" fontId="19" fillId="0" borderId="5" xfId="0" applyNumberFormat="1" applyFont="1" applyFill="1" applyBorder="1" applyAlignment="1" applyProtection="1">
      <alignment vertical="center" wrapText="1"/>
    </xf>
    <xf numFmtId="4" fontId="4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17" fillId="0" borderId="18" xfId="0" applyFont="1" applyFill="1" applyBorder="1" applyAlignment="1" applyProtection="1">
      <alignment horizontal="right" vertical="center" wrapText="1"/>
    </xf>
    <xf numFmtId="4" fontId="40" fillId="0" borderId="18" xfId="0" applyNumberFormat="1" applyFont="1" applyFill="1" applyBorder="1" applyAlignment="1" applyProtection="1">
      <alignment vertical="center" wrapText="1"/>
    </xf>
    <xf numFmtId="0" fontId="22" fillId="0" borderId="0" xfId="0" applyFont="1" applyFill="1" applyAlignment="1" applyProtection="1">
      <alignment vertical="center" wrapText="1"/>
    </xf>
    <xf numFmtId="4" fontId="18" fillId="6" borderId="0" xfId="0" applyNumberFormat="1" applyFont="1" applyFill="1" applyAlignment="1" applyProtection="1">
      <alignment vertical="center" wrapText="1"/>
    </xf>
    <xf numFmtId="0" fontId="23" fillId="6" borderId="0" xfId="0" applyFont="1" applyFill="1" applyAlignment="1" applyProtection="1">
      <alignment vertical="center" wrapText="1"/>
    </xf>
    <xf numFmtId="0" fontId="19" fillId="0" borderId="46" xfId="0" applyFont="1" applyFill="1" applyBorder="1" applyAlignment="1" applyProtection="1">
      <alignment horizontal="center" vertical="center" wrapText="1"/>
    </xf>
    <xf numFmtId="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" xfId="0" applyNumberFormat="1" applyFont="1" applyFill="1" applyBorder="1" applyAlignment="1" applyProtection="1">
      <alignment horizontal="right" vertical="center" wrapText="1"/>
    </xf>
    <xf numFmtId="164" fontId="40" fillId="0" borderId="0" xfId="0" applyNumberFormat="1" applyFont="1" applyFill="1" applyBorder="1" applyAlignment="1" applyProtection="1">
      <alignment horizontal="right" vertical="center" wrapText="1"/>
    </xf>
    <xf numFmtId="0" fontId="18" fillId="0" borderId="6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right" vertical="center" wrapText="1"/>
    </xf>
    <xf numFmtId="4" fontId="40" fillId="0" borderId="0" xfId="0" applyNumberFormat="1" applyFont="1" applyFill="1" applyBorder="1" applyAlignment="1" applyProtection="1">
      <alignment horizontal="right" vertical="center" wrapText="1"/>
    </xf>
    <xf numFmtId="0" fontId="22" fillId="6" borderId="0" xfId="0" applyFont="1" applyFill="1" applyAlignment="1" applyProtection="1">
      <alignment horizontal="center" vertical="center" wrapText="1"/>
    </xf>
    <xf numFmtId="0" fontId="20" fillId="9" borderId="0" xfId="0" applyFont="1" applyFill="1" applyBorder="1" applyAlignment="1" applyProtection="1">
      <alignment vertical="center" wrapText="1"/>
    </xf>
    <xf numFmtId="0" fontId="20" fillId="9" borderId="0" xfId="0" applyFont="1" applyFill="1" applyBorder="1" applyAlignment="1" applyProtection="1">
      <alignment horizontal="center" vertical="center" wrapText="1"/>
    </xf>
    <xf numFmtId="4" fontId="20" fillId="9" borderId="0" xfId="0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4" fontId="13" fillId="6" borderId="0" xfId="0" applyNumberFormat="1" applyFont="1" applyFill="1" applyAlignment="1" applyProtection="1">
      <alignment vertical="center" wrapText="1"/>
    </xf>
    <xf numFmtId="0" fontId="17" fillId="0" borderId="11" xfId="0" applyFont="1" applyFill="1" applyBorder="1" applyAlignment="1" applyProtection="1">
      <alignment horizontal="right" vertical="center" wrapText="1"/>
    </xf>
    <xf numFmtId="4" fontId="40" fillId="0" borderId="11" xfId="0" applyNumberFormat="1" applyFont="1" applyFill="1" applyBorder="1" applyAlignment="1" applyProtection="1">
      <alignment horizontal="right" vertical="center" wrapText="1"/>
    </xf>
    <xf numFmtId="4" fontId="13" fillId="0" borderId="0" xfId="0" applyNumberFormat="1" applyFont="1" applyFill="1" applyBorder="1" applyAlignment="1" applyProtection="1">
      <alignment horizontal="right" vertical="center" wrapText="1"/>
    </xf>
    <xf numFmtId="4" fontId="40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 applyProtection="1">
      <alignment vertical="center" wrapText="1"/>
    </xf>
    <xf numFmtId="4" fontId="40" fillId="7" borderId="41" xfId="0" applyNumberFormat="1" applyFont="1" applyFill="1" applyBorder="1" applyAlignment="1" applyProtection="1">
      <alignment horizontal="right" vertical="center" wrapText="1"/>
    </xf>
    <xf numFmtId="4" fontId="13" fillId="0" borderId="0" xfId="0" applyNumberFormat="1" applyFont="1" applyFill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 wrapText="1"/>
    </xf>
    <xf numFmtId="0" fontId="42" fillId="0" borderId="0" xfId="0" applyFont="1" applyFill="1" applyBorder="1" applyAlignment="1" applyProtection="1">
      <alignment horizontal="right" vertical="center" wrapText="1"/>
    </xf>
    <xf numFmtId="0" fontId="43" fillId="0" borderId="0" xfId="0" applyFont="1" applyFill="1" applyAlignment="1" applyProtection="1">
      <alignment vertical="center" wrapText="1"/>
    </xf>
    <xf numFmtId="0" fontId="18" fillId="6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165" fontId="25" fillId="0" borderId="49" xfId="0" applyNumberFormat="1" applyFont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5" fillId="0" borderId="0" xfId="0" applyNumberFormat="1" applyFont="1" applyBorder="1" applyAlignment="1">
      <alignment vertical="center"/>
    </xf>
    <xf numFmtId="4" fontId="40" fillId="0" borderId="18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 applyFill="1" applyBorder="1" applyAlignment="1">
      <alignment horizontal="right" vertical="center"/>
    </xf>
    <xf numFmtId="4" fontId="20" fillId="0" borderId="0" xfId="0" applyNumberFormat="1" applyFont="1" applyBorder="1" applyAlignment="1" applyProtection="1">
      <alignment horizontal="right" vertical="center"/>
      <protection locked="0"/>
    </xf>
    <xf numFmtId="4" fontId="19" fillId="0" borderId="51" xfId="0" applyNumberFormat="1" applyFont="1" applyBorder="1" applyAlignment="1" applyProtection="1">
      <alignment vertical="center"/>
      <protection locked="0"/>
    </xf>
    <xf numFmtId="0" fontId="18" fillId="6" borderId="0" xfId="0" applyFont="1" applyFill="1" applyBorder="1" applyAlignment="1" applyProtection="1">
      <alignment horizontal="right" vertical="center" wrapText="1"/>
    </xf>
    <xf numFmtId="4" fontId="18" fillId="6" borderId="0" xfId="0" applyNumberFormat="1" applyFont="1" applyFill="1" applyBorder="1" applyAlignment="1" applyProtection="1">
      <alignment horizontal="right" vertical="center" wrapText="1"/>
    </xf>
    <xf numFmtId="4" fontId="40" fillId="8" borderId="0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 applyBorder="1" applyAlignment="1" applyProtection="1">
      <alignment vertical="center"/>
      <protection locked="0"/>
    </xf>
    <xf numFmtId="4" fontId="19" fillId="6" borderId="0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0" xfId="0" applyNumberFormat="1" applyFont="1" applyBorder="1" applyAlignment="1">
      <alignment vertical="center"/>
    </xf>
    <xf numFmtId="164" fontId="44" fillId="8" borderId="0" xfId="0" applyNumberFormat="1" applyFont="1" applyFill="1" applyBorder="1" applyAlignment="1" applyProtection="1">
      <alignment horizontal="right" vertical="center" wrapText="1"/>
    </xf>
    <xf numFmtId="4" fontId="32" fillId="7" borderId="41" xfId="0" applyNumberFormat="1" applyFont="1" applyFill="1" applyBorder="1" applyAlignment="1" applyProtection="1">
      <alignment horizontal="right" vertical="center" wrapText="1"/>
    </xf>
    <xf numFmtId="164" fontId="32" fillId="0" borderId="0" xfId="0" applyNumberFormat="1" applyFont="1" applyFill="1" applyBorder="1" applyAlignment="1" applyProtection="1">
      <alignment horizontal="right" vertical="center" wrapText="1"/>
    </xf>
    <xf numFmtId="0" fontId="21" fillId="6" borderId="0" xfId="0" applyFont="1" applyFill="1" applyAlignment="1" applyProtection="1">
      <alignment vertical="center" wrapText="1"/>
    </xf>
    <xf numFmtId="0" fontId="21" fillId="6" borderId="0" xfId="0" applyFont="1" applyFill="1" applyAlignment="1" applyProtection="1">
      <alignment horizontal="center" vertical="center" wrapText="1"/>
    </xf>
    <xf numFmtId="4" fontId="21" fillId="6" borderId="0" xfId="0" applyNumberFormat="1" applyFont="1" applyFill="1" applyAlignment="1" applyProtection="1">
      <alignment vertical="center" wrapText="1"/>
    </xf>
    <xf numFmtId="0" fontId="20" fillId="0" borderId="0" xfId="0" applyFont="1" applyFill="1" applyAlignment="1" applyProtection="1">
      <alignment vertical="center" wrapText="1"/>
    </xf>
    <xf numFmtId="0" fontId="21" fillId="6" borderId="0" xfId="0" applyFont="1" applyFill="1" applyAlignment="1" applyProtection="1">
      <alignment wrapText="1"/>
    </xf>
    <xf numFmtId="0" fontId="21" fillId="6" borderId="0" xfId="0" applyFont="1" applyFill="1" applyAlignment="1" applyProtection="1">
      <alignment horizontal="center" wrapText="1"/>
    </xf>
    <xf numFmtId="4" fontId="21" fillId="6" borderId="0" xfId="0" applyNumberFormat="1" applyFont="1" applyFill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22" fillId="6" borderId="0" xfId="0" applyFont="1" applyFill="1" applyAlignment="1" applyProtection="1">
      <alignment horizontal="center" wrapText="1"/>
    </xf>
    <xf numFmtId="4" fontId="22" fillId="6" borderId="0" xfId="0" applyNumberFormat="1" applyFont="1" applyFill="1" applyAlignment="1" applyProtection="1">
      <alignment wrapText="1"/>
    </xf>
    <xf numFmtId="0" fontId="13" fillId="0" borderId="0" xfId="0" applyFont="1" applyFill="1" applyAlignment="1" applyProtection="1">
      <alignment wrapText="1"/>
    </xf>
    <xf numFmtId="0" fontId="19" fillId="6" borderId="3" xfId="0" applyFont="1" applyFill="1" applyBorder="1" applyAlignment="1" applyProtection="1">
      <alignment horizontal="center" vertical="center" wrapText="1" readingOrder="1"/>
      <protection locked="0"/>
    </xf>
    <xf numFmtId="0" fontId="19" fillId="6" borderId="5" xfId="0" applyFont="1" applyFill="1" applyBorder="1" applyAlignment="1" applyProtection="1">
      <alignment horizontal="center" vertical="center" wrapText="1" readingOrder="1"/>
      <protection locked="0"/>
    </xf>
    <xf numFmtId="4" fontId="19" fillId="6" borderId="1" xfId="0" applyNumberFormat="1" applyFont="1" applyFill="1" applyBorder="1" applyAlignment="1" applyProtection="1">
      <alignment horizontal="center" vertical="center" wrapText="1" readingOrder="1"/>
    </xf>
    <xf numFmtId="4" fontId="19" fillId="0" borderId="0" xfId="0" applyNumberFormat="1" applyFont="1" applyFill="1" applyBorder="1" applyAlignment="1" applyProtection="1">
      <alignment vertical="center" wrapText="1"/>
    </xf>
    <xf numFmtId="0" fontId="26" fillId="6" borderId="0" xfId="0" applyFont="1" applyFill="1" applyAlignment="1" applyProtection="1">
      <alignment vertical="center" wrapText="1"/>
    </xf>
    <xf numFmtId="49" fontId="19" fillId="6" borderId="2" xfId="0" applyNumberFormat="1" applyFont="1" applyFill="1" applyBorder="1" applyAlignment="1" applyProtection="1">
      <alignment horizontal="left" vertical="center" wrapText="1" readingOrder="1"/>
      <protection locked="0"/>
    </xf>
    <xf numFmtId="3" fontId="19" fillId="6" borderId="52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6" borderId="52" xfId="0" applyFont="1" applyFill="1" applyBorder="1" applyAlignment="1" applyProtection="1">
      <alignment horizontal="center" vertical="center" wrapText="1" readingOrder="1"/>
      <protection locked="0"/>
    </xf>
    <xf numFmtId="4" fontId="19" fillId="6" borderId="2" xfId="0" applyNumberFormat="1" applyFont="1" applyFill="1" applyBorder="1" applyAlignment="1" applyProtection="1">
      <alignment horizontal="center" vertical="center" wrapText="1" readingOrder="1"/>
    </xf>
    <xf numFmtId="4" fontId="25" fillId="0" borderId="2" xfId="0" applyNumberFormat="1" applyFont="1" applyBorder="1" applyAlignment="1" applyProtection="1">
      <alignment vertical="center"/>
    </xf>
    <xf numFmtId="0" fontId="25" fillId="6" borderId="51" xfId="0" applyFont="1" applyFill="1" applyBorder="1" applyAlignment="1" applyProtection="1">
      <alignment vertical="center" wrapText="1"/>
    </xf>
    <xf numFmtId="0" fontId="25" fillId="6" borderId="61" xfId="0" applyFont="1" applyFill="1" applyBorder="1" applyAlignment="1" applyProtection="1">
      <alignment vertical="center" wrapText="1"/>
    </xf>
    <xf numFmtId="0" fontId="27" fillId="6" borderId="60" xfId="0" applyFont="1" applyFill="1" applyBorder="1" applyAlignment="1" applyProtection="1">
      <alignment horizontal="right" vertical="center" wrapText="1"/>
    </xf>
    <xf numFmtId="4" fontId="28" fillId="0" borderId="0" xfId="0" applyNumberFormat="1" applyFont="1" applyFill="1" applyBorder="1" applyAlignment="1" applyProtection="1">
      <alignment vertical="center" wrapText="1"/>
    </xf>
    <xf numFmtId="4" fontId="28" fillId="12" borderId="60" xfId="0" applyNumberFormat="1" applyFont="1" applyFill="1" applyBorder="1" applyAlignment="1" applyProtection="1">
      <alignment vertical="center" wrapText="1"/>
    </xf>
    <xf numFmtId="4" fontId="28" fillId="12" borderId="12" xfId="0" applyNumberFormat="1" applyFont="1" applyFill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center" vertical="center" wrapText="1" readingOrder="1"/>
      <protection locked="0"/>
    </xf>
    <xf numFmtId="1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9" fillId="0" borderId="46" xfId="0" applyNumberFormat="1" applyFont="1" applyFill="1" applyBorder="1" applyAlignment="1" applyProtection="1">
      <alignment horizontal="right" vertical="center" wrapText="1" readingOrder="1"/>
    </xf>
    <xf numFmtId="4" fontId="19" fillId="6" borderId="8" xfId="0" applyNumberFormat="1" applyFont="1" applyFill="1" applyBorder="1" applyAlignment="1" applyProtection="1">
      <alignment horizontal="right" vertical="center" wrapText="1" readingOrder="1"/>
    </xf>
    <xf numFmtId="164" fontId="28" fillId="0" borderId="0" xfId="0" applyNumberFormat="1" applyFont="1" applyFill="1" applyBorder="1" applyAlignment="1" applyProtection="1">
      <alignment horizontal="right" vertical="center" wrapText="1"/>
    </xf>
    <xf numFmtId="4" fontId="28" fillId="12" borderId="60" xfId="0" applyNumberFormat="1" applyFont="1" applyFill="1" applyBorder="1" applyAlignment="1" applyProtection="1">
      <alignment horizontal="right" vertical="center" wrapText="1"/>
    </xf>
    <xf numFmtId="4" fontId="28" fillId="12" borderId="41" xfId="0" applyNumberFormat="1" applyFont="1" applyFill="1" applyBorder="1" applyAlignment="1" applyProtection="1">
      <alignment horizontal="right" vertical="center" wrapText="1"/>
    </xf>
    <xf numFmtId="0" fontId="19" fillId="6" borderId="1" xfId="0" applyFont="1" applyFill="1" applyBorder="1" applyAlignment="1" applyProtection="1">
      <alignment horizontal="left" vertical="center" wrapText="1" readingOrder="1"/>
      <protection locked="0"/>
    </xf>
    <xf numFmtId="4" fontId="19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19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6" borderId="2" xfId="0" applyFont="1" applyFill="1" applyBorder="1" applyAlignment="1" applyProtection="1">
      <alignment horizontal="center" vertical="center" wrapText="1" readingOrder="1"/>
      <protection locked="0"/>
    </xf>
    <xf numFmtId="0" fontId="19" fillId="6" borderId="2" xfId="0" applyFont="1" applyFill="1" applyBorder="1" applyAlignment="1" applyProtection="1">
      <alignment horizontal="left" vertical="center" wrapText="1" readingOrder="1"/>
      <protection locked="0"/>
    </xf>
    <xf numFmtId="166" fontId="19" fillId="6" borderId="2" xfId="0" applyNumberFormat="1" applyFont="1" applyFill="1" applyBorder="1" applyAlignment="1" applyProtection="1">
      <alignment horizontal="right" vertical="center" wrapText="1" readingOrder="1"/>
      <protection locked="0"/>
    </xf>
    <xf numFmtId="4" fontId="25" fillId="6" borderId="0" xfId="0" applyNumberFormat="1" applyFont="1" applyFill="1" applyAlignment="1" applyProtection="1">
      <alignment horizontal="right" vertical="center" wrapText="1"/>
    </xf>
    <xf numFmtId="49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9" fillId="6" borderId="2" xfId="0" applyNumberFormat="1" applyFont="1" applyFill="1" applyBorder="1" applyAlignment="1" applyProtection="1">
      <alignment horizontal="right" vertical="center" wrapText="1"/>
    </xf>
    <xf numFmtId="4" fontId="19" fillId="0" borderId="2" xfId="0" applyNumberFormat="1" applyFont="1" applyBorder="1" applyAlignment="1">
      <alignment horizontal="right" vertical="center"/>
    </xf>
    <xf numFmtId="4" fontId="28" fillId="10" borderId="60" xfId="0" applyNumberFormat="1" applyFont="1" applyFill="1" applyBorder="1" applyAlignment="1">
      <alignment horizontal="right" vertical="center"/>
    </xf>
    <xf numFmtId="4" fontId="28" fillId="10" borderId="40" xfId="0" applyNumberFormat="1" applyFont="1" applyFill="1" applyBorder="1" applyAlignment="1">
      <alignment horizontal="right" vertical="center"/>
    </xf>
    <xf numFmtId="4" fontId="28" fillId="10" borderId="41" xfId="0" applyNumberFormat="1" applyFont="1" applyFill="1" applyBorder="1" applyAlignment="1">
      <alignment horizontal="right" vertical="center"/>
    </xf>
    <xf numFmtId="4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9" fillId="0" borderId="46" xfId="0" applyNumberFormat="1" applyFont="1" applyFill="1" applyBorder="1" applyAlignment="1" applyProtection="1">
      <alignment horizontal="right" vertical="center" wrapText="1"/>
    </xf>
    <xf numFmtId="4" fontId="19" fillId="0" borderId="5" xfId="0" applyNumberFormat="1" applyFont="1" applyBorder="1" applyAlignment="1" applyProtection="1">
      <alignment horizontal="right" vertical="center"/>
      <protection locked="0"/>
    </xf>
    <xf numFmtId="4" fontId="25" fillId="0" borderId="8" xfId="0" applyNumberFormat="1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center" vertical="center" readingOrder="1"/>
      <protection locked="0"/>
    </xf>
    <xf numFmtId="4" fontId="19" fillId="6" borderId="3" xfId="0" applyNumberFormat="1" applyFont="1" applyFill="1" applyBorder="1" applyAlignment="1" applyProtection="1">
      <alignment horizontal="right" vertical="center" wrapText="1" readingOrder="1"/>
    </xf>
    <xf numFmtId="164" fontId="19" fillId="0" borderId="50" xfId="0" applyNumberFormat="1" applyFont="1" applyFill="1" applyBorder="1" applyAlignment="1" applyProtection="1">
      <alignment horizontal="centerContinuous" vertical="center" wrapText="1" readingOrder="1"/>
    </xf>
    <xf numFmtId="0" fontId="25" fillId="0" borderId="1" xfId="0" applyFont="1" applyBorder="1" applyAlignment="1" applyProtection="1">
      <alignment horizontal="center" vertical="center" readingOrder="1"/>
      <protection locked="0"/>
    </xf>
    <xf numFmtId="0" fontId="25" fillId="6" borderId="0" xfId="0" applyFont="1" applyFill="1" applyBorder="1" applyAlignment="1" applyProtection="1">
      <alignment vertical="center" wrapText="1"/>
    </xf>
    <xf numFmtId="164" fontId="19" fillId="0" borderId="46" xfId="0" applyNumberFormat="1" applyFont="1" applyFill="1" applyBorder="1" applyAlignment="1" applyProtection="1">
      <alignment horizontal="centerContinuous" vertical="center" wrapText="1" readingOrder="1"/>
    </xf>
    <xf numFmtId="0" fontId="25" fillId="6" borderId="47" xfId="0" applyFont="1" applyFill="1" applyBorder="1" applyAlignment="1" applyProtection="1">
      <alignment vertical="center" wrapText="1"/>
    </xf>
    <xf numFmtId="49" fontId="19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25" fillId="6" borderId="0" xfId="0" applyNumberFormat="1" applyFont="1" applyFill="1" applyAlignment="1" applyProtection="1">
      <alignment vertical="center" wrapText="1"/>
    </xf>
    <xf numFmtId="166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9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19" fillId="6" borderId="51" xfId="0" applyNumberFormat="1" applyFont="1" applyFill="1" applyBorder="1" applyAlignment="1" applyProtection="1">
      <alignment horizontal="center" vertical="center" wrapText="1"/>
      <protection locked="0"/>
    </xf>
    <xf numFmtId="3" fontId="19" fillId="6" borderId="5" xfId="0" applyNumberFormat="1" applyFont="1" applyFill="1" applyBorder="1" applyAlignment="1" applyProtection="1">
      <alignment horizontal="left" vertical="center" wrapText="1" readingOrder="1"/>
      <protection locked="0"/>
    </xf>
    <xf numFmtId="164" fontId="19" fillId="0" borderId="46" xfId="0" applyNumberFormat="1" applyFont="1" applyFill="1" applyBorder="1" applyAlignment="1" applyProtection="1">
      <alignment horizontal="center" vertical="center" wrapText="1"/>
    </xf>
    <xf numFmtId="4" fontId="25" fillId="0" borderId="5" xfId="0" applyNumberFormat="1" applyFont="1" applyBorder="1" applyAlignment="1" applyProtection="1">
      <alignment horizontal="right" vertical="center"/>
    </xf>
    <xf numFmtId="4" fontId="25" fillId="0" borderId="52" xfId="0" applyNumberFormat="1" applyFont="1" applyBorder="1" applyAlignment="1" applyProtection="1">
      <alignment horizontal="right" vertical="center"/>
    </xf>
    <xf numFmtId="4" fontId="28" fillId="12" borderId="40" xfId="0" applyNumberFormat="1" applyFont="1" applyFill="1" applyBorder="1" applyAlignment="1" applyProtection="1">
      <alignment horizontal="right" vertical="center" wrapText="1"/>
    </xf>
    <xf numFmtId="166" fontId="25" fillId="0" borderId="5" xfId="0" applyNumberFormat="1" applyFont="1" applyBorder="1" applyAlignment="1" applyProtection="1">
      <alignment horizontal="right" vertical="center"/>
      <protection locked="0"/>
    </xf>
    <xf numFmtId="4" fontId="25" fillId="0" borderId="5" xfId="0" applyNumberFormat="1" applyFont="1" applyBorder="1" applyAlignment="1" applyProtection="1">
      <alignment horizontal="right" vertical="center"/>
      <protection locked="0"/>
    </xf>
    <xf numFmtId="0" fontId="26" fillId="6" borderId="0" xfId="0" applyFont="1" applyFill="1" applyAlignment="1" applyProtection="1">
      <alignment horizontal="centerContinuous" vertical="center" wrapText="1" readingOrder="1"/>
    </xf>
    <xf numFmtId="0" fontId="11" fillId="19" borderId="1" xfId="0" applyFont="1" applyFill="1" applyBorder="1" applyAlignment="1" applyProtection="1">
      <alignment horizontal="center" vertical="center" wrapText="1"/>
      <protection locked="0"/>
    </xf>
    <xf numFmtId="4" fontId="11" fillId="19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19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19" borderId="1" xfId="0" applyNumberFormat="1" applyFont="1" applyFill="1" applyBorder="1" applyAlignment="1">
      <alignment horizontal="center" vertical="center" wrapText="1"/>
    </xf>
    <xf numFmtId="165" fontId="11" fillId="19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19" borderId="1" xfId="0" applyFont="1" applyFill="1" applyBorder="1" applyAlignment="1" applyProtection="1">
      <alignment horizontal="center" vertical="center" wrapText="1"/>
    </xf>
    <xf numFmtId="0" fontId="11" fillId="19" borderId="5" xfId="0" applyFont="1" applyFill="1" applyBorder="1" applyAlignment="1" applyProtection="1">
      <alignment horizontal="center" vertical="center" wrapText="1"/>
    </xf>
    <xf numFmtId="165" fontId="11" fillId="19" borderId="1" xfId="0" applyNumberFormat="1" applyFont="1" applyFill="1" applyBorder="1" applyAlignment="1" applyProtection="1">
      <alignment horizontal="center" vertical="center" wrapText="1"/>
    </xf>
    <xf numFmtId="4" fontId="11" fillId="19" borderId="1" xfId="0" applyNumberFormat="1" applyFont="1" applyFill="1" applyBorder="1" applyAlignment="1" applyProtection="1">
      <alignment horizontal="center" vertical="center" wrapText="1"/>
    </xf>
    <xf numFmtId="166" fontId="11" fillId="19" borderId="1" xfId="0" applyNumberFormat="1" applyFont="1" applyFill="1" applyBorder="1" applyAlignment="1" applyProtection="1">
      <alignment horizontal="center" vertical="center" wrapText="1"/>
    </xf>
    <xf numFmtId="4" fontId="27" fillId="19" borderId="1" xfId="0" applyNumberFormat="1" applyFont="1" applyFill="1" applyBorder="1" applyAlignment="1">
      <alignment horizontal="right" vertical="center"/>
    </xf>
    <xf numFmtId="4" fontId="27" fillId="19" borderId="1" xfId="0" applyNumberFormat="1" applyFont="1" applyFill="1" applyBorder="1" applyAlignment="1" applyProtection="1">
      <alignment horizontal="right" vertical="center"/>
    </xf>
    <xf numFmtId="4" fontId="28" fillId="19" borderId="1" xfId="0" applyNumberFormat="1" applyFont="1" applyFill="1" applyBorder="1" applyAlignment="1">
      <alignment horizontal="right" vertical="center"/>
    </xf>
    <xf numFmtId="4" fontId="27" fillId="19" borderId="1" xfId="0" applyNumberFormat="1" applyFont="1" applyFill="1" applyBorder="1" applyAlignment="1">
      <alignment horizontal="right" vertical="center" wrapText="1"/>
    </xf>
    <xf numFmtId="4" fontId="28" fillId="20" borderId="1" xfId="0" applyNumberFormat="1" applyFont="1" applyFill="1" applyBorder="1" applyAlignment="1" applyProtection="1">
      <alignment horizontal="right" vertical="center" wrapText="1" readingOrder="1"/>
    </xf>
    <xf numFmtId="4" fontId="28" fillId="20" borderId="12" xfId="0" applyNumberFormat="1" applyFont="1" applyFill="1" applyBorder="1" applyAlignment="1" applyProtection="1">
      <alignment vertical="center" wrapText="1"/>
    </xf>
    <xf numFmtId="4" fontId="28" fillId="20" borderId="41" xfId="0" applyNumberFormat="1" applyFont="1" applyFill="1" applyBorder="1" applyAlignment="1" applyProtection="1">
      <alignment horizontal="right" vertical="center" wrapText="1"/>
    </xf>
    <xf numFmtId="4" fontId="28" fillId="20" borderId="12" xfId="0" applyNumberFormat="1" applyFont="1" applyFill="1" applyBorder="1" applyAlignment="1" applyProtection="1">
      <alignment horizontal="right" vertical="center" wrapText="1"/>
    </xf>
    <xf numFmtId="0" fontId="28" fillId="20" borderId="1" xfId="0" applyFont="1" applyFill="1" applyBorder="1" applyAlignment="1" applyProtection="1">
      <alignment horizontal="center" vertical="center" wrapText="1"/>
    </xf>
    <xf numFmtId="4" fontId="28" fillId="20" borderId="1" xfId="0" applyNumberFormat="1" applyFont="1" applyFill="1" applyBorder="1" applyAlignment="1" applyProtection="1">
      <alignment horizontal="center" vertical="center" wrapText="1"/>
    </xf>
    <xf numFmtId="0" fontId="11" fillId="19" borderId="1" xfId="0" applyFont="1" applyFill="1" applyBorder="1" applyAlignment="1">
      <alignment horizontal="center" vertical="center" wrapText="1"/>
    </xf>
    <xf numFmtId="4" fontId="28" fillId="7" borderId="1" xfId="0" applyNumberFormat="1" applyFont="1" applyFill="1" applyBorder="1" applyAlignment="1" applyProtection="1">
      <alignment horizontal="center" vertical="center" wrapText="1"/>
    </xf>
    <xf numFmtId="4" fontId="18" fillId="0" borderId="0" xfId="0" applyNumberFormat="1" applyFont="1" applyFill="1" applyAlignment="1" applyProtection="1">
      <alignment vertical="center" wrapText="1"/>
    </xf>
    <xf numFmtId="0" fontId="23" fillId="0" borderId="0" xfId="0" applyFont="1" applyFill="1" applyAlignment="1" applyProtection="1">
      <alignment vertical="center" wrapText="1"/>
    </xf>
    <xf numFmtId="0" fontId="28" fillId="20" borderId="3" xfId="0" applyFont="1" applyFill="1" applyBorder="1" applyAlignment="1" applyProtection="1">
      <alignment horizontal="center" vertical="center" wrapText="1"/>
    </xf>
    <xf numFmtId="0" fontId="28" fillId="20" borderId="5" xfId="0" applyFont="1" applyFill="1" applyBorder="1" applyAlignment="1" applyProtection="1">
      <alignment horizontal="center" vertical="center" wrapText="1"/>
    </xf>
    <xf numFmtId="4" fontId="28" fillId="20" borderId="3" xfId="0" applyNumberFormat="1" applyFont="1" applyFill="1" applyBorder="1" applyAlignment="1" applyProtection="1">
      <alignment horizontal="center" vertical="center" wrapText="1"/>
    </xf>
    <xf numFmtId="0" fontId="46" fillId="0" borderId="65" xfId="0" applyFont="1" applyFill="1" applyBorder="1" applyAlignment="1" applyProtection="1">
      <alignment horizontal="center" wrapText="1" readingOrder="1"/>
      <protection locked="0"/>
    </xf>
    <xf numFmtId="0" fontId="46" fillId="0" borderId="63" xfId="0" applyFont="1" applyFill="1" applyBorder="1" applyAlignment="1" applyProtection="1">
      <alignment horizontal="right" wrapText="1" readingOrder="1"/>
      <protection locked="0"/>
    </xf>
    <xf numFmtId="0" fontId="19" fillId="6" borderId="5" xfId="0" applyFont="1" applyFill="1" applyBorder="1" applyAlignment="1" applyProtection="1">
      <alignment horizontal="left" vertical="center" wrapText="1" readingOrder="1"/>
      <protection locked="0"/>
    </xf>
    <xf numFmtId="4" fontId="25" fillId="0" borderId="64" xfId="0" applyNumberFormat="1" applyFont="1" applyBorder="1" applyAlignment="1" applyProtection="1">
      <alignment horizontal="right"/>
      <protection locked="0"/>
    </xf>
    <xf numFmtId="4" fontId="25" fillId="0" borderId="2" xfId="0" applyNumberFormat="1" applyFont="1" applyBorder="1" applyAlignment="1" applyProtection="1">
      <alignment horizontal="right" vertical="center"/>
    </xf>
    <xf numFmtId="164" fontId="4" fillId="15" borderId="1" xfId="0" applyNumberFormat="1" applyFont="1" applyFill="1" applyBorder="1" applyAlignment="1" applyProtection="1">
      <alignment horizontal="right"/>
    </xf>
    <xf numFmtId="0" fontId="49" fillId="0" borderId="0" xfId="1" applyFont="1" applyBorder="1" applyAlignment="1">
      <alignment horizontal="center"/>
    </xf>
    <xf numFmtId="0" fontId="49" fillId="0" borderId="0" xfId="1" applyFont="1"/>
    <xf numFmtId="0" fontId="35" fillId="0" borderId="0" xfId="1" applyFont="1" applyBorder="1" applyAlignment="1">
      <alignment vertical="center" wrapText="1"/>
    </xf>
    <xf numFmtId="4" fontId="15" fillId="0" borderId="0" xfId="1" applyNumberFormat="1" applyFont="1" applyBorder="1" applyAlignment="1">
      <alignment horizontal="right" vertical="center"/>
    </xf>
    <xf numFmtId="4" fontId="15" fillId="0" borderId="0" xfId="1" applyNumberFormat="1" applyFont="1" applyFill="1" applyBorder="1" applyAlignment="1">
      <alignment horizontal="right" vertical="center"/>
    </xf>
    <xf numFmtId="0" fontId="52" fillId="0" borderId="0" xfId="1" applyFont="1"/>
    <xf numFmtId="0" fontId="53" fillId="0" borderId="0" xfId="1" applyFont="1"/>
    <xf numFmtId="4" fontId="55" fillId="0" borderId="0" xfId="1" applyNumberFormat="1" applyFont="1"/>
    <xf numFmtId="0" fontId="48" fillId="21" borderId="21" xfId="1" applyFont="1" applyFill="1" applyBorder="1"/>
    <xf numFmtId="2" fontId="9" fillId="2" borderId="2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/>
    </xf>
    <xf numFmtId="2" fontId="33" fillId="4" borderId="50" xfId="0" applyNumberFormat="1" applyFont="1" applyFill="1" applyBorder="1" applyAlignment="1">
      <alignment horizontal="center"/>
    </xf>
    <xf numFmtId="2" fontId="33" fillId="4" borderId="42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38" fillId="0" borderId="3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3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2" fontId="33" fillId="17" borderId="46" xfId="0" applyNumberFormat="1" applyFont="1" applyFill="1" applyBorder="1"/>
    <xf numFmtId="1" fontId="57" fillId="0" borderId="1" xfId="0" applyNumberFormat="1" applyFont="1" applyBorder="1" applyAlignment="1">
      <alignment horizontal="center"/>
    </xf>
    <xf numFmtId="1" fontId="57" fillId="0" borderId="1" xfId="0" applyNumberFormat="1" applyFont="1" applyFill="1" applyBorder="1" applyAlignment="1">
      <alignment horizontal="center"/>
    </xf>
    <xf numFmtId="1" fontId="57" fillId="0" borderId="2" xfId="0" applyNumberFormat="1" applyFont="1" applyBorder="1" applyAlignment="1">
      <alignment horizontal="center"/>
    </xf>
    <xf numFmtId="164" fontId="4" fillId="24" borderId="8" xfId="0" applyNumberFormat="1" applyFont="1" applyFill="1" applyBorder="1" applyAlignment="1">
      <alignment vertical="center"/>
    </xf>
    <xf numFmtId="164" fontId="4" fillId="24" borderId="17" xfId="0" applyNumberFormat="1" applyFont="1" applyFill="1" applyBorder="1" applyAlignment="1">
      <alignment vertical="center" wrapText="1"/>
    </xf>
    <xf numFmtId="164" fontId="6" fillId="24" borderId="8" xfId="0" applyNumberFormat="1" applyFont="1" applyFill="1" applyBorder="1" applyProtection="1"/>
    <xf numFmtId="164" fontId="4" fillId="24" borderId="17" xfId="0" applyNumberFormat="1" applyFont="1" applyFill="1" applyBorder="1" applyAlignment="1" applyProtection="1">
      <alignment wrapText="1"/>
    </xf>
    <xf numFmtId="164" fontId="6" fillId="3" borderId="8" xfId="0" applyNumberFormat="1" applyFont="1" applyFill="1" applyBorder="1" applyProtection="1"/>
    <xf numFmtId="164" fontId="4" fillId="3" borderId="17" xfId="0" applyNumberFormat="1" applyFont="1" applyFill="1" applyBorder="1" applyAlignment="1" applyProtection="1">
      <alignment wrapText="1"/>
    </xf>
    <xf numFmtId="0" fontId="2" fillId="17" borderId="0" xfId="0" applyFont="1" applyFill="1" applyBorder="1" applyAlignment="1" applyProtection="1">
      <alignment vertical="center" wrapText="1"/>
    </xf>
    <xf numFmtId="0" fontId="2" fillId="13" borderId="39" xfId="0" applyFont="1" applyFill="1" applyBorder="1" applyAlignment="1" applyProtection="1">
      <alignment vertical="center" wrapText="1"/>
    </xf>
    <xf numFmtId="0" fontId="2" fillId="13" borderId="35" xfId="0" applyFont="1" applyFill="1" applyBorder="1" applyAlignment="1" applyProtection="1">
      <alignment vertical="center" wrapText="1"/>
    </xf>
    <xf numFmtId="0" fontId="5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4" fillId="17" borderId="40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2" fillId="13" borderId="40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 applyProtection="1">
      <alignment horizontal="center" vertical="center" wrapText="1"/>
      <protection locked="0"/>
    </xf>
    <xf numFmtId="0" fontId="2" fillId="10" borderId="11" xfId="0" applyFont="1" applyFill="1" applyBorder="1" applyAlignment="1" applyProtection="1">
      <alignment horizontal="center" vertical="center" wrapText="1"/>
      <protection locked="0"/>
    </xf>
    <xf numFmtId="4" fontId="2" fillId="10" borderId="40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12" xfId="0" applyFont="1" applyFill="1" applyBorder="1" applyAlignment="1">
      <alignment horizontal="center" vertical="center" wrapText="1"/>
    </xf>
    <xf numFmtId="9" fontId="2" fillId="15" borderId="36" xfId="0" applyNumberFormat="1" applyFont="1" applyFill="1" applyBorder="1" applyAlignment="1">
      <alignment horizontal="center" vertical="center" wrapText="1"/>
    </xf>
    <xf numFmtId="4" fontId="5" fillId="16" borderId="36" xfId="0" applyNumberFormat="1" applyFont="1" applyFill="1" applyBorder="1" applyAlignment="1">
      <alignment vertical="center"/>
    </xf>
    <xf numFmtId="0" fontId="0" fillId="16" borderId="13" xfId="0" applyFont="1" applyFill="1" applyBorder="1" applyAlignment="1">
      <alignment vertical="center"/>
    </xf>
    <xf numFmtId="167" fontId="2" fillId="6" borderId="1" xfId="0" applyNumberFormat="1" applyFont="1" applyFill="1" applyBorder="1" applyAlignment="1" applyProtection="1">
      <alignment horizontal="right" vertical="center"/>
      <protection locked="0"/>
    </xf>
    <xf numFmtId="167" fontId="2" fillId="6" borderId="1" xfId="0" applyNumberFormat="1" applyFont="1" applyFill="1" applyBorder="1" applyAlignment="1">
      <alignment horizontal="right" vertical="center"/>
    </xf>
    <xf numFmtId="167" fontId="2" fillId="0" borderId="1" xfId="0" applyNumberFormat="1" applyFont="1" applyBorder="1" applyAlignment="1">
      <alignment vertical="center"/>
    </xf>
    <xf numFmtId="167" fontId="2" fillId="0" borderId="16" xfId="0" applyNumberFormat="1" applyFont="1" applyBorder="1" applyAlignment="1">
      <alignment vertical="center"/>
    </xf>
    <xf numFmtId="4" fontId="15" fillId="0" borderId="0" xfId="0" applyNumberFormat="1" applyFont="1" applyFill="1" applyAlignment="1">
      <alignment vertical="center"/>
    </xf>
    <xf numFmtId="167" fontId="1" fillId="6" borderId="1" xfId="0" applyNumberFormat="1" applyFont="1" applyFill="1" applyBorder="1" applyAlignment="1" applyProtection="1">
      <alignment horizontal="right" vertical="center"/>
      <protection locked="0"/>
    </xf>
    <xf numFmtId="167" fontId="1" fillId="6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Border="1" applyAlignment="1">
      <alignment vertical="center"/>
    </xf>
    <xf numFmtId="167" fontId="0" fillId="17" borderId="16" xfId="0" applyNumberFormat="1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167" fontId="2" fillId="0" borderId="16" xfId="0" applyNumberFormat="1" applyFont="1" applyFill="1" applyBorder="1" applyAlignment="1">
      <alignment vertical="center"/>
    </xf>
    <xf numFmtId="167" fontId="36" fillId="15" borderId="1" xfId="0" applyNumberFormat="1" applyFont="1" applyFill="1" applyBorder="1" applyAlignment="1">
      <alignment horizontal="right" vertical="center"/>
    </xf>
    <xf numFmtId="167" fontId="36" fillId="16" borderId="1" xfId="0" applyNumberFormat="1" applyFont="1" applyFill="1" applyBorder="1" applyAlignment="1">
      <alignment vertical="center"/>
    </xf>
    <xf numFmtId="167" fontId="36" fillId="16" borderId="16" xfId="0" applyNumberFormat="1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167" fontId="47" fillId="0" borderId="0" xfId="0" applyNumberFormat="1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59" fillId="6" borderId="0" xfId="0" applyFont="1" applyFill="1" applyAlignment="1">
      <alignment vertical="center"/>
    </xf>
    <xf numFmtId="167" fontId="48" fillId="6" borderId="1" xfId="0" applyNumberFormat="1" applyFont="1" applyFill="1" applyBorder="1" applyAlignment="1" applyProtection="1">
      <alignment horizontal="right" vertical="center"/>
      <protection locked="0"/>
    </xf>
    <xf numFmtId="167" fontId="2" fillId="17" borderId="1" xfId="0" applyNumberFormat="1" applyFont="1" applyFill="1" applyBorder="1" applyAlignment="1">
      <alignment horizontal="right" vertical="center"/>
    </xf>
    <xf numFmtId="167" fontId="1" fillId="17" borderId="57" xfId="0" applyNumberFormat="1" applyFont="1" applyFill="1" applyBorder="1" applyAlignment="1">
      <alignment horizontal="right" vertical="center"/>
    </xf>
    <xf numFmtId="167" fontId="2" fillId="17" borderId="1" xfId="0" applyNumberFormat="1" applyFont="1" applyFill="1" applyBorder="1" applyAlignment="1">
      <alignment vertical="center"/>
    </xf>
    <xf numFmtId="167" fontId="48" fillId="6" borderId="16" xfId="0" applyNumberFormat="1" applyFont="1" applyFill="1" applyBorder="1" applyAlignment="1">
      <alignment horizontal="right" vertical="center"/>
    </xf>
    <xf numFmtId="0" fontId="15" fillId="6" borderId="0" xfId="0" applyFont="1" applyFill="1" applyAlignment="1">
      <alignment vertical="center"/>
    </xf>
    <xf numFmtId="0" fontId="4" fillId="15" borderId="26" xfId="0" applyFont="1" applyFill="1" applyBorder="1" applyAlignment="1">
      <alignment vertical="center"/>
    </xf>
    <xf numFmtId="0" fontId="4" fillId="15" borderId="3" xfId="0" applyFont="1" applyFill="1" applyBorder="1" applyAlignment="1">
      <alignment vertical="center"/>
    </xf>
    <xf numFmtId="0" fontId="4" fillId="15" borderId="5" xfId="0" applyFont="1" applyFill="1" applyBorder="1" applyAlignment="1">
      <alignment vertical="center"/>
    </xf>
    <xf numFmtId="167" fontId="4" fillId="15" borderId="1" xfId="0" applyNumberFormat="1" applyFont="1" applyFill="1" applyBorder="1" applyAlignment="1">
      <alignment horizontal="right" vertical="center"/>
    </xf>
    <xf numFmtId="167" fontId="4" fillId="16" borderId="1" xfId="0" applyNumberFormat="1" applyFont="1" applyFill="1" applyBorder="1" applyAlignment="1">
      <alignment vertical="center"/>
    </xf>
    <xf numFmtId="167" fontId="4" fillId="16" borderId="1" xfId="0" applyNumberFormat="1" applyFont="1" applyFill="1" applyBorder="1" applyAlignment="1">
      <alignment horizontal="right" vertical="center"/>
    </xf>
    <xf numFmtId="167" fontId="4" fillId="16" borderId="16" xfId="0" applyNumberFormat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right" vertical="center"/>
    </xf>
    <xf numFmtId="4" fontId="4" fillId="17" borderId="0" xfId="0" applyNumberFormat="1" applyFont="1" applyFill="1" applyBorder="1" applyAlignment="1">
      <alignment horizontal="right" vertical="center"/>
    </xf>
    <xf numFmtId="0" fontId="0" fillId="17" borderId="0" xfId="0" applyFont="1" applyFill="1" applyBorder="1" applyAlignment="1">
      <alignment vertical="center"/>
    </xf>
    <xf numFmtId="0" fontId="0" fillId="17" borderId="47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4" fontId="4" fillId="15" borderId="1" xfId="0" applyNumberFormat="1" applyFont="1" applyFill="1" applyBorder="1" applyAlignment="1">
      <alignment horizontal="center" vertical="center"/>
    </xf>
    <xf numFmtId="4" fontId="4" fillId="15" borderId="3" xfId="0" applyNumberFormat="1" applyFont="1" applyFill="1" applyBorder="1" applyAlignment="1">
      <alignment horizontal="center" vertical="center"/>
    </xf>
    <xf numFmtId="0" fontId="0" fillId="16" borderId="49" xfId="0" applyFont="1" applyFill="1" applyBorder="1" applyAlignment="1">
      <alignment vertical="center"/>
    </xf>
    <xf numFmtId="0" fontId="0" fillId="16" borderId="51" xfId="0" applyFont="1" applyFill="1" applyBorder="1" applyAlignment="1">
      <alignment vertical="center"/>
    </xf>
    <xf numFmtId="0" fontId="0" fillId="16" borderId="52" xfId="0" applyFont="1" applyFill="1" applyBorder="1" applyAlignment="1">
      <alignment vertical="center"/>
    </xf>
    <xf numFmtId="164" fontId="4" fillId="15" borderId="14" xfId="0" applyNumberFormat="1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vertical="center"/>
    </xf>
    <xf numFmtId="167" fontId="1" fillId="8" borderId="4" xfId="0" applyNumberFormat="1" applyFont="1" applyFill="1" applyBorder="1" applyAlignment="1" applyProtection="1">
      <alignment horizontal="right" vertical="center"/>
      <protection locked="0"/>
    </xf>
    <xf numFmtId="167" fontId="1" fillId="8" borderId="3" xfId="0" applyNumberFormat="1" applyFont="1" applyFill="1" applyBorder="1" applyAlignment="1">
      <alignment horizontal="right" vertical="center"/>
    </xf>
    <xf numFmtId="167" fontId="0" fillId="16" borderId="42" xfId="0" applyNumberFormat="1" applyFont="1" applyFill="1" applyBorder="1" applyAlignment="1">
      <alignment vertical="center"/>
    </xf>
    <xf numFmtId="167" fontId="0" fillId="16" borderId="0" xfId="0" applyNumberFormat="1" applyFont="1" applyFill="1" applyBorder="1" applyAlignment="1">
      <alignment vertical="center"/>
    </xf>
    <xf numFmtId="167" fontId="0" fillId="16" borderId="46" xfId="0" applyNumberFormat="1" applyFont="1" applyFill="1" applyBorder="1" applyAlignment="1">
      <alignment vertical="center"/>
    </xf>
    <xf numFmtId="167" fontId="53" fillId="0" borderId="14" xfId="0" applyNumberFormat="1" applyFont="1" applyFill="1" applyBorder="1" applyAlignment="1">
      <alignment horizontal="right" vertical="center"/>
    </xf>
    <xf numFmtId="0" fontId="2" fillId="15" borderId="35" xfId="0" applyFont="1" applyFill="1" applyBorder="1" applyAlignment="1">
      <alignment vertical="center"/>
    </xf>
    <xf numFmtId="10" fontId="2" fillId="15" borderId="0" xfId="0" applyNumberFormat="1" applyFont="1" applyFill="1" applyBorder="1" applyAlignment="1">
      <alignment horizontal="center" vertical="center"/>
    </xf>
    <xf numFmtId="0" fontId="60" fillId="15" borderId="0" xfId="0" applyFont="1" applyFill="1" applyBorder="1" applyAlignment="1">
      <alignment vertical="center"/>
    </xf>
    <xf numFmtId="167" fontId="4" fillId="16" borderId="3" xfId="0" applyNumberFormat="1" applyFont="1" applyFill="1" applyBorder="1" applyAlignment="1">
      <alignment vertical="center"/>
    </xf>
    <xf numFmtId="167" fontId="6" fillId="16" borderId="3" xfId="0" applyNumberFormat="1" applyFont="1" applyFill="1" applyBorder="1" applyAlignment="1">
      <alignment vertical="center"/>
    </xf>
    <xf numFmtId="167" fontId="6" fillId="16" borderId="14" xfId="0" applyNumberFormat="1" applyFont="1" applyFill="1" applyBorder="1" applyAlignment="1">
      <alignment horizontal="right" vertical="center"/>
    </xf>
    <xf numFmtId="167" fontId="4" fillId="15" borderId="44" xfId="0" applyNumberFormat="1" applyFont="1" applyFill="1" applyBorder="1" applyAlignment="1">
      <alignment vertical="center"/>
    </xf>
    <xf numFmtId="167" fontId="0" fillId="16" borderId="55" xfId="0" applyNumberFormat="1" applyFont="1" applyFill="1" applyBorder="1" applyAlignment="1">
      <alignment vertical="center"/>
    </xf>
    <xf numFmtId="167" fontId="0" fillId="16" borderId="22" xfId="0" applyNumberFormat="1" applyFont="1" applyFill="1" applyBorder="1" applyAlignment="1">
      <alignment vertical="center"/>
    </xf>
    <xf numFmtId="167" fontId="0" fillId="16" borderId="54" xfId="0" applyNumberFormat="1" applyFont="1" applyFill="1" applyBorder="1" applyAlignment="1">
      <alignment vertical="center"/>
    </xf>
    <xf numFmtId="167" fontId="6" fillId="16" borderId="58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4" fontId="4" fillId="8" borderId="0" xfId="0" applyNumberFormat="1" applyFont="1" applyFill="1" applyBorder="1" applyAlignment="1">
      <alignment vertical="center"/>
    </xf>
    <xf numFmtId="4" fontId="6" fillId="17" borderId="0" xfId="0" applyNumberFormat="1" applyFont="1" applyFill="1" applyBorder="1" applyAlignment="1">
      <alignment horizontal="right" vertical="center"/>
    </xf>
    <xf numFmtId="4" fontId="2" fillId="14" borderId="7" xfId="0" applyNumberFormat="1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5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7" fontId="1" fillId="6" borderId="1" xfId="0" applyNumberFormat="1" applyFont="1" applyFill="1" applyBorder="1" applyAlignment="1" applyProtection="1">
      <alignment vertical="center"/>
      <protection locked="0"/>
    </xf>
    <xf numFmtId="167" fontId="1" fillId="6" borderId="1" xfId="0" applyNumberFormat="1" applyFont="1" applyFill="1" applyBorder="1" applyAlignment="1">
      <alignment vertical="center"/>
    </xf>
    <xf numFmtId="167" fontId="1" fillId="0" borderId="16" xfId="0" applyNumberFormat="1" applyFont="1" applyFill="1" applyBorder="1" applyAlignment="1">
      <alignment vertical="center"/>
    </xf>
    <xf numFmtId="167" fontId="4" fillId="15" borderId="8" xfId="0" applyNumberFormat="1" applyFont="1" applyFill="1" applyBorder="1" applyAlignment="1">
      <alignment vertical="center"/>
    </xf>
    <xf numFmtId="167" fontId="0" fillId="16" borderId="8" xfId="0" applyNumberFormat="1" applyFont="1" applyFill="1" applyBorder="1" applyAlignment="1">
      <alignment vertical="center"/>
    </xf>
    <xf numFmtId="167" fontId="4" fillId="16" borderId="17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167" fontId="1" fillId="6" borderId="5" xfId="0" applyNumberFormat="1" applyFont="1" applyFill="1" applyBorder="1" applyAlignment="1">
      <alignment vertical="center"/>
    </xf>
    <xf numFmtId="167" fontId="1" fillId="0" borderId="5" xfId="0" applyNumberFormat="1" applyFont="1" applyFill="1" applyBorder="1" applyAlignment="1">
      <alignment vertical="center"/>
    </xf>
    <xf numFmtId="167" fontId="1" fillId="0" borderId="14" xfId="0" applyNumberFormat="1" applyFont="1" applyFill="1" applyBorder="1" applyAlignment="1">
      <alignment vertical="center"/>
    </xf>
    <xf numFmtId="167" fontId="4" fillId="6" borderId="3" xfId="0" applyNumberFormat="1" applyFont="1" applyFill="1" applyBorder="1" applyAlignment="1">
      <alignment vertical="center"/>
    </xf>
    <xf numFmtId="167" fontId="4" fillId="6" borderId="1" xfId="0" applyNumberFormat="1" applyFont="1" applyFill="1" applyBorder="1" applyAlignment="1">
      <alignment vertical="center"/>
    </xf>
    <xf numFmtId="167" fontId="4" fillId="0" borderId="14" xfId="0" applyNumberFormat="1" applyFont="1" applyFill="1" applyBorder="1" applyAlignment="1">
      <alignment vertical="center"/>
    </xf>
    <xf numFmtId="167" fontId="4" fillId="16" borderId="58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vertical="center"/>
    </xf>
    <xf numFmtId="167" fontId="1" fillId="0" borderId="1" xfId="0" applyNumberFormat="1" applyFont="1" applyBorder="1" applyAlignment="1" applyProtection="1">
      <alignment vertical="center"/>
      <protection locked="0"/>
    </xf>
    <xf numFmtId="167" fontId="1" fillId="0" borderId="5" xfId="0" applyNumberFormat="1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67" fontId="0" fillId="16" borderId="51" xfId="0" applyNumberFormat="1" applyFont="1" applyFill="1" applyBorder="1" applyAlignment="1">
      <alignment vertical="center"/>
    </xf>
    <xf numFmtId="167" fontId="0" fillId="16" borderId="52" xfId="0" applyNumberFormat="1" applyFont="1" applyFill="1" applyBorder="1" applyAlignment="1">
      <alignment vertical="center"/>
    </xf>
    <xf numFmtId="167" fontId="4" fillId="16" borderId="8" xfId="0" applyNumberFormat="1" applyFont="1" applyFill="1" applyBorder="1" applyAlignment="1">
      <alignment vertical="center"/>
    </xf>
    <xf numFmtId="167" fontId="6" fillId="16" borderId="58" xfId="0" applyNumberFormat="1" applyFont="1" applyFill="1" applyBorder="1" applyAlignment="1">
      <alignment vertical="center"/>
    </xf>
    <xf numFmtId="167" fontId="53" fillId="0" borderId="1" xfId="0" applyNumberFormat="1" applyFont="1" applyBorder="1" applyAlignment="1">
      <alignment vertical="center"/>
    </xf>
    <xf numFmtId="167" fontId="53" fillId="0" borderId="1" xfId="0" applyNumberFormat="1" applyFont="1" applyFill="1" applyBorder="1" applyAlignment="1">
      <alignment vertical="center"/>
    </xf>
    <xf numFmtId="167" fontId="4" fillId="0" borderId="3" xfId="0" applyNumberFormat="1" applyFont="1" applyBorder="1" applyAlignment="1">
      <alignment vertical="center"/>
    </xf>
    <xf numFmtId="167" fontId="4" fillId="16" borderId="44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67" fontId="31" fillId="16" borderId="59" xfId="0" applyNumberFormat="1" applyFont="1" applyFill="1" applyBorder="1" applyAlignment="1">
      <alignment vertical="center"/>
    </xf>
    <xf numFmtId="167" fontId="31" fillId="16" borderId="40" xfId="0" applyNumberFormat="1" applyFont="1" applyFill="1" applyBorder="1" applyAlignment="1">
      <alignment vertical="center"/>
    </xf>
    <xf numFmtId="167" fontId="0" fillId="16" borderId="11" xfId="0" applyNumberFormat="1" applyFont="1" applyFill="1" applyBorder="1" applyAlignment="1">
      <alignment vertical="center"/>
    </xf>
    <xf numFmtId="167" fontId="31" fillId="16" borderId="4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36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horizontal="left" vertical="center"/>
    </xf>
    <xf numFmtId="4" fontId="1" fillId="0" borderId="0" xfId="0" applyNumberFormat="1" applyFont="1" applyFill="1" applyAlignment="1">
      <alignment vertical="center"/>
    </xf>
    <xf numFmtId="0" fontId="15" fillId="0" borderId="0" xfId="0" applyFont="1" applyFill="1"/>
    <xf numFmtId="0" fontId="0" fillId="0" borderId="0" xfId="0" applyFont="1" applyFill="1"/>
    <xf numFmtId="4" fontId="0" fillId="0" borderId="0" xfId="0" applyNumberFormat="1" applyFont="1" applyFill="1"/>
    <xf numFmtId="0" fontId="0" fillId="6" borderId="0" xfId="0" applyFont="1" applyFill="1"/>
    <xf numFmtId="167" fontId="58" fillId="0" borderId="17" xfId="0" applyNumberFormat="1" applyFont="1" applyBorder="1" applyAlignment="1">
      <alignment horizontal="right" vertical="center"/>
    </xf>
    <xf numFmtId="167" fontId="62" fillId="0" borderId="13" xfId="0" applyNumberFormat="1" applyFont="1" applyBorder="1" applyAlignment="1">
      <alignment horizontal="right" vertical="center"/>
    </xf>
    <xf numFmtId="4" fontId="53" fillId="0" borderId="36" xfId="1" applyNumberFormat="1" applyFont="1" applyBorder="1" applyAlignment="1">
      <alignment horizontal="right" vertical="center"/>
    </xf>
    <xf numFmtId="4" fontId="53" fillId="0" borderId="36" xfId="1" applyNumberFormat="1" applyFont="1" applyFill="1" applyBorder="1" applyAlignment="1">
      <alignment horizontal="right" vertical="center"/>
    </xf>
    <xf numFmtId="4" fontId="53" fillId="0" borderId="63" xfId="1" applyNumberFormat="1" applyFont="1" applyBorder="1" applyAlignment="1">
      <alignment horizontal="right" vertical="center"/>
    </xf>
    <xf numFmtId="4" fontId="53" fillId="0" borderId="2" xfId="1" applyNumberFormat="1" applyFont="1" applyBorder="1" applyAlignment="1">
      <alignment horizontal="right" vertical="center"/>
    </xf>
    <xf numFmtId="4" fontId="53" fillId="0" borderId="40" xfId="1" applyNumberFormat="1" applyFont="1" applyBorder="1" applyAlignment="1">
      <alignment horizontal="right" vertical="center"/>
    </xf>
    <xf numFmtId="4" fontId="53" fillId="0" borderId="41" xfId="1" applyNumberFormat="1" applyFont="1" applyFill="1" applyBorder="1" applyAlignment="1">
      <alignment horizontal="right" vertical="center"/>
    </xf>
    <xf numFmtId="0" fontId="53" fillId="0" borderId="0" xfId="1" applyFont="1" applyBorder="1" applyAlignment="1">
      <alignment horizontal="left" vertical="center" wrapText="1"/>
    </xf>
    <xf numFmtId="4" fontId="53" fillId="0" borderId="0" xfId="1" applyNumberFormat="1" applyFont="1" applyBorder="1" applyAlignment="1">
      <alignment horizontal="right" vertical="center"/>
    </xf>
    <xf numFmtId="4" fontId="53" fillId="0" borderId="0" xfId="1" applyNumberFormat="1" applyFont="1" applyFill="1" applyBorder="1" applyAlignment="1">
      <alignment horizontal="right" vertical="center"/>
    </xf>
    <xf numFmtId="4" fontId="53" fillId="0" borderId="7" xfId="1" applyNumberFormat="1" applyFont="1" applyBorder="1" applyAlignment="1">
      <alignment horizontal="right" vertical="center"/>
    </xf>
    <xf numFmtId="4" fontId="53" fillId="0" borderId="15" xfId="1" applyNumberFormat="1" applyFont="1" applyBorder="1" applyAlignment="1">
      <alignment horizontal="right" vertical="center"/>
    </xf>
    <xf numFmtId="4" fontId="48" fillId="16" borderId="8" xfId="1" applyNumberFormat="1" applyFont="1" applyFill="1" applyBorder="1" applyAlignment="1">
      <alignment horizontal="right" vertical="center"/>
    </xf>
    <xf numFmtId="4" fontId="48" fillId="16" borderId="17" xfId="1" applyNumberFormat="1" applyFont="1" applyFill="1" applyBorder="1" applyAlignment="1">
      <alignment horizontal="right" vertical="center"/>
    </xf>
    <xf numFmtId="0" fontId="53" fillId="0" borderId="0" xfId="1" applyFont="1" applyBorder="1"/>
    <xf numFmtId="4" fontId="53" fillId="0" borderId="7" xfId="1" applyNumberFormat="1" applyFont="1" applyBorder="1" applyAlignment="1">
      <alignment vertical="center"/>
    </xf>
    <xf numFmtId="4" fontId="53" fillId="17" borderId="7" xfId="1" applyNumberFormat="1" applyFont="1" applyFill="1" applyBorder="1" applyAlignment="1">
      <alignment vertical="center"/>
    </xf>
    <xf numFmtId="4" fontId="53" fillId="0" borderId="15" xfId="1" applyNumberFormat="1" applyFont="1" applyBorder="1" applyAlignment="1">
      <alignment vertical="center"/>
    </xf>
    <xf numFmtId="4" fontId="48" fillId="16" borderId="8" xfId="1" applyNumberFormat="1" applyFont="1" applyFill="1" applyBorder="1" applyAlignment="1">
      <alignment vertical="center"/>
    </xf>
    <xf numFmtId="4" fontId="48" fillId="16" borderId="17" xfId="1" applyNumberFormat="1" applyFont="1" applyFill="1" applyBorder="1" applyAlignment="1">
      <alignment vertical="center"/>
    </xf>
    <xf numFmtId="0" fontId="63" fillId="0" borderId="0" xfId="1" applyFont="1" applyBorder="1"/>
    <xf numFmtId="0" fontId="64" fillId="0" borderId="15" xfId="0" applyFont="1" applyBorder="1"/>
    <xf numFmtId="0" fontId="48" fillId="19" borderId="40" xfId="1" applyFont="1" applyFill="1" applyBorder="1" applyAlignment="1">
      <alignment horizontal="center" vertical="center" wrapText="1"/>
    </xf>
    <xf numFmtId="0" fontId="48" fillId="19" borderId="41" xfId="1" applyFont="1" applyFill="1" applyBorder="1" applyAlignment="1">
      <alignment horizontal="center" vertical="center" wrapText="1"/>
    </xf>
    <xf numFmtId="4" fontId="48" fillId="16" borderId="40" xfId="1" applyNumberFormat="1" applyFont="1" applyFill="1" applyBorder="1" applyAlignment="1">
      <alignment horizontal="right" vertical="center"/>
    </xf>
    <xf numFmtId="4" fontId="48" fillId="16" borderId="41" xfId="1" applyNumberFormat="1" applyFont="1" applyFill="1" applyBorder="1" applyAlignment="1">
      <alignment horizontal="right" vertical="center"/>
    </xf>
    <xf numFmtId="0" fontId="6" fillId="0" borderId="41" xfId="0" applyFont="1" applyFill="1" applyBorder="1" applyAlignment="1" applyProtection="1">
      <alignment horizontal="center" vertical="center" wrapText="1"/>
    </xf>
    <xf numFmtId="9" fontId="54" fillId="0" borderId="0" xfId="2" applyFont="1" applyAlignment="1">
      <alignment horizontal="center" vertical="center" wrapText="1"/>
    </xf>
    <xf numFmtId="164" fontId="4" fillId="15" borderId="8" xfId="0" applyNumberFormat="1" applyFont="1" applyFill="1" applyBorder="1" applyAlignment="1">
      <alignment vertical="center"/>
    </xf>
    <xf numFmtId="164" fontId="4" fillId="15" borderId="17" xfId="0" applyNumberFormat="1" applyFont="1" applyFill="1" applyBorder="1" applyAlignment="1">
      <alignment vertical="center" wrapText="1"/>
    </xf>
    <xf numFmtId="164" fontId="6" fillId="17" borderId="16" xfId="0" applyNumberFormat="1" applyFont="1" applyFill="1" applyBorder="1" applyAlignment="1" applyProtection="1">
      <alignment vertical="center" wrapText="1"/>
      <protection locked="0"/>
    </xf>
    <xf numFmtId="164" fontId="6" fillId="17" borderId="1" xfId="0" applyNumberFormat="1" applyFont="1" applyFill="1" applyBorder="1" applyAlignment="1" applyProtection="1">
      <alignment vertical="center"/>
      <protection locked="0"/>
    </xf>
    <xf numFmtId="0" fontId="10" fillId="8" borderId="0" xfId="0" applyFont="1" applyFill="1" applyBorder="1" applyAlignment="1">
      <alignment vertical="center"/>
    </xf>
    <xf numFmtId="0" fontId="4" fillId="8" borderId="35" xfId="0" applyFont="1" applyFill="1" applyBorder="1" applyAlignment="1">
      <alignment vertical="center"/>
    </xf>
    <xf numFmtId="10" fontId="4" fillId="8" borderId="0" xfId="0" applyNumberFormat="1" applyFont="1" applyFill="1" applyBorder="1" applyAlignment="1">
      <alignment horizontal="left" vertical="center"/>
    </xf>
    <xf numFmtId="0" fontId="48" fillId="19" borderId="59" xfId="1" applyFont="1" applyFill="1" applyBorder="1" applyAlignment="1">
      <alignment horizontal="center" vertical="center" wrapText="1"/>
    </xf>
    <xf numFmtId="4" fontId="53" fillId="0" borderId="70" xfId="1" applyNumberFormat="1" applyFont="1" applyBorder="1" applyAlignment="1">
      <alignment horizontal="right" vertical="center"/>
    </xf>
    <xf numFmtId="4" fontId="53" fillId="0" borderId="71" xfId="1" applyNumberFormat="1" applyFont="1" applyBorder="1" applyAlignment="1">
      <alignment horizontal="right" vertical="center"/>
    </xf>
    <xf numFmtId="4" fontId="48" fillId="16" borderId="59" xfId="1" applyNumberFormat="1" applyFont="1" applyFill="1" applyBorder="1" applyAlignment="1">
      <alignment horizontal="right" vertical="center"/>
    </xf>
    <xf numFmtId="4" fontId="53" fillId="0" borderId="59" xfId="1" applyNumberFormat="1" applyFont="1" applyBorder="1" applyAlignment="1">
      <alignment horizontal="right" vertical="center"/>
    </xf>
    <xf numFmtId="4" fontId="53" fillId="17" borderId="72" xfId="1" applyNumberFormat="1" applyFont="1" applyFill="1" applyBorder="1" applyAlignment="1">
      <alignment vertical="center"/>
    </xf>
    <xf numFmtId="4" fontId="53" fillId="17" borderId="73" xfId="1" applyNumberFormat="1" applyFont="1" applyFill="1" applyBorder="1" applyAlignment="1">
      <alignment vertical="center"/>
    </xf>
    <xf numFmtId="4" fontId="48" fillId="16" borderId="44" xfId="1" applyNumberFormat="1" applyFont="1" applyFill="1" applyBorder="1" applyAlignment="1">
      <alignment vertical="center"/>
    </xf>
    <xf numFmtId="4" fontId="48" fillId="0" borderId="72" xfId="1" applyNumberFormat="1" applyFont="1" applyBorder="1" applyAlignment="1">
      <alignment horizontal="right"/>
    </xf>
    <xf numFmtId="4" fontId="48" fillId="0" borderId="73" xfId="1" applyNumberFormat="1" applyFont="1" applyBorder="1" applyAlignment="1">
      <alignment horizontal="right"/>
    </xf>
    <xf numFmtId="0" fontId="19" fillId="0" borderId="63" xfId="0" applyFont="1" applyFill="1" applyBorder="1" applyAlignment="1" applyProtection="1">
      <alignment horizontal="right" wrapText="1" readingOrder="1"/>
      <protection locked="0"/>
    </xf>
    <xf numFmtId="0" fontId="66" fillId="6" borderId="63" xfId="0" applyFont="1" applyFill="1" applyBorder="1" applyAlignment="1" applyProtection="1">
      <alignment horizontal="center" wrapText="1" readingOrder="1"/>
      <protection locked="0"/>
    </xf>
    <xf numFmtId="0" fontId="66" fillId="0" borderId="65" xfId="0" applyFont="1" applyFill="1" applyBorder="1" applyAlignment="1" applyProtection="1">
      <alignment horizontal="center" wrapText="1" readingOrder="1"/>
      <protection locked="0"/>
    </xf>
    <xf numFmtId="0" fontId="25" fillId="0" borderId="65" xfId="0" applyFont="1" applyBorder="1" applyAlignment="1" applyProtection="1">
      <alignment horizontal="center" readingOrder="1"/>
      <protection locked="0"/>
    </xf>
    <xf numFmtId="167" fontId="4" fillId="8" borderId="1" xfId="0" applyNumberFormat="1" applyFont="1" applyFill="1" applyBorder="1" applyAlignment="1" applyProtection="1">
      <alignment vertical="center"/>
      <protection locked="0"/>
    </xf>
    <xf numFmtId="0" fontId="65" fillId="0" borderId="0" xfId="0" applyFont="1"/>
    <xf numFmtId="10" fontId="48" fillId="17" borderId="73" xfId="2" applyNumberFormat="1" applyFont="1" applyFill="1" applyBorder="1" applyAlignment="1">
      <alignment horizontal="right" vertical="center"/>
    </xf>
    <xf numFmtId="4" fontId="48" fillId="17" borderId="44" xfId="1" applyNumberFormat="1" applyFont="1" applyFill="1" applyBorder="1" applyAlignment="1">
      <alignment horizontal="right" vertical="center"/>
    </xf>
    <xf numFmtId="4" fontId="53" fillId="17" borderId="36" xfId="1" applyNumberFormat="1" applyFont="1" applyFill="1" applyBorder="1" applyAlignment="1">
      <alignment horizontal="right" vertical="center"/>
    </xf>
    <xf numFmtId="4" fontId="0" fillId="0" borderId="0" xfId="0" applyNumberFormat="1"/>
    <xf numFmtId="4" fontId="53" fillId="17" borderId="63" xfId="1" applyNumberFormat="1" applyFont="1" applyFill="1" applyBorder="1" applyAlignment="1">
      <alignment horizontal="right" vertical="center"/>
    </xf>
    <xf numFmtId="164" fontId="58" fillId="25" borderId="40" xfId="0" applyNumberFormat="1" applyFont="1" applyFill="1" applyBorder="1" applyAlignment="1" applyProtection="1">
      <alignment vertical="center"/>
    </xf>
    <xf numFmtId="164" fontId="58" fillId="25" borderId="12" xfId="0" applyNumberFormat="1" applyFont="1" applyFill="1" applyBorder="1" applyAlignment="1">
      <alignment vertical="center" wrapText="1"/>
    </xf>
    <xf numFmtId="4" fontId="48" fillId="17" borderId="7" xfId="1" applyNumberFormat="1" applyFont="1" applyFill="1" applyBorder="1" applyAlignment="1">
      <alignment horizontal="right"/>
    </xf>
    <xf numFmtId="4" fontId="48" fillId="17" borderId="8" xfId="1" applyNumberFormat="1" applyFont="1" applyFill="1" applyBorder="1" applyAlignment="1">
      <alignment horizontal="right" vertical="center"/>
    </xf>
    <xf numFmtId="10" fontId="48" fillId="17" borderId="63" xfId="2" applyNumberFormat="1" applyFont="1" applyFill="1" applyBorder="1" applyAlignment="1">
      <alignment horizontal="right" vertical="center"/>
    </xf>
    <xf numFmtId="4" fontId="48" fillId="26" borderId="63" xfId="1" applyNumberFormat="1" applyFont="1" applyFill="1" applyBorder="1" applyAlignment="1">
      <alignment horizontal="right"/>
    </xf>
    <xf numFmtId="167" fontId="67" fillId="26" borderId="16" xfId="0" applyNumberFormat="1" applyFont="1" applyFill="1" applyBorder="1" applyAlignment="1">
      <alignment horizontal="right" vertical="center"/>
    </xf>
    <xf numFmtId="4" fontId="11" fillId="10" borderId="1" xfId="0" applyNumberFormat="1" applyFont="1" applyFill="1" applyBorder="1" applyAlignment="1">
      <alignment horizontal="center" vertical="center" wrapText="1"/>
    </xf>
    <xf numFmtId="4" fontId="11" fillId="12" borderId="1" xfId="0" applyNumberFormat="1" applyFont="1" applyFill="1" applyBorder="1" applyAlignment="1" applyProtection="1">
      <alignment horizontal="center" vertical="center" wrapText="1"/>
    </xf>
    <xf numFmtId="4" fontId="11" fillId="10" borderId="1" xfId="0" applyNumberFormat="1" applyFont="1" applyFill="1" applyBorder="1" applyAlignment="1">
      <alignment horizontal="center" wrapText="1"/>
    </xf>
    <xf numFmtId="4" fontId="53" fillId="0" borderId="64" xfId="1" applyNumberFormat="1" applyFont="1" applyBorder="1" applyAlignment="1">
      <alignment horizontal="right" vertical="center"/>
    </xf>
    <xf numFmtId="4" fontId="53" fillId="0" borderId="70" xfId="1" applyNumberFormat="1" applyFont="1" applyBorder="1" applyAlignment="1">
      <alignment vertical="center"/>
    </xf>
    <xf numFmtId="4" fontId="53" fillId="17" borderId="70" xfId="1" applyNumberFormat="1" applyFont="1" applyFill="1" applyBorder="1" applyAlignment="1">
      <alignment vertical="center"/>
    </xf>
    <xf numFmtId="4" fontId="53" fillId="17" borderId="64" xfId="1" applyNumberFormat="1" applyFont="1" applyFill="1" applyBorder="1" applyAlignment="1">
      <alignment vertical="center"/>
    </xf>
    <xf numFmtId="0" fontId="0" fillId="0" borderId="0" xfId="0" applyNumberFormat="1"/>
    <xf numFmtId="0" fontId="2" fillId="13" borderId="39" xfId="0" applyFont="1" applyFill="1" applyBorder="1" applyAlignment="1" applyProtection="1">
      <alignment horizontal="left" vertical="center" wrapText="1"/>
    </xf>
    <xf numFmtId="0" fontId="2" fillId="13" borderId="37" xfId="0" applyFont="1" applyFill="1" applyBorder="1" applyAlignment="1" applyProtection="1">
      <alignment horizontal="left" vertical="center" wrapText="1"/>
    </xf>
    <xf numFmtId="0" fontId="2" fillId="13" borderId="21" xfId="0" applyFont="1" applyFill="1" applyBorder="1" applyAlignment="1" applyProtection="1">
      <alignment horizontal="left" vertical="center" wrapText="1"/>
    </xf>
    <xf numFmtId="0" fontId="2" fillId="13" borderId="22" xfId="0" applyFont="1" applyFill="1" applyBorder="1" applyAlignment="1" applyProtection="1">
      <alignment horizontal="left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4" fillId="15" borderId="4" xfId="0" applyFont="1" applyFill="1" applyBorder="1" applyAlignment="1" applyProtection="1">
      <alignment horizontal="center" vertical="center"/>
    </xf>
    <xf numFmtId="0" fontId="4" fillId="15" borderId="5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4" fillId="13" borderId="38" xfId="0" applyFont="1" applyFill="1" applyBorder="1" applyAlignment="1" applyProtection="1">
      <alignment horizontal="left" vertical="center" wrapText="1"/>
    </xf>
    <xf numFmtId="0" fontId="4" fillId="13" borderId="18" xfId="0" applyFont="1" applyFill="1" applyBorder="1" applyAlignment="1" applyProtection="1">
      <alignment horizontal="left" vertical="center" wrapText="1"/>
    </xf>
    <xf numFmtId="0" fontId="4" fillId="13" borderId="19" xfId="0" applyFont="1" applyFill="1" applyBorder="1" applyAlignment="1" applyProtection="1">
      <alignment horizontal="left" vertical="center" wrapText="1"/>
    </xf>
    <xf numFmtId="0" fontId="7" fillId="25" borderId="10" xfId="0" applyFont="1" applyFill="1" applyBorder="1" applyAlignment="1">
      <alignment horizontal="left" vertical="center"/>
    </xf>
    <xf numFmtId="0" fontId="7" fillId="25" borderId="11" xfId="0" applyFont="1" applyFill="1" applyBorder="1" applyAlignment="1">
      <alignment horizontal="left" vertical="center"/>
    </xf>
    <xf numFmtId="0" fontId="7" fillId="25" borderId="43" xfId="0" applyFont="1" applyFill="1" applyBorder="1" applyAlignment="1">
      <alignment horizontal="left" vertical="center"/>
    </xf>
    <xf numFmtId="0" fontId="5" fillId="0" borderId="2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15" borderId="9" xfId="0" applyFont="1" applyFill="1" applyBorder="1" applyAlignment="1">
      <alignment horizontal="left"/>
    </xf>
    <xf numFmtId="0" fontId="4" fillId="15" borderId="4" xfId="0" applyFont="1" applyFill="1" applyBorder="1" applyAlignment="1">
      <alignment horizontal="left"/>
    </xf>
    <xf numFmtId="0" fontId="4" fillId="15" borderId="5" xfId="0" applyFont="1" applyFill="1" applyBorder="1" applyAlignment="1">
      <alignment horizontal="left"/>
    </xf>
    <xf numFmtId="0" fontId="4" fillId="16" borderId="10" xfId="0" applyFont="1" applyFill="1" applyBorder="1" applyAlignment="1">
      <alignment horizontal="left" vertical="center"/>
    </xf>
    <xf numFmtId="0" fontId="4" fillId="16" borderId="11" xfId="0" applyFont="1" applyFill="1" applyBorder="1" applyAlignment="1">
      <alignment horizontal="left" vertical="center"/>
    </xf>
    <xf numFmtId="0" fontId="4" fillId="16" borderId="43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4" fillId="24" borderId="24" xfId="0" applyFont="1" applyFill="1" applyBorder="1" applyAlignment="1">
      <alignment horizontal="left"/>
    </xf>
    <xf numFmtId="0" fontId="4" fillId="24" borderId="23" xfId="0" applyFont="1" applyFill="1" applyBorder="1" applyAlignment="1">
      <alignment horizontal="left"/>
    </xf>
    <xf numFmtId="0" fontId="4" fillId="24" borderId="25" xfId="0" applyFont="1" applyFill="1" applyBorder="1" applyAlignment="1">
      <alignment horizontal="left"/>
    </xf>
    <xf numFmtId="0" fontId="4" fillId="16" borderId="26" xfId="0" applyFont="1" applyFill="1" applyBorder="1" applyAlignment="1">
      <alignment horizontal="left"/>
    </xf>
    <xf numFmtId="0" fontId="4" fillId="16" borderId="1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15" borderId="24" xfId="0" applyFont="1" applyFill="1" applyBorder="1" applyAlignment="1">
      <alignment horizontal="left" vertical="center" wrapText="1"/>
    </xf>
    <xf numFmtId="0" fontId="4" fillId="15" borderId="23" xfId="0" applyFont="1" applyFill="1" applyBorder="1" applyAlignment="1">
      <alignment horizontal="left" vertical="center" wrapText="1"/>
    </xf>
    <xf numFmtId="0" fontId="4" fillId="15" borderId="2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18" borderId="38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4" fillId="24" borderId="27" xfId="0" applyFont="1" applyFill="1" applyBorder="1" applyAlignment="1">
      <alignment horizontal="left" vertical="center" wrapText="1"/>
    </xf>
    <xf numFmtId="0" fontId="4" fillId="24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64" fontId="2" fillId="8" borderId="22" xfId="0" applyNumberFormat="1" applyFont="1" applyFill="1" applyBorder="1" applyAlignment="1" applyProtection="1">
      <alignment horizontal="left"/>
      <protection locked="0"/>
    </xf>
    <xf numFmtId="164" fontId="2" fillId="8" borderId="28" xfId="0" applyNumberFormat="1" applyFont="1" applyFill="1" applyBorder="1" applyAlignment="1" applyProtection="1">
      <alignment horizontal="left"/>
      <protection locked="0"/>
    </xf>
    <xf numFmtId="164" fontId="2" fillId="8" borderId="37" xfId="0" applyNumberFormat="1" applyFont="1" applyFill="1" applyBorder="1" applyAlignment="1" applyProtection="1">
      <alignment horizontal="left"/>
      <protection locked="0"/>
    </xf>
    <xf numFmtId="164" fontId="2" fillId="8" borderId="48" xfId="0" applyNumberFormat="1" applyFont="1" applyFill="1" applyBorder="1" applyAlignment="1" applyProtection="1">
      <alignment horizontal="left"/>
      <protection locked="0"/>
    </xf>
    <xf numFmtId="0" fontId="5" fillId="6" borderId="53" xfId="0" applyFont="1" applyFill="1" applyBorder="1" applyAlignment="1">
      <alignment horizontal="left" vertical="center" wrapText="1"/>
    </xf>
    <xf numFmtId="0" fontId="5" fillId="6" borderId="51" xfId="0" applyFont="1" applyFill="1" applyBorder="1" applyAlignment="1">
      <alignment horizontal="left" vertical="center"/>
    </xf>
    <xf numFmtId="0" fontId="5" fillId="6" borderId="52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0" fontId="4" fillId="6" borderId="5" xfId="0" applyFont="1" applyFill="1" applyBorder="1" applyAlignment="1">
      <alignment horizontal="right"/>
    </xf>
    <xf numFmtId="0" fontId="17" fillId="0" borderId="0" xfId="0" applyFont="1" applyAlignment="1" applyProtection="1">
      <alignment horizontal="left" vertical="center" wrapText="1"/>
    </xf>
    <xf numFmtId="0" fontId="11" fillId="19" borderId="3" xfId="0" applyFont="1" applyFill="1" applyBorder="1" applyAlignment="1" applyProtection="1">
      <alignment horizontal="left" vertical="center" wrapText="1"/>
    </xf>
    <xf numFmtId="0" fontId="11" fillId="19" borderId="4" xfId="0" applyFont="1" applyFill="1" applyBorder="1" applyAlignment="1" applyProtection="1">
      <alignment horizontal="left" vertical="center" wrapText="1"/>
    </xf>
    <xf numFmtId="0" fontId="11" fillId="19" borderId="5" xfId="0" applyFont="1" applyFill="1" applyBorder="1" applyAlignment="1" applyProtection="1">
      <alignment horizontal="left" vertical="center" wrapText="1"/>
    </xf>
    <xf numFmtId="0" fontId="25" fillId="0" borderId="3" xfId="0" applyFont="1" applyBorder="1" applyAlignment="1" applyProtection="1">
      <alignment vertical="center" wrapText="1"/>
      <protection locked="0"/>
    </xf>
    <xf numFmtId="0" fontId="25" fillId="0" borderId="4" xfId="0" applyFont="1" applyBorder="1" applyAlignment="1" applyProtection="1">
      <alignment vertical="center" wrapText="1"/>
      <protection locked="0"/>
    </xf>
    <xf numFmtId="0" fontId="25" fillId="0" borderId="5" xfId="0" applyFont="1" applyBorder="1" applyAlignment="1" applyProtection="1">
      <alignment vertical="center" wrapText="1"/>
      <protection locked="0"/>
    </xf>
    <xf numFmtId="0" fontId="32" fillId="13" borderId="3" xfId="0" applyFont="1" applyFill="1" applyBorder="1" applyAlignment="1" applyProtection="1">
      <alignment horizontal="left" vertical="center" wrapText="1"/>
    </xf>
    <xf numFmtId="0" fontId="32" fillId="13" borderId="4" xfId="0" applyFont="1" applyFill="1" applyBorder="1" applyAlignment="1" applyProtection="1">
      <alignment horizontal="left" vertical="center" wrapText="1"/>
    </xf>
    <xf numFmtId="0" fontId="32" fillId="13" borderId="5" xfId="0" applyFont="1" applyFill="1" applyBorder="1" applyAlignment="1" applyProtection="1">
      <alignment horizontal="left" vertical="center" wrapText="1"/>
    </xf>
    <xf numFmtId="0" fontId="32" fillId="0" borderId="30" xfId="0" applyFont="1" applyFill="1" applyBorder="1" applyAlignment="1" applyProtection="1">
      <alignment horizontal="left" vertical="center" wrapText="1"/>
    </xf>
    <xf numFmtId="0" fontId="32" fillId="0" borderId="31" xfId="0" applyFont="1" applyFill="1" applyBorder="1" applyAlignment="1" applyProtection="1">
      <alignment horizontal="left" vertical="center" wrapText="1"/>
    </xf>
    <xf numFmtId="0" fontId="32" fillId="0" borderId="32" xfId="0" applyFont="1" applyFill="1" applyBorder="1" applyAlignment="1" applyProtection="1">
      <alignment horizontal="left" vertical="center" wrapText="1"/>
    </xf>
    <xf numFmtId="0" fontId="19" fillId="0" borderId="33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34" xfId="0" applyFont="1" applyFill="1" applyBorder="1" applyAlignment="1" applyProtection="1">
      <alignment horizontal="left" vertical="center" wrapText="1"/>
    </xf>
    <xf numFmtId="0" fontId="32" fillId="18" borderId="3" xfId="0" applyFont="1" applyFill="1" applyBorder="1" applyAlignment="1" applyProtection="1">
      <alignment horizontal="left" vertical="center" wrapText="1"/>
    </xf>
    <xf numFmtId="0" fontId="32" fillId="18" borderId="4" xfId="0" applyFont="1" applyFill="1" applyBorder="1" applyAlignment="1" applyProtection="1">
      <alignment horizontal="left" vertical="center" wrapText="1"/>
    </xf>
    <xf numFmtId="0" fontId="32" fillId="18" borderId="5" xfId="0" applyFont="1" applyFill="1" applyBorder="1" applyAlignment="1" applyProtection="1">
      <alignment horizontal="left" vertical="center" wrapText="1"/>
    </xf>
    <xf numFmtId="0" fontId="17" fillId="7" borderId="10" xfId="0" applyFont="1" applyFill="1" applyBorder="1" applyAlignment="1" applyProtection="1">
      <alignment horizontal="right" vertical="center" wrapText="1"/>
    </xf>
    <xf numFmtId="0" fontId="17" fillId="7" borderId="11" xfId="0" applyFont="1" applyFill="1" applyBorder="1" applyAlignment="1" applyProtection="1">
      <alignment horizontal="right" vertical="center" wrapText="1"/>
    </xf>
    <xf numFmtId="0" fontId="32" fillId="0" borderId="3" xfId="0" applyFont="1" applyFill="1" applyBorder="1" applyAlignment="1" applyProtection="1">
      <alignment horizontal="left" vertical="center" wrapText="1"/>
    </xf>
    <xf numFmtId="0" fontId="32" fillId="0" borderId="4" xfId="0" applyFont="1" applyFill="1" applyBorder="1" applyAlignment="1" applyProtection="1">
      <alignment horizontal="left" vertical="center" wrapText="1"/>
    </xf>
    <xf numFmtId="0" fontId="32" fillId="0" borderId="5" xfId="0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 applyProtection="1">
      <alignment horizontal="left" vertical="center" wrapText="1"/>
    </xf>
    <xf numFmtId="0" fontId="28" fillId="21" borderId="45" xfId="0" applyFont="1" applyFill="1" applyBorder="1" applyAlignment="1" applyProtection="1">
      <alignment horizontal="left" vertical="center" wrapText="1"/>
    </xf>
    <xf numFmtId="0" fontId="28" fillId="21" borderId="6" xfId="0" applyFont="1" applyFill="1" applyBorder="1" applyAlignment="1" applyProtection="1">
      <alignment horizontal="left" vertical="center" wrapText="1"/>
    </xf>
    <xf numFmtId="0" fontId="28" fillId="21" borderId="29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7" fillId="7" borderId="60" xfId="0" applyFont="1" applyFill="1" applyBorder="1" applyAlignment="1" applyProtection="1">
      <alignment horizontal="right" vertical="center" wrapText="1"/>
    </xf>
    <xf numFmtId="0" fontId="17" fillId="7" borderId="40" xfId="0" applyFont="1" applyFill="1" applyBorder="1" applyAlignment="1" applyProtection="1">
      <alignment horizontal="right" vertical="center" wrapText="1"/>
    </xf>
    <xf numFmtId="0" fontId="32" fillId="0" borderId="36" xfId="0" applyFont="1" applyFill="1" applyBorder="1" applyAlignment="1" applyProtection="1">
      <alignment horizontal="left" vertical="center" wrapText="1"/>
    </xf>
    <xf numFmtId="0" fontId="32" fillId="14" borderId="3" xfId="0" applyFont="1" applyFill="1" applyBorder="1" applyAlignment="1" applyProtection="1">
      <alignment horizontal="left" vertical="center" wrapText="1"/>
    </xf>
    <xf numFmtId="0" fontId="32" fillId="14" borderId="4" xfId="0" applyFont="1" applyFill="1" applyBorder="1" applyAlignment="1" applyProtection="1">
      <alignment horizontal="left" vertical="center" wrapText="1"/>
    </xf>
    <xf numFmtId="0" fontId="32" fillId="14" borderId="5" xfId="0" applyFont="1" applyFill="1" applyBorder="1" applyAlignment="1" applyProtection="1">
      <alignment horizontal="left" vertical="center" wrapText="1"/>
    </xf>
    <xf numFmtId="0" fontId="53" fillId="0" borderId="63" xfId="1" applyFont="1" applyBorder="1" applyAlignment="1">
      <alignment vertical="center" wrapText="1"/>
    </xf>
    <xf numFmtId="0" fontId="48" fillId="0" borderId="0" xfId="1" applyFont="1" applyBorder="1" applyAlignment="1">
      <alignment horizontal="center" wrapText="1"/>
    </xf>
    <xf numFmtId="0" fontId="49" fillId="0" borderId="0" xfId="1" applyFont="1" applyBorder="1" applyAlignment="1">
      <alignment horizontal="center" wrapText="1"/>
    </xf>
    <xf numFmtId="0" fontId="50" fillId="0" borderId="22" xfId="1" applyFont="1" applyBorder="1" applyAlignment="1">
      <alignment horizontal="right"/>
    </xf>
    <xf numFmtId="0" fontId="51" fillId="0" borderId="22" xfId="1" applyFont="1" applyBorder="1" applyAlignment="1">
      <alignment horizontal="right"/>
    </xf>
    <xf numFmtId="0" fontId="48" fillId="19" borderId="60" xfId="1" applyFont="1" applyFill="1" applyBorder="1" applyAlignment="1">
      <alignment horizontal="center" vertical="center" wrapText="1"/>
    </xf>
    <xf numFmtId="0" fontId="48" fillId="19" borderId="40" xfId="1" applyFont="1" applyFill="1" applyBorder="1" applyAlignment="1">
      <alignment horizontal="center" vertical="center" wrapText="1"/>
    </xf>
    <xf numFmtId="0" fontId="53" fillId="0" borderId="36" xfId="1" applyFont="1" applyBorder="1" applyAlignment="1">
      <alignment vertical="center" wrapText="1"/>
    </xf>
    <xf numFmtId="0" fontId="2" fillId="13" borderId="48" xfId="0" applyFont="1" applyFill="1" applyBorder="1" applyAlignment="1" applyProtection="1">
      <alignment horizontal="left" vertical="center" wrapText="1"/>
    </xf>
    <xf numFmtId="0" fontId="2" fillId="13" borderId="0" xfId="0" applyFont="1" applyFill="1" applyBorder="1" applyAlignment="1" applyProtection="1">
      <alignment horizontal="left" vertical="center" wrapText="1"/>
    </xf>
    <xf numFmtId="0" fontId="2" fillId="13" borderId="47" xfId="0" applyFont="1" applyFill="1" applyBorder="1" applyAlignment="1" applyProtection="1">
      <alignment horizontal="left" vertical="center" wrapText="1"/>
    </xf>
    <xf numFmtId="0" fontId="48" fillId="21" borderId="22" xfId="1" applyFont="1" applyFill="1" applyBorder="1" applyAlignment="1">
      <alignment horizontal="left" vertical="center"/>
    </xf>
    <xf numFmtId="0" fontId="48" fillId="21" borderId="28" xfId="1" applyFont="1" applyFill="1" applyBorder="1" applyAlignment="1">
      <alignment horizontal="left" vertical="center"/>
    </xf>
    <xf numFmtId="4" fontId="53" fillId="0" borderId="66" xfId="1" applyNumberFormat="1" applyFont="1" applyBorder="1" applyAlignment="1">
      <alignment horizontal="left" vertical="center"/>
    </xf>
    <xf numFmtId="4" fontId="53" fillId="0" borderId="7" xfId="1" applyNumberFormat="1" applyFont="1" applyBorder="1" applyAlignment="1">
      <alignment horizontal="left" vertical="center"/>
    </xf>
    <xf numFmtId="0" fontId="53" fillId="22" borderId="63" xfId="1" applyFont="1" applyFill="1" applyBorder="1" applyAlignment="1">
      <alignment vertical="center" wrapText="1"/>
    </xf>
    <xf numFmtId="0" fontId="53" fillId="0" borderId="2" xfId="1" applyFont="1" applyBorder="1" applyAlignment="1">
      <alignment vertical="center" wrapText="1"/>
    </xf>
    <xf numFmtId="0" fontId="48" fillId="16" borderId="10" xfId="1" applyFont="1" applyFill="1" applyBorder="1" applyAlignment="1">
      <alignment horizontal="right" vertical="center" wrapText="1"/>
    </xf>
    <xf numFmtId="0" fontId="48" fillId="16" borderId="43" xfId="1" applyFont="1" applyFill="1" applyBorder="1" applyAlignment="1">
      <alignment horizontal="right" vertical="center" wrapText="1"/>
    </xf>
    <xf numFmtId="0" fontId="53" fillId="23" borderId="10" xfId="1" applyFont="1" applyFill="1" applyBorder="1" applyAlignment="1">
      <alignment horizontal="left" vertical="center" wrapText="1"/>
    </xf>
    <xf numFmtId="0" fontId="53" fillId="23" borderId="43" xfId="1" applyFont="1" applyFill="1" applyBorder="1" applyAlignment="1">
      <alignment horizontal="left" vertical="center" wrapText="1"/>
    </xf>
    <xf numFmtId="0" fontId="53" fillId="23" borderId="66" xfId="1" applyFont="1" applyFill="1" applyBorder="1" applyAlignment="1">
      <alignment horizontal="left" vertical="center" wrapText="1"/>
    </xf>
    <xf numFmtId="0" fontId="53" fillId="23" borderId="7" xfId="1" applyFont="1" applyFill="1" applyBorder="1" applyAlignment="1">
      <alignment horizontal="left" vertical="center" wrapText="1"/>
    </xf>
    <xf numFmtId="0" fontId="53" fillId="23" borderId="65" xfId="1" applyFont="1" applyFill="1" applyBorder="1" applyAlignment="1">
      <alignment horizontal="left" vertical="center" wrapText="1"/>
    </xf>
    <xf numFmtId="0" fontId="53" fillId="23" borderId="70" xfId="1" applyFont="1" applyFill="1" applyBorder="1" applyAlignment="1">
      <alignment horizontal="left" vertical="center" wrapText="1"/>
    </xf>
    <xf numFmtId="0" fontId="48" fillId="16" borderId="27" xfId="1" applyFont="1" applyFill="1" applyBorder="1" applyAlignment="1">
      <alignment horizontal="right" vertical="center"/>
    </xf>
    <xf numFmtId="0" fontId="48" fillId="16" borderId="8" xfId="1" applyFont="1" applyFill="1" applyBorder="1" applyAlignment="1">
      <alignment horizontal="right" vertical="center"/>
    </xf>
    <xf numFmtId="0" fontId="67" fillId="0" borderId="73" xfId="1" applyFont="1" applyBorder="1" applyAlignment="1">
      <alignment horizontal="right" vertical="center" wrapText="1"/>
    </xf>
    <xf numFmtId="0" fontId="67" fillId="0" borderId="74" xfId="1" applyFont="1" applyBorder="1" applyAlignment="1">
      <alignment horizontal="right" vertical="center" wrapText="1"/>
    </xf>
    <xf numFmtId="0" fontId="52" fillId="0" borderId="66" xfId="1" applyNumberFormat="1" applyFont="1" applyFill="1" applyBorder="1" applyAlignment="1">
      <alignment horizontal="left" vertical="top" wrapText="1"/>
    </xf>
    <xf numFmtId="0" fontId="52" fillId="0" borderId="7" xfId="1" applyNumberFormat="1" applyFont="1" applyFill="1" applyBorder="1" applyAlignment="1">
      <alignment horizontal="left" vertical="top" wrapText="1"/>
    </xf>
    <xf numFmtId="0" fontId="52" fillId="0" borderId="72" xfId="1" applyNumberFormat="1" applyFont="1" applyFill="1" applyBorder="1" applyAlignment="1">
      <alignment horizontal="left" vertical="top" wrapText="1"/>
    </xf>
    <xf numFmtId="0" fontId="52" fillId="0" borderId="15" xfId="1" applyNumberFormat="1" applyFont="1" applyFill="1" applyBorder="1" applyAlignment="1">
      <alignment horizontal="left" vertical="top" wrapText="1"/>
    </xf>
    <xf numFmtId="0" fontId="52" fillId="0" borderId="65" xfId="1" applyNumberFormat="1" applyFont="1" applyFill="1" applyBorder="1" applyAlignment="1">
      <alignment horizontal="left" vertical="top" wrapText="1"/>
    </xf>
    <xf numFmtId="0" fontId="52" fillId="0" borderId="63" xfId="1" applyNumberFormat="1" applyFont="1" applyFill="1" applyBorder="1" applyAlignment="1">
      <alignment horizontal="left" vertical="top" wrapText="1"/>
    </xf>
    <xf numFmtId="0" fontId="52" fillId="0" borderId="73" xfId="1" applyNumberFormat="1" applyFont="1" applyFill="1" applyBorder="1" applyAlignment="1">
      <alignment horizontal="left" vertical="top" wrapText="1"/>
    </xf>
    <xf numFmtId="0" fontId="52" fillId="0" borderId="64" xfId="1" applyNumberFormat="1" applyFont="1" applyFill="1" applyBorder="1" applyAlignment="1">
      <alignment horizontal="left" vertical="top" wrapText="1"/>
    </xf>
    <xf numFmtId="0" fontId="52" fillId="0" borderId="27" xfId="1" applyNumberFormat="1" applyFont="1" applyFill="1" applyBorder="1" applyAlignment="1">
      <alignment horizontal="left" vertical="top" wrapText="1"/>
    </xf>
    <xf numFmtId="0" fontId="52" fillId="0" borderId="8" xfId="1" applyNumberFormat="1" applyFont="1" applyFill="1" applyBorder="1" applyAlignment="1">
      <alignment horizontal="left" vertical="top" wrapText="1"/>
    </xf>
    <xf numFmtId="0" fontId="52" fillId="0" borderId="44" xfId="1" applyNumberFormat="1" applyFont="1" applyFill="1" applyBorder="1" applyAlignment="1">
      <alignment horizontal="left" vertical="top" wrapText="1"/>
    </xf>
    <xf numFmtId="0" fontId="52" fillId="0" borderId="17" xfId="1" applyNumberFormat="1" applyFont="1" applyFill="1" applyBorder="1" applyAlignment="1">
      <alignment horizontal="left" vertical="top" wrapText="1"/>
    </xf>
    <xf numFmtId="0" fontId="48" fillId="0" borderId="66" xfId="1" applyFont="1" applyBorder="1" applyAlignment="1">
      <alignment horizontal="left"/>
    </xf>
    <xf numFmtId="0" fontId="48" fillId="0" borderId="7" xfId="1" applyFont="1" applyBorder="1" applyAlignment="1">
      <alignment horizontal="left"/>
    </xf>
    <xf numFmtId="0" fontId="48" fillId="0" borderId="65" xfId="1" applyFont="1" applyBorder="1" applyAlignment="1">
      <alignment horizontal="left"/>
    </xf>
    <xf numFmtId="0" fontId="48" fillId="0" borderId="63" xfId="1" applyFont="1" applyBorder="1" applyAlignment="1">
      <alignment horizontal="left"/>
    </xf>
    <xf numFmtId="0" fontId="48" fillId="0" borderId="65" xfId="1" applyFont="1" applyBorder="1" applyAlignment="1">
      <alignment horizontal="left" vertical="center"/>
    </xf>
    <xf numFmtId="0" fontId="48" fillId="0" borderId="63" xfId="1" applyFont="1" applyBorder="1" applyAlignment="1">
      <alignment horizontal="left" vertical="center"/>
    </xf>
    <xf numFmtId="0" fontId="48" fillId="17" borderId="27" xfId="1" applyFont="1" applyFill="1" applyBorder="1" applyAlignment="1">
      <alignment horizontal="left"/>
    </xf>
    <xf numFmtId="0" fontId="48" fillId="17" borderId="8" xfId="1" applyFont="1" applyFill="1" applyBorder="1" applyAlignment="1">
      <alignment horizontal="left"/>
    </xf>
    <xf numFmtId="4" fontId="53" fillId="0" borderId="65" xfId="1" applyNumberFormat="1" applyFont="1" applyBorder="1" applyAlignment="1">
      <alignment horizontal="left" vertical="center"/>
    </xf>
    <xf numFmtId="4" fontId="53" fillId="0" borderId="70" xfId="1" applyNumberFormat="1" applyFont="1" applyBorder="1" applyAlignment="1">
      <alignment horizontal="left" vertical="center"/>
    </xf>
    <xf numFmtId="4" fontId="48" fillId="16" borderId="27" xfId="1" applyNumberFormat="1" applyFont="1" applyFill="1" applyBorder="1" applyAlignment="1">
      <alignment horizontal="left" vertical="center"/>
    </xf>
    <xf numFmtId="4" fontId="48" fillId="16" borderId="8" xfId="1" applyNumberFormat="1" applyFont="1" applyFill="1" applyBorder="1" applyAlignment="1">
      <alignment horizontal="left" vertical="center"/>
    </xf>
    <xf numFmtId="0" fontId="8" fillId="17" borderId="64" xfId="0" applyFont="1" applyFill="1" applyBorder="1" applyAlignment="1">
      <alignment horizontal="center" vertical="center" wrapText="1"/>
    </xf>
    <xf numFmtId="0" fontId="8" fillId="17" borderId="17" xfId="0" applyFont="1" applyFill="1" applyBorder="1" applyAlignment="1">
      <alignment horizontal="center" vertical="center" wrapText="1"/>
    </xf>
    <xf numFmtId="9" fontId="54" fillId="0" borderId="0" xfId="2" applyFont="1" applyAlignment="1">
      <alignment horizontal="center" vertical="center" wrapText="1"/>
    </xf>
    <xf numFmtId="0" fontId="48" fillId="0" borderId="10" xfId="1" applyFont="1" applyBorder="1" applyAlignment="1">
      <alignment horizontal="left" vertical="center"/>
    </xf>
    <xf numFmtId="0" fontId="48" fillId="0" borderId="12" xfId="1" applyFont="1" applyBorder="1" applyAlignment="1">
      <alignment horizontal="left"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left" vertical="center" wrapText="1"/>
    </xf>
    <xf numFmtId="0" fontId="4" fillId="13" borderId="11" xfId="0" applyFont="1" applyFill="1" applyBorder="1" applyAlignment="1">
      <alignment horizontal="left" vertical="center" wrapText="1"/>
    </xf>
    <xf numFmtId="0" fontId="4" fillId="13" borderId="43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>
      <alignment horizontal="left" vertical="center"/>
    </xf>
    <xf numFmtId="0" fontId="4" fillId="15" borderId="8" xfId="0" applyFont="1" applyFill="1" applyBorder="1" applyAlignment="1">
      <alignment horizontal="left" vertical="center"/>
    </xf>
    <xf numFmtId="0" fontId="4" fillId="14" borderId="38" xfId="0" applyFont="1" applyFill="1" applyBorder="1" applyAlignment="1">
      <alignment horizontal="left" vertical="center"/>
    </xf>
    <xf numFmtId="0" fontId="4" fillId="14" borderId="18" xfId="0" applyFont="1" applyFill="1" applyBorder="1" applyAlignment="1">
      <alignment horizontal="left" vertical="center"/>
    </xf>
    <xf numFmtId="0" fontId="4" fillId="14" borderId="19" xfId="0" applyFont="1" applyFill="1" applyBorder="1" applyAlignment="1">
      <alignment horizontal="left" vertical="center"/>
    </xf>
    <xf numFmtId="0" fontId="6" fillId="16" borderId="60" xfId="0" applyFont="1" applyFill="1" applyBorder="1" applyAlignment="1">
      <alignment horizontal="center" vertical="center"/>
    </xf>
    <xf numFmtId="0" fontId="6" fillId="16" borderId="40" xfId="0" applyFont="1" applyFill="1" applyBorder="1" applyAlignment="1">
      <alignment horizontal="center" vertical="center"/>
    </xf>
    <xf numFmtId="0" fontId="6" fillId="16" borderId="41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left" vertical="center"/>
    </xf>
    <xf numFmtId="0" fontId="7" fillId="16" borderId="11" xfId="0" applyFont="1" applyFill="1" applyBorder="1" applyAlignment="1">
      <alignment horizontal="left" vertical="center"/>
    </xf>
    <xf numFmtId="0" fontId="7" fillId="16" borderId="43" xfId="0" applyFont="1" applyFill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6" borderId="27" xfId="0" applyFont="1" applyFill="1" applyBorder="1" applyAlignment="1">
      <alignment horizontal="left" vertical="center"/>
    </xf>
    <xf numFmtId="0" fontId="4" fillId="16" borderId="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top"/>
    </xf>
    <xf numFmtId="0" fontId="1" fillId="0" borderId="37" xfId="0" applyFont="1" applyFill="1" applyBorder="1" applyAlignment="1">
      <alignment horizontal="left" vertical="top"/>
    </xf>
    <xf numFmtId="0" fontId="1" fillId="0" borderId="48" xfId="0" applyFont="1" applyFill="1" applyBorder="1" applyAlignment="1">
      <alignment horizontal="left" vertical="top"/>
    </xf>
    <xf numFmtId="0" fontId="1" fillId="0" borderId="35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47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0" fontId="2" fillId="0" borderId="39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4" fillId="6" borderId="26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8" fillId="0" borderId="62" xfId="0" applyFont="1" applyFill="1" applyBorder="1" applyAlignment="1">
      <alignment horizontal="left" vertical="center" wrapText="1"/>
    </xf>
    <xf numFmtId="0" fontId="48" fillId="0" borderId="6" xfId="0" applyFont="1" applyFill="1" applyBorder="1" applyAlignment="1">
      <alignment horizontal="left" vertical="center" wrapText="1"/>
    </xf>
    <xf numFmtId="0" fontId="48" fillId="0" borderId="29" xfId="0" applyFont="1" applyFill="1" applyBorder="1" applyAlignment="1">
      <alignment horizontal="left" vertical="center" wrapText="1"/>
    </xf>
    <xf numFmtId="0" fontId="48" fillId="0" borderId="26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/>
    </xf>
    <xf numFmtId="0" fontId="48" fillId="0" borderId="27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15" borderId="24" xfId="0" applyFont="1" applyFill="1" applyBorder="1" applyAlignment="1">
      <alignment horizontal="left" vertical="center"/>
    </xf>
    <xf numFmtId="0" fontId="4" fillId="15" borderId="23" xfId="0" applyFont="1" applyFill="1" applyBorder="1" applyAlignment="1">
      <alignment horizontal="left" vertical="center"/>
    </xf>
    <xf numFmtId="0" fontId="4" fillId="15" borderId="25" xfId="0" applyFont="1" applyFill="1" applyBorder="1" applyAlignment="1">
      <alignment horizontal="left" vertical="center"/>
    </xf>
    <xf numFmtId="0" fontId="2" fillId="13" borderId="0" xfId="0" applyFont="1" applyFill="1" applyBorder="1" applyAlignment="1" applyProtection="1">
      <alignment horizontal="left" wrapText="1"/>
    </xf>
    <xf numFmtId="0" fontId="4" fillId="0" borderId="0" xfId="0" applyFont="1" applyFill="1" applyAlignment="1">
      <alignment horizontal="center" vertical="center"/>
    </xf>
    <xf numFmtId="0" fontId="4" fillId="15" borderId="9" xfId="0" applyFont="1" applyFill="1" applyBorder="1" applyAlignment="1">
      <alignment horizontal="left" vertical="center"/>
    </xf>
    <xf numFmtId="0" fontId="4" fillId="15" borderId="4" xfId="0" applyFont="1" applyFill="1" applyBorder="1" applyAlignment="1">
      <alignment horizontal="left" vertical="center"/>
    </xf>
    <xf numFmtId="0" fontId="4" fillId="15" borderId="5" xfId="0" applyFont="1" applyFill="1" applyBorder="1" applyAlignment="1">
      <alignment horizontal="left" vertical="center"/>
    </xf>
    <xf numFmtId="0" fontId="4" fillId="15" borderId="38" xfId="0" applyFont="1" applyFill="1" applyBorder="1" applyAlignment="1">
      <alignment horizontal="left" vertical="center"/>
    </xf>
    <xf numFmtId="0" fontId="4" fillId="15" borderId="18" xfId="0" applyFont="1" applyFill="1" applyBorder="1" applyAlignment="1">
      <alignment horizontal="left" vertical="center"/>
    </xf>
    <xf numFmtId="0" fontId="4" fillId="15" borderId="19" xfId="0" applyFont="1" applyFill="1" applyBorder="1" applyAlignment="1">
      <alignment horizontal="left" vertical="center"/>
    </xf>
    <xf numFmtId="0" fontId="53" fillId="6" borderId="9" xfId="0" applyFont="1" applyFill="1" applyBorder="1" applyAlignment="1">
      <alignment horizontal="left" vertical="center"/>
    </xf>
    <xf numFmtId="0" fontId="53" fillId="6" borderId="4" xfId="0" applyFont="1" applyFill="1" applyBorder="1" applyAlignment="1">
      <alignment horizontal="left" vertical="center"/>
    </xf>
    <xf numFmtId="0" fontId="53" fillId="6" borderId="5" xfId="0" applyFont="1" applyFill="1" applyBorder="1" applyAlignment="1">
      <alignment horizontal="left" vertical="center"/>
    </xf>
    <xf numFmtId="0" fontId="36" fillId="15" borderId="9" xfId="0" applyFont="1" applyFill="1" applyBorder="1" applyAlignment="1">
      <alignment horizontal="right" vertical="center"/>
    </xf>
    <xf numFmtId="0" fontId="36" fillId="15" borderId="4" xfId="0" applyFont="1" applyFill="1" applyBorder="1" applyAlignment="1">
      <alignment horizontal="right" vertical="center"/>
    </xf>
    <xf numFmtId="0" fontId="36" fillId="15" borderId="5" xfId="0" applyFont="1" applyFill="1" applyBorder="1" applyAlignment="1">
      <alignment horizontal="right" vertical="center"/>
    </xf>
    <xf numFmtId="2" fontId="9" fillId="2" borderId="68" xfId="0" applyNumberFormat="1" applyFont="1" applyFill="1" applyBorder="1" applyAlignment="1">
      <alignment horizontal="center" vertical="center" wrapText="1"/>
    </xf>
    <xf numFmtId="2" fontId="9" fillId="2" borderId="67" xfId="0" applyNumberFormat="1" applyFont="1" applyFill="1" applyBorder="1" applyAlignment="1">
      <alignment horizontal="center" vertical="center"/>
    </xf>
    <xf numFmtId="2" fontId="9" fillId="5" borderId="68" xfId="0" applyNumberFormat="1" applyFont="1" applyFill="1" applyBorder="1" applyAlignment="1">
      <alignment horizontal="center" vertical="center"/>
    </xf>
    <xf numFmtId="2" fontId="9" fillId="5" borderId="69" xfId="0" applyNumberFormat="1" applyFont="1" applyFill="1" applyBorder="1" applyAlignment="1">
      <alignment horizontal="center" vertical="center"/>
    </xf>
    <xf numFmtId="2" fontId="9" fillId="5" borderId="6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2" defaultPivotStyle="PivotStyleLight16"/>
  <colors>
    <mruColors>
      <color rgb="FF99CCFF"/>
      <color rgb="FF90C9F8"/>
      <color rgb="FF99CEF9"/>
      <color rgb="FF89D8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201" totalsRowShown="0" headerRowDxfId="7" dataDxfId="6" tableBorderDxfId="5">
  <sortState xmlns:xlrd2="http://schemas.microsoft.com/office/spreadsheetml/2017/richdata2" ref="A4:E186">
    <sortCondition ref="A3:A186"/>
  </sortState>
  <tableColumns count="5">
    <tableColumn id="1" xr3:uid="{00000000-0010-0000-0000-000001000000}" name="Country" dataDxfId="4"/>
    <tableColumn id="2" xr3:uid="{00000000-0010-0000-0000-000002000000}" name="B4.1" dataDxfId="3"/>
    <tableColumn id="3" xr3:uid="{00000000-0010-0000-0000-000003000000}" name="B4.2" dataDxfId="2"/>
    <tableColumn id="4" xr3:uid="{00000000-0010-0000-0000-000004000000}" name="B4.3" dataDxfId="1"/>
    <tableColumn id="5" xr3:uid="{00000000-0010-0000-0000-000005000000}" name="B4.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://ec.europa.eu/europeaid/where/latin-america/country-cooperation/el-salvador/el-salvador_en.htm" TargetMode="External"/><Relationship Id="rId13" Type="http://schemas.openxmlformats.org/officeDocument/2006/relationships/hyperlink" Target="http://ec.europa.eu/europeaid/where/latin-america/country-cooperation/panama/panama_en.htm" TargetMode="External"/><Relationship Id="rId18" Type="http://schemas.openxmlformats.org/officeDocument/2006/relationships/hyperlink" Target="http://ec.europa.eu/europeaid/where/latin-america/country-cooperation/chile/chile_en.htm" TargetMode="External"/><Relationship Id="rId3" Type="http://schemas.openxmlformats.org/officeDocument/2006/relationships/hyperlink" Target="http://ec.europa.eu/europeaid/where/latin-america/country-cooperation/brazil/brazil_en.htm" TargetMode="External"/><Relationship Id="rId21" Type="http://schemas.openxmlformats.org/officeDocument/2006/relationships/customProperty" Target="../customProperty7.bin"/><Relationship Id="rId7" Type="http://schemas.openxmlformats.org/officeDocument/2006/relationships/hyperlink" Target="http://ec.europa.eu/europeaid/where/latin-america/country-cooperation/ecuador/ecuador_en.htm" TargetMode="External"/><Relationship Id="rId12" Type="http://schemas.openxmlformats.org/officeDocument/2006/relationships/hyperlink" Target="http://ec.europa.eu/europeaid/where/latin-america/country-cooperation/nicaragua/nicaragua_en.htm" TargetMode="External"/><Relationship Id="rId17" Type="http://schemas.openxmlformats.org/officeDocument/2006/relationships/hyperlink" Target="http://ec.europa.eu/europeaid/where/latin-america/country-cooperation/venezuela/venezuela_en.htm" TargetMode="External"/><Relationship Id="rId2" Type="http://schemas.openxmlformats.org/officeDocument/2006/relationships/hyperlink" Target="http://ec.europa.eu/europeaid/where/latin-america/country-cooperation/bolivia/bolivia_en.htm" TargetMode="External"/><Relationship Id="rId16" Type="http://schemas.openxmlformats.org/officeDocument/2006/relationships/hyperlink" Target="http://ec.europa.eu/europeaid/where/latin-america/country-cooperation/uruguay/uruguay_en.htm" TargetMode="External"/><Relationship Id="rId20" Type="http://schemas.openxmlformats.org/officeDocument/2006/relationships/customProperty" Target="../customProperty6.bin"/><Relationship Id="rId1" Type="http://schemas.openxmlformats.org/officeDocument/2006/relationships/hyperlink" Target="http://ec.europa.eu/europeaid/where/latin-america/country-cooperation/argentina/argentina_en.htm" TargetMode="External"/><Relationship Id="rId6" Type="http://schemas.openxmlformats.org/officeDocument/2006/relationships/hyperlink" Target="http://ec.europa.eu/europeaid/where/latin-america/country-cooperation/costa-rica/costa-rica_en.htm" TargetMode="External"/><Relationship Id="rId11" Type="http://schemas.openxmlformats.org/officeDocument/2006/relationships/hyperlink" Target="http://ec.europa.eu/europeaid/where/latin-america/country-cooperation/mexico/mexico_en.htm" TargetMode="External"/><Relationship Id="rId5" Type="http://schemas.openxmlformats.org/officeDocument/2006/relationships/hyperlink" Target="http://ec.europa.eu/europeaid/where/latin-america/country-cooperation/colombia/colombia_en.htm" TargetMode="External"/><Relationship Id="rId15" Type="http://schemas.openxmlformats.org/officeDocument/2006/relationships/hyperlink" Target="http://ec.europa.eu/europeaid/where/latin-america/country-cooperation/peru/peru_en.htm" TargetMode="External"/><Relationship Id="rId10" Type="http://schemas.openxmlformats.org/officeDocument/2006/relationships/hyperlink" Target="http://ec.europa.eu/europeaid/where/latin-america/country-cooperation/honduras/honduras_en.htm" TargetMode="External"/><Relationship Id="rId19" Type="http://schemas.openxmlformats.org/officeDocument/2006/relationships/printerSettings" Target="../printerSettings/printerSettings20.bin"/><Relationship Id="rId4" Type="http://schemas.openxmlformats.org/officeDocument/2006/relationships/hyperlink" Target="http://ec.europa.eu/europeaid/where/latin-america/country-cooperation/chile/chile_en.htm" TargetMode="External"/><Relationship Id="rId9" Type="http://schemas.openxmlformats.org/officeDocument/2006/relationships/hyperlink" Target="http://ec.europa.eu/europeaid/where/latin-america/country-cooperation/guatemala/guatemala_en.htm" TargetMode="External"/><Relationship Id="rId14" Type="http://schemas.openxmlformats.org/officeDocument/2006/relationships/hyperlink" Target="http://ec.europa.eu/europeaid/where/latin-america/country-cooperation/paraguay/paraguay_en.htm" TargetMode="External"/><Relationship Id="rId22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FF0000"/>
    <pageSetUpPr fitToPage="1"/>
  </sheetPr>
  <dimension ref="A1:G217"/>
  <sheetViews>
    <sheetView tabSelected="1" zoomScaleNormal="100" zoomScaleSheetLayoutView="110" workbookViewId="0">
      <selection sqref="A1:E1"/>
    </sheetView>
  </sheetViews>
  <sheetFormatPr defaultColWidth="9.08984375" defaultRowHeight="14.5" x14ac:dyDescent="0.35"/>
  <cols>
    <col min="1" max="1" width="15.36328125" style="1" customWidth="1"/>
    <col min="2" max="2" width="9.6328125" style="1" customWidth="1"/>
    <col min="3" max="3" width="52.90625" style="1" customWidth="1"/>
    <col min="4" max="4" width="28.6328125" style="1" customWidth="1"/>
    <col min="5" max="5" width="32.6328125" style="35" customWidth="1"/>
    <col min="6" max="7" width="9.08984375" style="8"/>
    <col min="8" max="16384" width="9.08984375" style="1"/>
  </cols>
  <sheetData>
    <row r="1" spans="1:7" ht="47.4" customHeight="1" thickBot="1" x14ac:dyDescent="0.4">
      <c r="A1" s="619" t="s">
        <v>412</v>
      </c>
      <c r="B1" s="620"/>
      <c r="C1" s="620"/>
      <c r="D1" s="620"/>
      <c r="E1" s="621"/>
    </row>
    <row r="2" spans="1:7" ht="6.65" customHeight="1" thickBot="1" x14ac:dyDescent="0.55000000000000004">
      <c r="A2" s="141"/>
      <c r="B2" s="142"/>
      <c r="C2" s="142"/>
      <c r="D2" s="142"/>
      <c r="E2" s="142"/>
    </row>
    <row r="3" spans="1:7" s="32" customFormat="1" ht="24" customHeight="1" x14ac:dyDescent="0.35">
      <c r="A3" s="615" t="s">
        <v>253</v>
      </c>
      <c r="B3" s="616"/>
      <c r="C3" s="668" t="s">
        <v>407</v>
      </c>
      <c r="D3" s="668"/>
      <c r="E3" s="669"/>
    </row>
    <row r="4" spans="1:7" s="32" customFormat="1" ht="24" customHeight="1" thickBot="1" x14ac:dyDescent="0.4">
      <c r="A4" s="617" t="s">
        <v>241</v>
      </c>
      <c r="B4" s="618"/>
      <c r="C4" s="666" t="s">
        <v>407</v>
      </c>
      <c r="D4" s="666"/>
      <c r="E4" s="667"/>
    </row>
    <row r="5" spans="1:7" s="32" customFormat="1" ht="6.65" customHeight="1" thickBot="1" x14ac:dyDescent="0.4">
      <c r="A5" s="144"/>
      <c r="B5" s="144"/>
      <c r="C5" s="143"/>
      <c r="D5" s="143"/>
      <c r="E5" s="143"/>
    </row>
    <row r="6" spans="1:7" ht="80.400000000000006" customHeight="1" thickBot="1" x14ac:dyDescent="0.4">
      <c r="A6" s="630"/>
      <c r="B6" s="631"/>
      <c r="C6" s="631"/>
      <c r="D6" s="145" t="s">
        <v>405</v>
      </c>
      <c r="E6" s="570" t="s">
        <v>403</v>
      </c>
    </row>
    <row r="7" spans="1:7" s="9" customFormat="1" ht="26.4" customHeight="1" x14ac:dyDescent="0.35">
      <c r="A7" s="632" t="s">
        <v>343</v>
      </c>
      <c r="B7" s="633"/>
      <c r="C7" s="634"/>
      <c r="D7" s="101" t="s">
        <v>283</v>
      </c>
      <c r="E7" s="102" t="s">
        <v>283</v>
      </c>
      <c r="F7" s="27"/>
      <c r="G7" s="27"/>
    </row>
    <row r="8" spans="1:7" s="9" customFormat="1" ht="26" x14ac:dyDescent="0.35">
      <c r="A8" s="89" t="s">
        <v>203</v>
      </c>
      <c r="B8" s="628"/>
      <c r="C8" s="629"/>
      <c r="D8" s="129" t="s">
        <v>276</v>
      </c>
      <c r="E8" s="130" t="s">
        <v>277</v>
      </c>
      <c r="F8" s="27"/>
      <c r="G8" s="27"/>
    </row>
    <row r="9" spans="1:7" s="9" customFormat="1" ht="18.5" x14ac:dyDescent="0.45">
      <c r="A9" s="622" t="s">
        <v>313</v>
      </c>
      <c r="B9" s="623"/>
      <c r="C9" s="624"/>
      <c r="D9" s="103">
        <v>0</v>
      </c>
      <c r="E9" s="36">
        <f>'1. Staff costs'!J57</f>
        <v>0</v>
      </c>
      <c r="F9" s="27"/>
      <c r="G9" s="27"/>
    </row>
    <row r="10" spans="1:7" ht="18.5" x14ac:dyDescent="0.45">
      <c r="A10" s="622" t="s">
        <v>314</v>
      </c>
      <c r="B10" s="623"/>
      <c r="C10" s="624"/>
      <c r="D10" s="103">
        <v>0</v>
      </c>
      <c r="E10" s="36">
        <f>'2. ICT'!I57</f>
        <v>0</v>
      </c>
    </row>
    <row r="11" spans="1:7" ht="18.5" x14ac:dyDescent="0.45">
      <c r="A11" s="622" t="s">
        <v>315</v>
      </c>
      <c r="B11" s="623"/>
      <c r="C11" s="624"/>
      <c r="D11" s="372">
        <f>SUM(D12:D16)</f>
        <v>0</v>
      </c>
      <c r="E11" s="36">
        <f>E12+E13+E14+E15+E16</f>
        <v>0</v>
      </c>
    </row>
    <row r="12" spans="1:7" ht="18.5" x14ac:dyDescent="0.45">
      <c r="A12" s="625" t="s">
        <v>316</v>
      </c>
      <c r="B12" s="626"/>
      <c r="C12" s="627"/>
      <c r="D12" s="95">
        <v>0</v>
      </c>
      <c r="E12" s="37">
        <f>'3.1 Board and Lodging'!L135</f>
        <v>0</v>
      </c>
    </row>
    <row r="13" spans="1:7" ht="18.5" x14ac:dyDescent="0.45">
      <c r="A13" s="625" t="s">
        <v>317</v>
      </c>
      <c r="B13" s="626"/>
      <c r="C13" s="627"/>
      <c r="D13" s="95">
        <v>0</v>
      </c>
      <c r="E13" s="37">
        <f>'3.2 Visa and Insurance'!M59</f>
        <v>0</v>
      </c>
    </row>
    <row r="14" spans="1:7" ht="18.5" x14ac:dyDescent="0.45">
      <c r="A14" s="625" t="s">
        <v>318</v>
      </c>
      <c r="B14" s="626"/>
      <c r="C14" s="627"/>
      <c r="D14" s="95">
        <v>0</v>
      </c>
      <c r="E14" s="37">
        <f>'3.3 Rental of rooms etc.'!K71</f>
        <v>0</v>
      </c>
    </row>
    <row r="15" spans="1:7" ht="18.5" x14ac:dyDescent="0.45">
      <c r="A15" s="625" t="s">
        <v>308</v>
      </c>
      <c r="B15" s="626"/>
      <c r="C15" s="627"/>
      <c r="D15" s="95">
        <v>0</v>
      </c>
      <c r="E15" s="37">
        <f>'3.4 Interpretation costs'!J57</f>
        <v>0</v>
      </c>
    </row>
    <row r="16" spans="1:7" ht="18.5" x14ac:dyDescent="0.45">
      <c r="A16" s="625" t="s">
        <v>319</v>
      </c>
      <c r="B16" s="626"/>
      <c r="C16" s="627"/>
      <c r="D16" s="95">
        <v>0</v>
      </c>
      <c r="E16" s="37">
        <f>'3.5 External speakers'!J56</f>
        <v>0</v>
      </c>
    </row>
    <row r="17" spans="1:7" ht="18.5" x14ac:dyDescent="0.45">
      <c r="A17" s="622" t="s">
        <v>320</v>
      </c>
      <c r="B17" s="623"/>
      <c r="C17" s="624"/>
      <c r="D17" s="372">
        <f>D18+D19+D20</f>
        <v>0</v>
      </c>
      <c r="E17" s="36">
        <f>E18+E19+E20</f>
        <v>0</v>
      </c>
    </row>
    <row r="18" spans="1:7" ht="18.5" x14ac:dyDescent="0.45">
      <c r="A18" s="625" t="s">
        <v>309</v>
      </c>
      <c r="B18" s="626"/>
      <c r="C18" s="627"/>
      <c r="D18" s="95">
        <v>0</v>
      </c>
      <c r="E18" s="37">
        <f>'4.1 Production'!I61</f>
        <v>0</v>
      </c>
    </row>
    <row r="19" spans="1:7" ht="18.5" x14ac:dyDescent="0.45">
      <c r="A19" s="625" t="s">
        <v>310</v>
      </c>
      <c r="B19" s="626"/>
      <c r="C19" s="627"/>
      <c r="D19" s="95">
        <v>0</v>
      </c>
      <c r="E19" s="37">
        <f>'4.2 Translation'!I59</f>
        <v>0</v>
      </c>
    </row>
    <row r="20" spans="1:7" ht="18.5" x14ac:dyDescent="0.45">
      <c r="A20" s="625" t="s">
        <v>321</v>
      </c>
      <c r="B20" s="626"/>
      <c r="C20" s="627"/>
      <c r="D20" s="95">
        <v>0</v>
      </c>
      <c r="E20" s="37">
        <f>'4.3 Dissemination'!I61</f>
        <v>0</v>
      </c>
    </row>
    <row r="21" spans="1:7" ht="18.5" x14ac:dyDescent="0.45">
      <c r="A21" s="622" t="s">
        <v>322</v>
      </c>
      <c r="B21" s="623"/>
      <c r="C21" s="624"/>
      <c r="D21" s="103">
        <v>0</v>
      </c>
      <c r="E21" s="36">
        <f>'5. Consultations'!I61</f>
        <v>0</v>
      </c>
    </row>
    <row r="22" spans="1:7" ht="18.5" x14ac:dyDescent="0.45">
      <c r="A22" s="622" t="s">
        <v>323</v>
      </c>
      <c r="B22" s="623"/>
      <c r="C22" s="624"/>
      <c r="D22" s="103">
        <v>0</v>
      </c>
      <c r="E22" s="36">
        <f>'6. Preparation for mobility'!I58</f>
        <v>0</v>
      </c>
    </row>
    <row r="23" spans="1:7" ht="18.5" x14ac:dyDescent="0.45">
      <c r="A23" s="622" t="s">
        <v>311</v>
      </c>
      <c r="B23" s="623"/>
      <c r="C23" s="624"/>
      <c r="D23" s="103">
        <v>0</v>
      </c>
      <c r="E23" s="36">
        <f>'7. Financial audit'!I7</f>
        <v>0</v>
      </c>
    </row>
    <row r="24" spans="1:7" ht="18.5" x14ac:dyDescent="0.45">
      <c r="A24" s="673" t="s">
        <v>53</v>
      </c>
      <c r="B24" s="674"/>
      <c r="C24" s="675"/>
      <c r="D24" s="372">
        <f>D9+D10+D11+D17+D22+D23+D21</f>
        <v>0</v>
      </c>
      <c r="E24" s="36">
        <f>E9+E10+E11+E17+E22+E23+E21</f>
        <v>0</v>
      </c>
    </row>
    <row r="25" spans="1:7" s="9" customFormat="1" ht="18" customHeight="1" x14ac:dyDescent="0.35">
      <c r="A25" s="670" t="s">
        <v>324</v>
      </c>
      <c r="B25" s="671"/>
      <c r="C25" s="672"/>
      <c r="D25" s="104">
        <v>0</v>
      </c>
      <c r="E25" s="96">
        <f>'Indirect costs'!F5</f>
        <v>0</v>
      </c>
      <c r="F25" s="27"/>
      <c r="G25" s="27"/>
    </row>
    <row r="26" spans="1:7" s="10" customFormat="1" ht="19" thickBot="1" x14ac:dyDescent="0.5">
      <c r="A26" s="174" t="s">
        <v>210</v>
      </c>
      <c r="B26" s="175"/>
      <c r="C26" s="176"/>
      <c r="D26" s="177">
        <f>D24+D25</f>
        <v>0</v>
      </c>
      <c r="E26" s="178">
        <f>E24+E25</f>
        <v>0</v>
      </c>
      <c r="F26" s="28"/>
      <c r="G26" s="28"/>
    </row>
    <row r="27" spans="1:7" ht="3.65" customHeight="1" thickBot="1" x14ac:dyDescent="0.5">
      <c r="A27" s="107"/>
      <c r="B27" s="108"/>
      <c r="C27" s="6"/>
      <c r="D27" s="106"/>
      <c r="E27" s="128"/>
    </row>
    <row r="28" spans="1:7" s="9" customFormat="1" ht="30" customHeight="1" x14ac:dyDescent="0.35">
      <c r="A28" s="109" t="s">
        <v>206</v>
      </c>
      <c r="B28" s="110"/>
      <c r="C28" s="110"/>
      <c r="D28" s="111" t="s">
        <v>408</v>
      </c>
      <c r="E28" s="112" t="s">
        <v>276</v>
      </c>
      <c r="F28" s="27"/>
      <c r="G28" s="27"/>
    </row>
    <row r="29" spans="1:7" s="9" customFormat="1" ht="22.5" customHeight="1" x14ac:dyDescent="0.35">
      <c r="A29" s="131" t="s">
        <v>286</v>
      </c>
      <c r="B29" s="11"/>
      <c r="C29" s="11"/>
      <c r="D29" s="105">
        <v>0</v>
      </c>
      <c r="E29" s="113">
        <v>0</v>
      </c>
      <c r="F29" s="27"/>
      <c r="G29" s="27"/>
    </row>
    <row r="30" spans="1:7" s="9" customFormat="1" ht="24.65" customHeight="1" x14ac:dyDescent="0.35">
      <c r="A30" s="577" t="s">
        <v>54</v>
      </c>
      <c r="B30" s="578">
        <f>IFERROR(D30/D26,0)</f>
        <v>0</v>
      </c>
      <c r="C30" s="576" t="s">
        <v>287</v>
      </c>
      <c r="D30" s="575">
        <v>0</v>
      </c>
      <c r="E30" s="574">
        <v>0</v>
      </c>
      <c r="F30" s="27"/>
      <c r="G30" s="27"/>
    </row>
    <row r="31" spans="1:7" s="9" customFormat="1" ht="21" customHeight="1" thickBot="1" x14ac:dyDescent="0.4">
      <c r="A31" s="654" t="s">
        <v>55</v>
      </c>
      <c r="B31" s="655"/>
      <c r="C31" s="656"/>
      <c r="D31" s="572">
        <f>SUM(D29:D30)</f>
        <v>0</v>
      </c>
      <c r="E31" s="573">
        <f>E29+E30</f>
        <v>0</v>
      </c>
      <c r="F31" s="27"/>
      <c r="G31" s="27"/>
    </row>
    <row r="32" spans="1:7" s="127" customFormat="1" ht="6" customHeight="1" thickBot="1" x14ac:dyDescent="0.4">
      <c r="A32" s="97"/>
      <c r="B32" s="97"/>
      <c r="C32" s="97"/>
      <c r="D32" s="125"/>
      <c r="E32" s="126"/>
      <c r="F32" s="93"/>
      <c r="G32" s="93"/>
    </row>
    <row r="33" spans="1:7" s="99" customFormat="1" ht="27.65" customHeight="1" x14ac:dyDescent="0.35">
      <c r="A33" s="658" t="s">
        <v>344</v>
      </c>
      <c r="B33" s="659"/>
      <c r="C33" s="660"/>
      <c r="D33" s="100" t="s">
        <v>276</v>
      </c>
      <c r="E33" s="91" t="s">
        <v>275</v>
      </c>
      <c r="F33" s="98"/>
      <c r="G33" s="98"/>
    </row>
    <row r="34" spans="1:7" s="99" customFormat="1" ht="24.75" customHeight="1" x14ac:dyDescent="0.35">
      <c r="A34" s="663" t="s">
        <v>39</v>
      </c>
      <c r="B34" s="664"/>
      <c r="C34" s="665"/>
      <c r="D34" s="593">
        <v>0</v>
      </c>
      <c r="E34" s="132">
        <f>'Travel for Capacity Building'!G111</f>
        <v>0</v>
      </c>
      <c r="F34" s="98"/>
      <c r="G34" s="98"/>
    </row>
    <row r="35" spans="1:7" s="99" customFormat="1" ht="24.75" customHeight="1" thickBot="1" x14ac:dyDescent="0.4">
      <c r="A35" s="661" t="s">
        <v>285</v>
      </c>
      <c r="B35" s="662"/>
      <c r="C35" s="662"/>
      <c r="D35" s="397">
        <f>D34</f>
        <v>0</v>
      </c>
      <c r="E35" s="398">
        <f>E34</f>
        <v>0</v>
      </c>
      <c r="F35" s="98"/>
      <c r="G35" s="98"/>
    </row>
    <row r="36" spans="1:7" s="118" customFormat="1" ht="6" customHeight="1" thickBot="1" x14ac:dyDescent="0.5">
      <c r="A36" s="657"/>
      <c r="B36" s="657"/>
      <c r="C36" s="657"/>
      <c r="D36" s="116"/>
      <c r="E36" s="117"/>
      <c r="F36" s="6"/>
      <c r="G36" s="6"/>
    </row>
    <row r="37" spans="1:7" s="9" customFormat="1" ht="27.65" customHeight="1" x14ac:dyDescent="0.35">
      <c r="A37" s="29" t="s">
        <v>273</v>
      </c>
      <c r="B37" s="30"/>
      <c r="C37" s="30"/>
      <c r="D37" s="100" t="s">
        <v>278</v>
      </c>
      <c r="E37" s="91" t="s">
        <v>279</v>
      </c>
      <c r="F37" s="27"/>
      <c r="G37" s="27"/>
    </row>
    <row r="38" spans="1:7" ht="18.5" x14ac:dyDescent="0.45">
      <c r="A38" s="3" t="s">
        <v>39</v>
      </c>
      <c r="B38" s="2"/>
      <c r="C38" s="2"/>
      <c r="D38" s="114">
        <v>0</v>
      </c>
      <c r="E38" s="38">
        <f>'MOBILITY ACTIVITIES - UNIT COST'!G124</f>
        <v>0</v>
      </c>
    </row>
    <row r="39" spans="1:7" ht="18.5" x14ac:dyDescent="0.45">
      <c r="A39" s="3" t="s">
        <v>43</v>
      </c>
      <c r="B39" s="2"/>
      <c r="C39" s="2"/>
      <c r="D39" s="114">
        <v>0</v>
      </c>
      <c r="E39" s="38">
        <f>'MOBILITY ACTIVITIES - UNIT COST'!G170</f>
        <v>0</v>
      </c>
    </row>
    <row r="40" spans="1:7" ht="18.5" x14ac:dyDescent="0.45">
      <c r="A40" s="3" t="s">
        <v>48</v>
      </c>
      <c r="B40" s="2"/>
      <c r="C40" s="2"/>
      <c r="D40" s="114">
        <v>0</v>
      </c>
      <c r="E40" s="38">
        <f>'MOBILITY ACTIVITIES - UNIT COST'!G198</f>
        <v>0</v>
      </c>
    </row>
    <row r="41" spans="1:7" ht="18.5" x14ac:dyDescent="0.45">
      <c r="A41" s="3" t="s">
        <v>57</v>
      </c>
      <c r="B41" s="2"/>
      <c r="C41" s="2"/>
      <c r="D41" s="114">
        <v>0</v>
      </c>
      <c r="E41" s="38">
        <f>'MOBILITY ACTIVITIES - UNIT COST'!G231</f>
        <v>0</v>
      </c>
    </row>
    <row r="42" spans="1:7" ht="18.5" x14ac:dyDescent="0.45">
      <c r="A42" s="640" t="s">
        <v>205</v>
      </c>
      <c r="B42" s="641"/>
      <c r="C42" s="642"/>
      <c r="D42" s="115">
        <f>SUM(D38:D41)</f>
        <v>0</v>
      </c>
      <c r="E42" s="39">
        <f>SUM(E38:E41)</f>
        <v>0</v>
      </c>
    </row>
    <row r="43" spans="1:7" ht="19" thickBot="1" x14ac:dyDescent="0.5">
      <c r="A43" s="647" t="s">
        <v>211</v>
      </c>
      <c r="B43" s="648"/>
      <c r="C43" s="649"/>
      <c r="D43" s="399">
        <f>D42</f>
        <v>0</v>
      </c>
      <c r="E43" s="400">
        <f>'MOBILITY ACTIVITIES - UNIT COST'!G233</f>
        <v>0</v>
      </c>
    </row>
    <row r="44" spans="1:7" s="6" customFormat="1" ht="6" customHeight="1" thickBot="1" x14ac:dyDescent="0.5">
      <c r="A44" s="7"/>
      <c r="B44" s="7"/>
      <c r="C44" s="7"/>
      <c r="D44" s="116"/>
      <c r="E44" s="117"/>
    </row>
    <row r="45" spans="1:7" s="9" customFormat="1" ht="28.5" customHeight="1" x14ac:dyDescent="0.35">
      <c r="A45" s="29" t="s">
        <v>362</v>
      </c>
      <c r="B45" s="30"/>
      <c r="C45" s="30"/>
      <c r="D45" s="100" t="s">
        <v>278</v>
      </c>
      <c r="E45" s="91" t="s">
        <v>279</v>
      </c>
      <c r="F45" s="27"/>
      <c r="G45" s="27"/>
    </row>
    <row r="46" spans="1:7" ht="18.5" x14ac:dyDescent="0.45">
      <c r="A46" s="625" t="s">
        <v>39</v>
      </c>
      <c r="B46" s="626"/>
      <c r="C46" s="627"/>
      <c r="D46" s="123">
        <v>0</v>
      </c>
      <c r="E46" s="40">
        <f>'MOBILITY ACTIVITIES - UNIT COST'!G293</f>
        <v>0</v>
      </c>
    </row>
    <row r="47" spans="1:7" ht="18.5" x14ac:dyDescent="0.45">
      <c r="A47" s="625" t="s">
        <v>43</v>
      </c>
      <c r="B47" s="626"/>
      <c r="C47" s="627"/>
      <c r="D47" s="123">
        <v>0</v>
      </c>
      <c r="E47" s="40">
        <f>'MOBILITY ACTIVITIES - UNIT COST'!G342</f>
        <v>0</v>
      </c>
    </row>
    <row r="48" spans="1:7" ht="18.5" x14ac:dyDescent="0.45">
      <c r="A48" s="625" t="s">
        <v>51</v>
      </c>
      <c r="B48" s="626"/>
      <c r="C48" s="627"/>
      <c r="D48" s="123">
        <v>0</v>
      </c>
      <c r="E48" s="40">
        <f>'MOBILITY ACTIVITIES - UNIT COST'!G394</f>
        <v>0</v>
      </c>
    </row>
    <row r="49" spans="1:7" ht="18.5" x14ac:dyDescent="0.45">
      <c r="A49" s="625" t="s">
        <v>48</v>
      </c>
      <c r="B49" s="626"/>
      <c r="C49" s="627"/>
      <c r="D49" s="123">
        <v>0</v>
      </c>
      <c r="E49" s="40">
        <f>'MOBILITY ACTIVITIES - UNIT COST'!G420</f>
        <v>0</v>
      </c>
    </row>
    <row r="50" spans="1:7" ht="18.5" x14ac:dyDescent="0.45">
      <c r="A50" s="625" t="s">
        <v>57</v>
      </c>
      <c r="B50" s="626"/>
      <c r="C50" s="627"/>
      <c r="D50" s="123">
        <v>0</v>
      </c>
      <c r="E50" s="40">
        <f>'MOBILITY ACTIVITIES - UNIT COST'!G452</f>
        <v>0</v>
      </c>
    </row>
    <row r="51" spans="1:7" ht="18.5" x14ac:dyDescent="0.45">
      <c r="A51" s="640" t="s">
        <v>205</v>
      </c>
      <c r="B51" s="641"/>
      <c r="C51" s="642"/>
      <c r="D51" s="124">
        <f>SUM(D46:D50)</f>
        <v>0</v>
      </c>
      <c r="E51" s="41">
        <f>SUM(E46:E50)</f>
        <v>0</v>
      </c>
    </row>
    <row r="52" spans="1:7" ht="19" thickBot="1" x14ac:dyDescent="0.5">
      <c r="A52" s="647" t="s">
        <v>212</v>
      </c>
      <c r="B52" s="648"/>
      <c r="C52" s="649"/>
      <c r="D52" s="401">
        <f>D51</f>
        <v>0</v>
      </c>
      <c r="E52" s="402">
        <f>'MOBILITY ACTIVITIES - UNIT COST'!G454</f>
        <v>0</v>
      </c>
    </row>
    <row r="53" spans="1:7" s="6" customFormat="1" ht="8" customHeight="1" thickBot="1" x14ac:dyDescent="0.5">
      <c r="A53" s="7"/>
      <c r="B53" s="7"/>
      <c r="C53" s="7"/>
      <c r="D53" s="116"/>
      <c r="E53" s="117"/>
    </row>
    <row r="54" spans="1:7" s="9" customFormat="1" ht="30" customHeight="1" x14ac:dyDescent="0.35">
      <c r="A54" s="29" t="s">
        <v>274</v>
      </c>
      <c r="B54" s="30"/>
      <c r="C54" s="30"/>
      <c r="D54" s="100" t="s">
        <v>276</v>
      </c>
      <c r="E54" s="91" t="s">
        <v>279</v>
      </c>
      <c r="F54" s="27"/>
      <c r="G54" s="27"/>
    </row>
    <row r="55" spans="1:7" ht="18.5" x14ac:dyDescent="0.45">
      <c r="A55" s="638" t="s">
        <v>39</v>
      </c>
      <c r="B55" s="639"/>
      <c r="C55" s="639"/>
      <c r="D55" s="123">
        <v>0</v>
      </c>
      <c r="E55" s="40">
        <f>'MOBILITY ACTIVITIES - UNIT COST'!G566</f>
        <v>0</v>
      </c>
    </row>
    <row r="56" spans="1:7" ht="18.5" x14ac:dyDescent="0.45">
      <c r="A56" s="638" t="s">
        <v>43</v>
      </c>
      <c r="B56" s="639"/>
      <c r="C56" s="639"/>
      <c r="D56" s="123">
        <v>0</v>
      </c>
      <c r="E56" s="40">
        <f>'MOBILITY ACTIVITIES - UNIT COST'!G616</f>
        <v>0</v>
      </c>
    </row>
    <row r="57" spans="1:7" ht="18.5" x14ac:dyDescent="0.45">
      <c r="A57" s="638" t="s">
        <v>48</v>
      </c>
      <c r="B57" s="639"/>
      <c r="C57" s="639"/>
      <c r="D57" s="123">
        <v>0</v>
      </c>
      <c r="E57" s="40">
        <f>'MOBILITY ACTIVITIES - UNIT COST'!G641</f>
        <v>0</v>
      </c>
    </row>
    <row r="58" spans="1:7" ht="18.5" x14ac:dyDescent="0.45">
      <c r="A58" s="638" t="s">
        <v>57</v>
      </c>
      <c r="B58" s="639"/>
      <c r="C58" s="639"/>
      <c r="D58" s="123">
        <v>0</v>
      </c>
      <c r="E58" s="40">
        <f>'MOBILITY ACTIVITIES - UNIT COST'!G672</f>
        <v>0</v>
      </c>
    </row>
    <row r="59" spans="1:7" ht="18.5" x14ac:dyDescent="0.45">
      <c r="A59" s="650" t="s">
        <v>204</v>
      </c>
      <c r="B59" s="651"/>
      <c r="C59" s="651"/>
      <c r="D59" s="124">
        <f>SUM(D55:D58)</f>
        <v>0</v>
      </c>
      <c r="E59" s="41">
        <f>SUM(E55:E58)</f>
        <v>0</v>
      </c>
    </row>
    <row r="60" spans="1:7" ht="19" thickBot="1" x14ac:dyDescent="0.5">
      <c r="A60" s="652" t="s">
        <v>213</v>
      </c>
      <c r="B60" s="653"/>
      <c r="C60" s="653"/>
      <c r="D60" s="401">
        <f>D59</f>
        <v>0</v>
      </c>
      <c r="E60" s="402">
        <f>'MOBILITY ACTIVITIES - UNIT COST'!G674</f>
        <v>0</v>
      </c>
    </row>
    <row r="61" spans="1:7" s="6" customFormat="1" ht="5" customHeight="1" thickBot="1" x14ac:dyDescent="0.4">
      <c r="A61" s="646"/>
      <c r="B61" s="646"/>
      <c r="C61" s="646"/>
      <c r="D61" s="119"/>
      <c r="E61" s="120"/>
    </row>
    <row r="62" spans="1:7" s="9" customFormat="1" ht="23" customHeight="1" thickBot="1" x14ac:dyDescent="0.4">
      <c r="A62" s="643" t="s">
        <v>242</v>
      </c>
      <c r="B62" s="644"/>
      <c r="C62" s="645"/>
      <c r="D62" s="134">
        <f>D26+D35+D42+D51+D59</f>
        <v>0</v>
      </c>
      <c r="E62" s="133">
        <f>E26+E35+E42+E51+E59</f>
        <v>0</v>
      </c>
      <c r="F62" s="27"/>
      <c r="G62" s="27"/>
    </row>
    <row r="63" spans="1:7" s="118" customFormat="1" ht="7.25" customHeight="1" thickBot="1" x14ac:dyDescent="0.6">
      <c r="A63" s="31"/>
      <c r="B63" s="31"/>
      <c r="C63" s="31"/>
      <c r="D63" s="121"/>
      <c r="E63" s="122"/>
      <c r="F63" s="6"/>
      <c r="G63" s="6"/>
    </row>
    <row r="64" spans="1:7" s="9" customFormat="1" ht="27.65" customHeight="1" thickBot="1" x14ac:dyDescent="0.4">
      <c r="A64" s="635" t="s">
        <v>284</v>
      </c>
      <c r="B64" s="636"/>
      <c r="C64" s="637"/>
      <c r="D64" s="600">
        <f>MIN(150000,D30+D35+D43+D52+D60)</f>
        <v>0</v>
      </c>
      <c r="E64" s="601">
        <f>MIN(150000,(E30+E35+E43+E52+E60))</f>
        <v>0</v>
      </c>
      <c r="F64" s="27"/>
      <c r="G64" s="27"/>
    </row>
    <row r="65" spans="5:5" s="8" customFormat="1" x14ac:dyDescent="0.35">
      <c r="E65" s="34"/>
    </row>
    <row r="66" spans="5:5" s="8" customFormat="1" x14ac:dyDescent="0.35">
      <c r="E66" s="34"/>
    </row>
    <row r="67" spans="5:5" s="8" customFormat="1" x14ac:dyDescent="0.35">
      <c r="E67" s="34"/>
    </row>
    <row r="68" spans="5:5" s="8" customFormat="1" x14ac:dyDescent="0.35">
      <c r="E68" s="34"/>
    </row>
    <row r="69" spans="5:5" s="8" customFormat="1" x14ac:dyDescent="0.35">
      <c r="E69" s="34"/>
    </row>
    <row r="70" spans="5:5" s="8" customFormat="1" x14ac:dyDescent="0.35">
      <c r="E70" s="34"/>
    </row>
    <row r="71" spans="5:5" s="8" customFormat="1" x14ac:dyDescent="0.35">
      <c r="E71" s="34"/>
    </row>
    <row r="72" spans="5:5" s="8" customFormat="1" x14ac:dyDescent="0.35">
      <c r="E72" s="34"/>
    </row>
    <row r="73" spans="5:5" s="8" customFormat="1" x14ac:dyDescent="0.35">
      <c r="E73" s="34"/>
    </row>
    <row r="74" spans="5:5" s="8" customFormat="1" x14ac:dyDescent="0.35">
      <c r="E74" s="34"/>
    </row>
    <row r="75" spans="5:5" s="8" customFormat="1" x14ac:dyDescent="0.35">
      <c r="E75" s="34"/>
    </row>
    <row r="76" spans="5:5" s="8" customFormat="1" x14ac:dyDescent="0.35">
      <c r="E76" s="34"/>
    </row>
    <row r="77" spans="5:5" s="8" customFormat="1" x14ac:dyDescent="0.35">
      <c r="E77" s="34"/>
    </row>
    <row r="78" spans="5:5" s="8" customFormat="1" x14ac:dyDescent="0.35">
      <c r="E78" s="34"/>
    </row>
    <row r="79" spans="5:5" s="8" customFormat="1" x14ac:dyDescent="0.35">
      <c r="E79" s="34"/>
    </row>
    <row r="80" spans="5:5" s="8" customFormat="1" x14ac:dyDescent="0.35">
      <c r="E80" s="34"/>
    </row>
    <row r="81" spans="5:5" s="8" customFormat="1" x14ac:dyDescent="0.35">
      <c r="E81" s="34"/>
    </row>
    <row r="82" spans="5:5" s="8" customFormat="1" x14ac:dyDescent="0.35">
      <c r="E82" s="34"/>
    </row>
    <row r="83" spans="5:5" s="8" customFormat="1" x14ac:dyDescent="0.35">
      <c r="E83" s="34"/>
    </row>
    <row r="84" spans="5:5" s="8" customFormat="1" x14ac:dyDescent="0.35">
      <c r="E84" s="34"/>
    </row>
    <row r="85" spans="5:5" s="8" customFormat="1" x14ac:dyDescent="0.35">
      <c r="E85" s="34"/>
    </row>
    <row r="86" spans="5:5" s="8" customFormat="1" x14ac:dyDescent="0.35">
      <c r="E86" s="34"/>
    </row>
    <row r="87" spans="5:5" s="8" customFormat="1" x14ac:dyDescent="0.35">
      <c r="E87" s="34"/>
    </row>
    <row r="88" spans="5:5" s="8" customFormat="1" x14ac:dyDescent="0.35">
      <c r="E88" s="34"/>
    </row>
    <row r="89" spans="5:5" s="8" customFormat="1" x14ac:dyDescent="0.35">
      <c r="E89" s="34"/>
    </row>
    <row r="90" spans="5:5" s="8" customFormat="1" x14ac:dyDescent="0.35">
      <c r="E90" s="34"/>
    </row>
    <row r="91" spans="5:5" s="8" customFormat="1" x14ac:dyDescent="0.35">
      <c r="E91" s="34"/>
    </row>
    <row r="92" spans="5:5" s="8" customFormat="1" x14ac:dyDescent="0.35">
      <c r="E92" s="34"/>
    </row>
    <row r="93" spans="5:5" s="8" customFormat="1" x14ac:dyDescent="0.35">
      <c r="E93" s="34"/>
    </row>
    <row r="94" spans="5:5" s="8" customFormat="1" x14ac:dyDescent="0.35">
      <c r="E94" s="34"/>
    </row>
    <row r="95" spans="5:5" s="8" customFormat="1" x14ac:dyDescent="0.35">
      <c r="E95" s="34"/>
    </row>
    <row r="96" spans="5:5" s="8" customFormat="1" x14ac:dyDescent="0.35">
      <c r="E96" s="34"/>
    </row>
    <row r="97" spans="5:5" s="8" customFormat="1" x14ac:dyDescent="0.35">
      <c r="E97" s="34"/>
    </row>
    <row r="98" spans="5:5" s="8" customFormat="1" x14ac:dyDescent="0.35">
      <c r="E98" s="34"/>
    </row>
    <row r="99" spans="5:5" s="8" customFormat="1" x14ac:dyDescent="0.35">
      <c r="E99" s="34"/>
    </row>
    <row r="100" spans="5:5" s="8" customFormat="1" x14ac:dyDescent="0.35">
      <c r="E100" s="34"/>
    </row>
    <row r="101" spans="5:5" s="8" customFormat="1" x14ac:dyDescent="0.35">
      <c r="E101" s="34"/>
    </row>
    <row r="102" spans="5:5" s="8" customFormat="1" x14ac:dyDescent="0.35">
      <c r="E102" s="34"/>
    </row>
    <row r="103" spans="5:5" s="8" customFormat="1" x14ac:dyDescent="0.35">
      <c r="E103" s="34"/>
    </row>
    <row r="104" spans="5:5" s="8" customFormat="1" x14ac:dyDescent="0.35">
      <c r="E104" s="34"/>
    </row>
    <row r="105" spans="5:5" s="8" customFormat="1" x14ac:dyDescent="0.35">
      <c r="E105" s="34"/>
    </row>
    <row r="106" spans="5:5" s="8" customFormat="1" x14ac:dyDescent="0.35">
      <c r="E106" s="34"/>
    </row>
    <row r="107" spans="5:5" s="8" customFormat="1" x14ac:dyDescent="0.35">
      <c r="E107" s="34"/>
    </row>
    <row r="108" spans="5:5" s="8" customFormat="1" x14ac:dyDescent="0.35">
      <c r="E108" s="34"/>
    </row>
    <row r="109" spans="5:5" s="8" customFormat="1" x14ac:dyDescent="0.35">
      <c r="E109" s="34"/>
    </row>
    <row r="110" spans="5:5" s="8" customFormat="1" x14ac:dyDescent="0.35">
      <c r="E110" s="34"/>
    </row>
    <row r="111" spans="5:5" s="8" customFormat="1" x14ac:dyDescent="0.35">
      <c r="E111" s="34"/>
    </row>
    <row r="112" spans="5:5" s="8" customFormat="1" x14ac:dyDescent="0.35">
      <c r="E112" s="34"/>
    </row>
    <row r="113" spans="5:5" s="8" customFormat="1" x14ac:dyDescent="0.35">
      <c r="E113" s="34"/>
    </row>
    <row r="114" spans="5:5" s="8" customFormat="1" x14ac:dyDescent="0.35">
      <c r="E114" s="34"/>
    </row>
    <row r="115" spans="5:5" s="8" customFormat="1" x14ac:dyDescent="0.35">
      <c r="E115" s="34"/>
    </row>
    <row r="116" spans="5:5" s="8" customFormat="1" x14ac:dyDescent="0.35">
      <c r="E116" s="34"/>
    </row>
    <row r="117" spans="5:5" s="8" customFormat="1" x14ac:dyDescent="0.35">
      <c r="E117" s="34"/>
    </row>
    <row r="118" spans="5:5" s="8" customFormat="1" x14ac:dyDescent="0.35">
      <c r="E118" s="34"/>
    </row>
    <row r="119" spans="5:5" s="8" customFormat="1" x14ac:dyDescent="0.35">
      <c r="E119" s="34"/>
    </row>
    <row r="120" spans="5:5" s="8" customFormat="1" x14ac:dyDescent="0.35">
      <c r="E120" s="34"/>
    </row>
    <row r="121" spans="5:5" s="8" customFormat="1" x14ac:dyDescent="0.35">
      <c r="E121" s="34"/>
    </row>
    <row r="122" spans="5:5" s="8" customFormat="1" x14ac:dyDescent="0.35">
      <c r="E122" s="34"/>
    </row>
    <row r="123" spans="5:5" s="8" customFormat="1" x14ac:dyDescent="0.35">
      <c r="E123" s="34"/>
    </row>
    <row r="124" spans="5:5" s="8" customFormat="1" x14ac:dyDescent="0.35">
      <c r="E124" s="34"/>
    </row>
    <row r="125" spans="5:5" s="8" customFormat="1" x14ac:dyDescent="0.35">
      <c r="E125" s="34"/>
    </row>
    <row r="126" spans="5:5" s="8" customFormat="1" x14ac:dyDescent="0.35">
      <c r="E126" s="34"/>
    </row>
    <row r="127" spans="5:5" s="8" customFormat="1" x14ac:dyDescent="0.35">
      <c r="E127" s="34"/>
    </row>
    <row r="128" spans="5:5" s="8" customFormat="1" x14ac:dyDescent="0.35">
      <c r="E128" s="34"/>
    </row>
    <row r="129" spans="5:5" s="8" customFormat="1" x14ac:dyDescent="0.35">
      <c r="E129" s="34"/>
    </row>
    <row r="130" spans="5:5" s="8" customFormat="1" x14ac:dyDescent="0.35">
      <c r="E130" s="34"/>
    </row>
    <row r="131" spans="5:5" s="8" customFormat="1" x14ac:dyDescent="0.35">
      <c r="E131" s="34"/>
    </row>
    <row r="132" spans="5:5" s="8" customFormat="1" x14ac:dyDescent="0.35">
      <c r="E132" s="34"/>
    </row>
    <row r="133" spans="5:5" s="8" customFormat="1" x14ac:dyDescent="0.35">
      <c r="E133" s="34"/>
    </row>
    <row r="134" spans="5:5" s="8" customFormat="1" x14ac:dyDescent="0.35">
      <c r="E134" s="34"/>
    </row>
    <row r="135" spans="5:5" s="8" customFormat="1" x14ac:dyDescent="0.35">
      <c r="E135" s="34"/>
    </row>
    <row r="136" spans="5:5" s="8" customFormat="1" x14ac:dyDescent="0.35">
      <c r="E136" s="34"/>
    </row>
    <row r="137" spans="5:5" s="8" customFormat="1" x14ac:dyDescent="0.35">
      <c r="E137" s="34"/>
    </row>
    <row r="138" spans="5:5" s="8" customFormat="1" x14ac:dyDescent="0.35">
      <c r="E138" s="34"/>
    </row>
    <row r="139" spans="5:5" s="8" customFormat="1" x14ac:dyDescent="0.35">
      <c r="E139" s="34"/>
    </row>
    <row r="140" spans="5:5" s="8" customFormat="1" x14ac:dyDescent="0.35">
      <c r="E140" s="34"/>
    </row>
    <row r="141" spans="5:5" s="8" customFormat="1" x14ac:dyDescent="0.35">
      <c r="E141" s="34"/>
    </row>
    <row r="142" spans="5:5" s="8" customFormat="1" x14ac:dyDescent="0.35">
      <c r="E142" s="34"/>
    </row>
    <row r="143" spans="5:5" s="8" customFormat="1" x14ac:dyDescent="0.35">
      <c r="E143" s="34"/>
    </row>
    <row r="144" spans="5:5" s="8" customFormat="1" x14ac:dyDescent="0.35">
      <c r="E144" s="34"/>
    </row>
    <row r="145" spans="5:5" s="8" customFormat="1" x14ac:dyDescent="0.35">
      <c r="E145" s="34"/>
    </row>
    <row r="146" spans="5:5" s="8" customFormat="1" x14ac:dyDescent="0.35">
      <c r="E146" s="34"/>
    </row>
    <row r="147" spans="5:5" s="8" customFormat="1" x14ac:dyDescent="0.35">
      <c r="E147" s="34"/>
    </row>
    <row r="148" spans="5:5" s="8" customFormat="1" x14ac:dyDescent="0.35">
      <c r="E148" s="34"/>
    </row>
    <row r="149" spans="5:5" s="8" customFormat="1" x14ac:dyDescent="0.35">
      <c r="E149" s="34"/>
    </row>
    <row r="150" spans="5:5" s="8" customFormat="1" x14ac:dyDescent="0.35">
      <c r="E150" s="34"/>
    </row>
    <row r="151" spans="5:5" s="8" customFormat="1" x14ac:dyDescent="0.35">
      <c r="E151" s="34"/>
    </row>
    <row r="152" spans="5:5" s="8" customFormat="1" x14ac:dyDescent="0.35">
      <c r="E152" s="34"/>
    </row>
    <row r="153" spans="5:5" s="8" customFormat="1" x14ac:dyDescent="0.35">
      <c r="E153" s="34"/>
    </row>
    <row r="154" spans="5:5" s="8" customFormat="1" x14ac:dyDescent="0.35">
      <c r="E154" s="34"/>
    </row>
    <row r="155" spans="5:5" s="8" customFormat="1" x14ac:dyDescent="0.35">
      <c r="E155" s="34"/>
    </row>
    <row r="156" spans="5:5" s="8" customFormat="1" x14ac:dyDescent="0.35">
      <c r="E156" s="34"/>
    </row>
    <row r="157" spans="5:5" s="8" customFormat="1" x14ac:dyDescent="0.35">
      <c r="E157" s="34"/>
    </row>
    <row r="158" spans="5:5" s="8" customFormat="1" x14ac:dyDescent="0.35">
      <c r="E158" s="34"/>
    </row>
    <row r="159" spans="5:5" s="8" customFormat="1" x14ac:dyDescent="0.35">
      <c r="E159" s="34"/>
    </row>
    <row r="160" spans="5:5" s="8" customFormat="1" x14ac:dyDescent="0.35">
      <c r="E160" s="34"/>
    </row>
    <row r="161" spans="5:5" s="8" customFormat="1" x14ac:dyDescent="0.35">
      <c r="E161" s="34"/>
    </row>
    <row r="162" spans="5:5" s="8" customFormat="1" x14ac:dyDescent="0.35">
      <c r="E162" s="34"/>
    </row>
    <row r="163" spans="5:5" s="8" customFormat="1" x14ac:dyDescent="0.35">
      <c r="E163" s="34"/>
    </row>
    <row r="164" spans="5:5" s="8" customFormat="1" x14ac:dyDescent="0.35">
      <c r="E164" s="34"/>
    </row>
    <row r="165" spans="5:5" s="8" customFormat="1" x14ac:dyDescent="0.35">
      <c r="E165" s="34"/>
    </row>
    <row r="166" spans="5:5" s="8" customFormat="1" x14ac:dyDescent="0.35">
      <c r="E166" s="34"/>
    </row>
    <row r="167" spans="5:5" s="8" customFormat="1" x14ac:dyDescent="0.35">
      <c r="E167" s="34"/>
    </row>
    <row r="168" spans="5:5" s="8" customFormat="1" x14ac:dyDescent="0.35">
      <c r="E168" s="34"/>
    </row>
    <row r="169" spans="5:5" s="8" customFormat="1" x14ac:dyDescent="0.35">
      <c r="E169" s="34"/>
    </row>
    <row r="170" spans="5:5" s="8" customFormat="1" x14ac:dyDescent="0.35">
      <c r="E170" s="34"/>
    </row>
    <row r="171" spans="5:5" s="8" customFormat="1" x14ac:dyDescent="0.35">
      <c r="E171" s="34"/>
    </row>
    <row r="172" spans="5:5" s="8" customFormat="1" x14ac:dyDescent="0.35">
      <c r="E172" s="34"/>
    </row>
    <row r="173" spans="5:5" s="8" customFormat="1" x14ac:dyDescent="0.35">
      <c r="E173" s="34"/>
    </row>
    <row r="174" spans="5:5" s="8" customFormat="1" x14ac:dyDescent="0.35">
      <c r="E174" s="34"/>
    </row>
    <row r="175" spans="5:5" s="8" customFormat="1" x14ac:dyDescent="0.35">
      <c r="E175" s="34"/>
    </row>
    <row r="176" spans="5:5" s="8" customFormat="1" x14ac:dyDescent="0.35">
      <c r="E176" s="34"/>
    </row>
    <row r="177" spans="5:5" s="8" customFormat="1" x14ac:dyDescent="0.35">
      <c r="E177" s="34"/>
    </row>
    <row r="178" spans="5:5" s="8" customFormat="1" x14ac:dyDescent="0.35">
      <c r="E178" s="34"/>
    </row>
    <row r="179" spans="5:5" s="8" customFormat="1" x14ac:dyDescent="0.35">
      <c r="E179" s="34"/>
    </row>
    <row r="180" spans="5:5" s="8" customFormat="1" x14ac:dyDescent="0.35">
      <c r="E180" s="34"/>
    </row>
    <row r="181" spans="5:5" s="8" customFormat="1" x14ac:dyDescent="0.35">
      <c r="E181" s="34"/>
    </row>
    <row r="182" spans="5:5" s="8" customFormat="1" x14ac:dyDescent="0.35">
      <c r="E182" s="34"/>
    </row>
    <row r="183" spans="5:5" s="8" customFormat="1" x14ac:dyDescent="0.35">
      <c r="E183" s="34"/>
    </row>
    <row r="184" spans="5:5" s="8" customFormat="1" x14ac:dyDescent="0.35">
      <c r="E184" s="34"/>
    </row>
    <row r="185" spans="5:5" s="8" customFormat="1" x14ac:dyDescent="0.35">
      <c r="E185" s="34"/>
    </row>
    <row r="186" spans="5:5" s="8" customFormat="1" x14ac:dyDescent="0.35">
      <c r="E186" s="34"/>
    </row>
    <row r="187" spans="5:5" s="8" customFormat="1" x14ac:dyDescent="0.35">
      <c r="E187" s="34"/>
    </row>
    <row r="188" spans="5:5" s="8" customFormat="1" x14ac:dyDescent="0.35">
      <c r="E188" s="34"/>
    </row>
    <row r="189" spans="5:5" s="8" customFormat="1" x14ac:dyDescent="0.35">
      <c r="E189" s="34"/>
    </row>
    <row r="190" spans="5:5" s="8" customFormat="1" x14ac:dyDescent="0.35">
      <c r="E190" s="34"/>
    </row>
    <row r="191" spans="5:5" s="8" customFormat="1" x14ac:dyDescent="0.35">
      <c r="E191" s="34"/>
    </row>
    <row r="192" spans="5:5" s="8" customFormat="1" x14ac:dyDescent="0.35">
      <c r="E192" s="34"/>
    </row>
    <row r="193" spans="5:5" s="8" customFormat="1" x14ac:dyDescent="0.35">
      <c r="E193" s="34"/>
    </row>
    <row r="194" spans="5:5" s="8" customFormat="1" x14ac:dyDescent="0.35">
      <c r="E194" s="34"/>
    </row>
    <row r="195" spans="5:5" s="8" customFormat="1" x14ac:dyDescent="0.35">
      <c r="E195" s="34"/>
    </row>
    <row r="196" spans="5:5" s="8" customFormat="1" x14ac:dyDescent="0.35">
      <c r="E196" s="34"/>
    </row>
    <row r="197" spans="5:5" s="8" customFormat="1" x14ac:dyDescent="0.35">
      <c r="E197" s="34"/>
    </row>
    <row r="198" spans="5:5" s="8" customFormat="1" x14ac:dyDescent="0.35">
      <c r="E198" s="34"/>
    </row>
    <row r="199" spans="5:5" s="8" customFormat="1" x14ac:dyDescent="0.35">
      <c r="E199" s="34"/>
    </row>
    <row r="200" spans="5:5" s="8" customFormat="1" x14ac:dyDescent="0.35">
      <c r="E200" s="34"/>
    </row>
    <row r="201" spans="5:5" s="8" customFormat="1" x14ac:dyDescent="0.35">
      <c r="E201" s="34"/>
    </row>
    <row r="202" spans="5:5" s="8" customFormat="1" x14ac:dyDescent="0.35">
      <c r="E202" s="34"/>
    </row>
    <row r="203" spans="5:5" s="8" customFormat="1" x14ac:dyDescent="0.35">
      <c r="E203" s="34"/>
    </row>
    <row r="204" spans="5:5" s="8" customFormat="1" x14ac:dyDescent="0.35">
      <c r="E204" s="34"/>
    </row>
    <row r="205" spans="5:5" s="8" customFormat="1" x14ac:dyDescent="0.35">
      <c r="E205" s="34"/>
    </row>
    <row r="206" spans="5:5" s="8" customFormat="1" x14ac:dyDescent="0.35">
      <c r="E206" s="34"/>
    </row>
    <row r="207" spans="5:5" s="8" customFormat="1" x14ac:dyDescent="0.35">
      <c r="E207" s="34"/>
    </row>
    <row r="208" spans="5:5" s="8" customFormat="1" x14ac:dyDescent="0.35">
      <c r="E208" s="34"/>
    </row>
    <row r="209" spans="5:5" s="8" customFormat="1" x14ac:dyDescent="0.35">
      <c r="E209" s="34"/>
    </row>
    <row r="210" spans="5:5" s="8" customFormat="1" x14ac:dyDescent="0.35">
      <c r="E210" s="34"/>
    </row>
    <row r="211" spans="5:5" s="8" customFormat="1" x14ac:dyDescent="0.35">
      <c r="E211" s="34"/>
    </row>
    <row r="212" spans="5:5" s="8" customFormat="1" x14ac:dyDescent="0.35">
      <c r="E212" s="34"/>
    </row>
    <row r="213" spans="5:5" s="8" customFormat="1" x14ac:dyDescent="0.35">
      <c r="E213" s="34"/>
    </row>
    <row r="214" spans="5:5" s="8" customFormat="1" x14ac:dyDescent="0.35">
      <c r="E214" s="34"/>
    </row>
    <row r="215" spans="5:5" s="8" customFormat="1" x14ac:dyDescent="0.35">
      <c r="E215" s="34"/>
    </row>
    <row r="216" spans="5:5" s="8" customFormat="1" x14ac:dyDescent="0.35">
      <c r="E216" s="34"/>
    </row>
    <row r="217" spans="5:5" s="8" customFormat="1" x14ac:dyDescent="0.35">
      <c r="E217" s="34"/>
    </row>
  </sheetData>
  <sheetProtection formatCells="0" formatColumns="0" formatRows="0" sort="0" autoFilter="0" pivotTables="0"/>
  <mergeCells count="48">
    <mergeCell ref="C4:E4"/>
    <mergeCell ref="C3:E3"/>
    <mergeCell ref="A50:C50"/>
    <mergeCell ref="A46:C46"/>
    <mergeCell ref="A47:C47"/>
    <mergeCell ref="A48:C48"/>
    <mergeCell ref="A49:C49"/>
    <mergeCell ref="A43:C43"/>
    <mergeCell ref="A20:C20"/>
    <mergeCell ref="A22:C22"/>
    <mergeCell ref="A25:C25"/>
    <mergeCell ref="A18:C18"/>
    <mergeCell ref="A19:C19"/>
    <mergeCell ref="A21:C21"/>
    <mergeCell ref="A42:C42"/>
    <mergeCell ref="A24:C24"/>
    <mergeCell ref="A31:C31"/>
    <mergeCell ref="A36:C36"/>
    <mergeCell ref="A33:C33"/>
    <mergeCell ref="A35:C35"/>
    <mergeCell ref="A34:C34"/>
    <mergeCell ref="A64:C64"/>
    <mergeCell ref="A55:C55"/>
    <mergeCell ref="A51:C51"/>
    <mergeCell ref="A62:C62"/>
    <mergeCell ref="A61:C61"/>
    <mergeCell ref="A58:C58"/>
    <mergeCell ref="A56:C56"/>
    <mergeCell ref="A52:C52"/>
    <mergeCell ref="A57:C57"/>
    <mergeCell ref="A59:C59"/>
    <mergeCell ref="A60:C60"/>
    <mergeCell ref="A3:B3"/>
    <mergeCell ref="A4:B4"/>
    <mergeCell ref="A1:E1"/>
    <mergeCell ref="A23:C23"/>
    <mergeCell ref="A12:C12"/>
    <mergeCell ref="A13:C13"/>
    <mergeCell ref="B8:C8"/>
    <mergeCell ref="A6:C6"/>
    <mergeCell ref="A10:C10"/>
    <mergeCell ref="A11:C11"/>
    <mergeCell ref="A7:C7"/>
    <mergeCell ref="A14:C14"/>
    <mergeCell ref="A15:C15"/>
    <mergeCell ref="A9:C9"/>
    <mergeCell ref="A16:C16"/>
    <mergeCell ref="A17:C17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1" orientation="portrait" r:id="rId1"/>
  <customProperties>
    <customPr name="layoutContexts" r:id="rId2"/>
    <customPr name="SaveUndoMode" r:id="rId3"/>
    <customPr name="screen" r:id="rId4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N61"/>
  <sheetViews>
    <sheetView zoomScale="60" zoomScaleNormal="60" workbookViewId="0">
      <selection activeCell="K1" sqref="K1:L1048576"/>
    </sheetView>
  </sheetViews>
  <sheetFormatPr defaultColWidth="8.90625" defaultRowHeight="14.5" x14ac:dyDescent="0.35"/>
  <cols>
    <col min="1" max="1" width="10.36328125" style="55" customWidth="1"/>
    <col min="2" max="2" width="21.36328125" style="55" customWidth="1"/>
    <col min="3" max="3" width="21.36328125" style="64" customWidth="1"/>
    <col min="4" max="4" width="21.36328125" style="55" customWidth="1"/>
    <col min="5" max="5" width="63.90625" style="55" customWidth="1"/>
    <col min="6" max="6" width="21.36328125" style="65" customWidth="1"/>
    <col min="7" max="7" width="15.36328125" style="66" customWidth="1"/>
    <col min="8" max="8" width="20.54296875" style="67" customWidth="1"/>
    <col min="9" max="9" width="21.36328125" style="18" customWidth="1"/>
    <col min="10" max="10" width="15.90625" style="70" customWidth="1"/>
    <col min="11" max="11" width="20.36328125" style="43" hidden="1" customWidth="1"/>
    <col min="12" max="12" width="18.90625" style="47" hidden="1" customWidth="1"/>
    <col min="13" max="13" width="14.36328125" style="18" hidden="1" customWidth="1"/>
    <col min="14" max="14" width="15.6328125" style="18" hidden="1" customWidth="1"/>
    <col min="15" max="16384" width="8.90625" style="16"/>
  </cols>
  <sheetData>
    <row r="1" spans="1:14" s="19" customFormat="1" ht="35" customHeight="1" x14ac:dyDescent="0.35">
      <c r="A1" s="676" t="s">
        <v>337</v>
      </c>
      <c r="B1" s="676"/>
      <c r="C1" s="71"/>
      <c r="D1" s="71"/>
      <c r="E1" s="56"/>
      <c r="F1" s="57"/>
      <c r="G1" s="58"/>
      <c r="H1" s="59"/>
      <c r="I1" s="20"/>
      <c r="J1" s="68"/>
      <c r="K1" s="42"/>
      <c r="L1" s="46"/>
      <c r="M1" s="20"/>
      <c r="N1" s="20"/>
    </row>
    <row r="3" spans="1:14" s="88" customFormat="1" ht="77.25" customHeight="1" x14ac:dyDescent="0.35">
      <c r="A3" s="345" t="s">
        <v>220</v>
      </c>
      <c r="B3" s="346" t="s">
        <v>219</v>
      </c>
      <c r="C3" s="347" t="s">
        <v>223</v>
      </c>
      <c r="D3" s="346" t="s">
        <v>221</v>
      </c>
      <c r="E3" s="345" t="s">
        <v>230</v>
      </c>
      <c r="F3" s="348" t="s">
        <v>216</v>
      </c>
      <c r="G3" s="345" t="s">
        <v>215</v>
      </c>
      <c r="H3" s="349" t="s">
        <v>238</v>
      </c>
      <c r="I3" s="348" t="s">
        <v>237</v>
      </c>
      <c r="J3" s="347" t="s">
        <v>254</v>
      </c>
      <c r="K3" s="45" t="s">
        <v>364</v>
      </c>
      <c r="L3" s="23" t="s">
        <v>239</v>
      </c>
      <c r="M3" s="608" t="s">
        <v>416</v>
      </c>
      <c r="N3" s="77" t="s">
        <v>234</v>
      </c>
    </row>
    <row r="4" spans="1:14" s="26" customFormat="1" ht="15.5" x14ac:dyDescent="0.35">
      <c r="A4" s="149"/>
      <c r="B4" s="150"/>
      <c r="C4" s="163"/>
      <c r="D4" s="150"/>
      <c r="E4" s="150"/>
      <c r="F4" s="152"/>
      <c r="G4" s="153"/>
      <c r="H4" s="154"/>
      <c r="I4" s="155">
        <f>IF(H4="",F4,F4/H4)</f>
        <v>0</v>
      </c>
      <c r="J4" s="156"/>
      <c r="K4" s="157"/>
      <c r="L4" s="166">
        <f>IF(K4&gt;0,(F4/K4),I4)</f>
        <v>0</v>
      </c>
      <c r="M4" s="164"/>
      <c r="N4" s="164">
        <f>L4-M4</f>
        <v>0</v>
      </c>
    </row>
    <row r="5" spans="1:14" s="26" customFormat="1" ht="15.5" x14ac:dyDescent="0.35">
      <c r="A5" s="149"/>
      <c r="B5" s="150"/>
      <c r="C5" s="163"/>
      <c r="D5" s="150"/>
      <c r="E5" s="150"/>
      <c r="F5" s="152"/>
      <c r="G5" s="153"/>
      <c r="H5" s="154"/>
      <c r="I5" s="155">
        <f t="shared" ref="I5:I58" si="0">IF(H5="",F5,F5/H5)</f>
        <v>0</v>
      </c>
      <c r="J5" s="156"/>
      <c r="K5" s="157"/>
      <c r="L5" s="166">
        <f t="shared" ref="L5:L58" si="1">IF(K5&gt;0,(F5/K5),I5)</f>
        <v>0</v>
      </c>
      <c r="M5" s="164"/>
      <c r="N5" s="164">
        <f t="shared" ref="N5:N58" si="2">L5-M5</f>
        <v>0</v>
      </c>
    </row>
    <row r="6" spans="1:14" s="26" customFormat="1" ht="15.5" x14ac:dyDescent="0.35">
      <c r="A6" s="149"/>
      <c r="B6" s="150"/>
      <c r="C6" s="163"/>
      <c r="D6" s="150"/>
      <c r="E6" s="150"/>
      <c r="F6" s="152"/>
      <c r="G6" s="153"/>
      <c r="H6" s="154"/>
      <c r="I6" s="155">
        <f t="shared" si="0"/>
        <v>0</v>
      </c>
      <c r="J6" s="156"/>
      <c r="K6" s="157"/>
      <c r="L6" s="166">
        <f t="shared" si="1"/>
        <v>0</v>
      </c>
      <c r="M6" s="164"/>
      <c r="N6" s="164">
        <f t="shared" si="2"/>
        <v>0</v>
      </c>
    </row>
    <row r="7" spans="1:14" s="26" customFormat="1" ht="15.5" x14ac:dyDescent="0.35">
      <c r="A7" s="149"/>
      <c r="B7" s="150"/>
      <c r="C7" s="163"/>
      <c r="D7" s="150"/>
      <c r="E7" s="150"/>
      <c r="F7" s="152"/>
      <c r="G7" s="153"/>
      <c r="H7" s="154"/>
      <c r="I7" s="155">
        <f t="shared" si="0"/>
        <v>0</v>
      </c>
      <c r="J7" s="156"/>
      <c r="K7" s="157"/>
      <c r="L7" s="166">
        <f t="shared" si="1"/>
        <v>0</v>
      </c>
      <c r="M7" s="164"/>
      <c r="N7" s="164">
        <f t="shared" si="2"/>
        <v>0</v>
      </c>
    </row>
    <row r="8" spans="1:14" s="26" customFormat="1" ht="15.5" x14ac:dyDescent="0.35">
      <c r="A8" s="149"/>
      <c r="B8" s="150"/>
      <c r="C8" s="163"/>
      <c r="D8" s="150"/>
      <c r="E8" s="150"/>
      <c r="F8" s="152"/>
      <c r="G8" s="153"/>
      <c r="H8" s="154"/>
      <c r="I8" s="155">
        <f t="shared" si="0"/>
        <v>0</v>
      </c>
      <c r="J8" s="156"/>
      <c r="K8" s="157"/>
      <c r="L8" s="166">
        <f t="shared" si="1"/>
        <v>0</v>
      </c>
      <c r="M8" s="164"/>
      <c r="N8" s="164">
        <f t="shared" si="2"/>
        <v>0</v>
      </c>
    </row>
    <row r="9" spans="1:14" s="26" customFormat="1" ht="15.5" x14ac:dyDescent="0.35">
      <c r="A9" s="149"/>
      <c r="B9" s="150"/>
      <c r="C9" s="163"/>
      <c r="D9" s="150"/>
      <c r="E9" s="150"/>
      <c r="F9" s="152"/>
      <c r="G9" s="153"/>
      <c r="H9" s="154"/>
      <c r="I9" s="155">
        <f t="shared" si="0"/>
        <v>0</v>
      </c>
      <c r="J9" s="156"/>
      <c r="K9" s="157"/>
      <c r="L9" s="166">
        <f t="shared" si="1"/>
        <v>0</v>
      </c>
      <c r="M9" s="164"/>
      <c r="N9" s="164">
        <f t="shared" si="2"/>
        <v>0</v>
      </c>
    </row>
    <row r="10" spans="1:14" s="26" customFormat="1" ht="15.5" x14ac:dyDescent="0.35">
      <c r="A10" s="149"/>
      <c r="B10" s="150"/>
      <c r="C10" s="163"/>
      <c r="D10" s="150"/>
      <c r="E10" s="150"/>
      <c r="F10" s="152"/>
      <c r="G10" s="153"/>
      <c r="H10" s="154"/>
      <c r="I10" s="155">
        <f t="shared" si="0"/>
        <v>0</v>
      </c>
      <c r="J10" s="156"/>
      <c r="K10" s="157"/>
      <c r="L10" s="166">
        <f t="shared" si="1"/>
        <v>0</v>
      </c>
      <c r="M10" s="164"/>
      <c r="N10" s="164">
        <f t="shared" si="2"/>
        <v>0</v>
      </c>
    </row>
    <row r="11" spans="1:14" s="26" customFormat="1" ht="15.5" x14ac:dyDescent="0.35">
      <c r="A11" s="149"/>
      <c r="B11" s="150"/>
      <c r="C11" s="163"/>
      <c r="D11" s="150"/>
      <c r="E11" s="150"/>
      <c r="F11" s="152"/>
      <c r="G11" s="153"/>
      <c r="H11" s="154"/>
      <c r="I11" s="155">
        <f t="shared" si="0"/>
        <v>0</v>
      </c>
      <c r="J11" s="156"/>
      <c r="K11" s="157"/>
      <c r="L11" s="166">
        <f t="shared" si="1"/>
        <v>0</v>
      </c>
      <c r="M11" s="164"/>
      <c r="N11" s="164">
        <f t="shared" si="2"/>
        <v>0</v>
      </c>
    </row>
    <row r="12" spans="1:14" s="26" customFormat="1" ht="15.5" x14ac:dyDescent="0.35">
      <c r="A12" s="149"/>
      <c r="B12" s="150"/>
      <c r="C12" s="163"/>
      <c r="D12" s="150"/>
      <c r="E12" s="150"/>
      <c r="F12" s="152"/>
      <c r="G12" s="153"/>
      <c r="H12" s="154"/>
      <c r="I12" s="155">
        <f t="shared" si="0"/>
        <v>0</v>
      </c>
      <c r="J12" s="156"/>
      <c r="K12" s="157"/>
      <c r="L12" s="166">
        <f t="shared" si="1"/>
        <v>0</v>
      </c>
      <c r="M12" s="164"/>
      <c r="N12" s="164">
        <f t="shared" si="2"/>
        <v>0</v>
      </c>
    </row>
    <row r="13" spans="1:14" s="26" customFormat="1" ht="15.5" x14ac:dyDescent="0.35">
      <c r="A13" s="149"/>
      <c r="B13" s="150"/>
      <c r="C13" s="163"/>
      <c r="D13" s="150"/>
      <c r="E13" s="150"/>
      <c r="F13" s="152"/>
      <c r="G13" s="153"/>
      <c r="H13" s="154"/>
      <c r="I13" s="155">
        <f t="shared" si="0"/>
        <v>0</v>
      </c>
      <c r="J13" s="156"/>
      <c r="K13" s="157"/>
      <c r="L13" s="166">
        <f t="shared" si="1"/>
        <v>0</v>
      </c>
      <c r="M13" s="164"/>
      <c r="N13" s="164">
        <f t="shared" si="2"/>
        <v>0</v>
      </c>
    </row>
    <row r="14" spans="1:14" s="26" customFormat="1" ht="15.5" x14ac:dyDescent="0.35">
      <c r="A14" s="149"/>
      <c r="B14" s="150"/>
      <c r="C14" s="163"/>
      <c r="D14" s="150"/>
      <c r="E14" s="150"/>
      <c r="F14" s="152"/>
      <c r="G14" s="153"/>
      <c r="H14" s="154"/>
      <c r="I14" s="155">
        <f t="shared" si="0"/>
        <v>0</v>
      </c>
      <c r="J14" s="156"/>
      <c r="K14" s="157"/>
      <c r="L14" s="166">
        <f t="shared" si="1"/>
        <v>0</v>
      </c>
      <c r="M14" s="164"/>
      <c r="N14" s="164">
        <f t="shared" si="2"/>
        <v>0</v>
      </c>
    </row>
    <row r="15" spans="1:14" s="26" customFormat="1" ht="15.5" x14ac:dyDescent="0.35">
      <c r="A15" s="149"/>
      <c r="B15" s="150"/>
      <c r="C15" s="163"/>
      <c r="D15" s="150"/>
      <c r="E15" s="150"/>
      <c r="F15" s="152"/>
      <c r="G15" s="153"/>
      <c r="H15" s="154"/>
      <c r="I15" s="155">
        <f t="shared" si="0"/>
        <v>0</v>
      </c>
      <c r="J15" s="156"/>
      <c r="K15" s="157"/>
      <c r="L15" s="166">
        <f t="shared" si="1"/>
        <v>0</v>
      </c>
      <c r="M15" s="164"/>
      <c r="N15" s="164">
        <f t="shared" si="2"/>
        <v>0</v>
      </c>
    </row>
    <row r="16" spans="1:14" s="26" customFormat="1" ht="15.5" x14ac:dyDescent="0.35">
      <c r="A16" s="149"/>
      <c r="B16" s="150"/>
      <c r="C16" s="163"/>
      <c r="D16" s="150"/>
      <c r="E16" s="150"/>
      <c r="F16" s="152"/>
      <c r="G16" s="153"/>
      <c r="H16" s="154"/>
      <c r="I16" s="155">
        <f t="shared" si="0"/>
        <v>0</v>
      </c>
      <c r="J16" s="156"/>
      <c r="K16" s="157"/>
      <c r="L16" s="166">
        <f t="shared" si="1"/>
        <v>0</v>
      </c>
      <c r="M16" s="164"/>
      <c r="N16" s="164">
        <f t="shared" si="2"/>
        <v>0</v>
      </c>
    </row>
    <row r="17" spans="1:14" s="26" customFormat="1" ht="15.5" x14ac:dyDescent="0.35">
      <c r="A17" s="149"/>
      <c r="B17" s="150"/>
      <c r="C17" s="163"/>
      <c r="D17" s="150"/>
      <c r="E17" s="150"/>
      <c r="F17" s="152"/>
      <c r="G17" s="153"/>
      <c r="H17" s="154"/>
      <c r="I17" s="155">
        <f t="shared" si="0"/>
        <v>0</v>
      </c>
      <c r="J17" s="156"/>
      <c r="K17" s="157"/>
      <c r="L17" s="166">
        <f t="shared" si="1"/>
        <v>0</v>
      </c>
      <c r="M17" s="164"/>
      <c r="N17" s="164">
        <f t="shared" si="2"/>
        <v>0</v>
      </c>
    </row>
    <row r="18" spans="1:14" s="26" customFormat="1" ht="15.5" x14ac:dyDescent="0.35">
      <c r="A18" s="149"/>
      <c r="B18" s="150"/>
      <c r="C18" s="163"/>
      <c r="D18" s="150"/>
      <c r="E18" s="150"/>
      <c r="F18" s="152"/>
      <c r="G18" s="153"/>
      <c r="H18" s="154"/>
      <c r="I18" s="155">
        <f t="shared" si="0"/>
        <v>0</v>
      </c>
      <c r="J18" s="156"/>
      <c r="K18" s="157"/>
      <c r="L18" s="166">
        <f t="shared" si="1"/>
        <v>0</v>
      </c>
      <c r="M18" s="164"/>
      <c r="N18" s="164">
        <f t="shared" si="2"/>
        <v>0</v>
      </c>
    </row>
    <row r="19" spans="1:14" s="26" customFormat="1" ht="15.5" x14ac:dyDescent="0.35">
      <c r="A19" s="149"/>
      <c r="B19" s="150"/>
      <c r="C19" s="163"/>
      <c r="D19" s="150"/>
      <c r="E19" s="150"/>
      <c r="F19" s="152"/>
      <c r="G19" s="153"/>
      <c r="H19" s="154"/>
      <c r="I19" s="155">
        <f t="shared" si="0"/>
        <v>0</v>
      </c>
      <c r="J19" s="156"/>
      <c r="K19" s="157"/>
      <c r="L19" s="166">
        <f t="shared" si="1"/>
        <v>0</v>
      </c>
      <c r="M19" s="164"/>
      <c r="N19" s="164">
        <f t="shared" si="2"/>
        <v>0</v>
      </c>
    </row>
    <row r="20" spans="1:14" s="26" customFormat="1" ht="15.5" x14ac:dyDescent="0.35">
      <c r="A20" s="149"/>
      <c r="B20" s="150"/>
      <c r="C20" s="163"/>
      <c r="D20" s="150"/>
      <c r="E20" s="150"/>
      <c r="F20" s="152"/>
      <c r="G20" s="153"/>
      <c r="H20" s="154"/>
      <c r="I20" s="155">
        <f t="shared" si="0"/>
        <v>0</v>
      </c>
      <c r="J20" s="156"/>
      <c r="K20" s="157"/>
      <c r="L20" s="166">
        <f t="shared" si="1"/>
        <v>0</v>
      </c>
      <c r="M20" s="164"/>
      <c r="N20" s="164">
        <f t="shared" si="2"/>
        <v>0</v>
      </c>
    </row>
    <row r="21" spans="1:14" s="26" customFormat="1" ht="15.5" x14ac:dyDescent="0.35">
      <c r="A21" s="149"/>
      <c r="B21" s="150"/>
      <c r="C21" s="163"/>
      <c r="D21" s="150"/>
      <c r="E21" s="150"/>
      <c r="F21" s="152"/>
      <c r="G21" s="153"/>
      <c r="H21" s="154"/>
      <c r="I21" s="155">
        <f t="shared" si="0"/>
        <v>0</v>
      </c>
      <c r="J21" s="156"/>
      <c r="K21" s="157"/>
      <c r="L21" s="166">
        <f t="shared" si="1"/>
        <v>0</v>
      </c>
      <c r="M21" s="164"/>
      <c r="N21" s="164">
        <f t="shared" si="2"/>
        <v>0</v>
      </c>
    </row>
    <row r="22" spans="1:14" s="26" customFormat="1" ht="15.5" x14ac:dyDescent="0.35">
      <c r="A22" s="149"/>
      <c r="B22" s="150"/>
      <c r="C22" s="163"/>
      <c r="D22" s="150"/>
      <c r="E22" s="150"/>
      <c r="F22" s="152"/>
      <c r="G22" s="153"/>
      <c r="H22" s="154"/>
      <c r="I22" s="155">
        <f t="shared" si="0"/>
        <v>0</v>
      </c>
      <c r="J22" s="156"/>
      <c r="K22" s="157"/>
      <c r="L22" s="166">
        <f t="shared" si="1"/>
        <v>0</v>
      </c>
      <c r="M22" s="164"/>
      <c r="N22" s="164">
        <f t="shared" si="2"/>
        <v>0</v>
      </c>
    </row>
    <row r="23" spans="1:14" s="26" customFormat="1" ht="15.5" x14ac:dyDescent="0.35">
      <c r="A23" s="149"/>
      <c r="B23" s="150"/>
      <c r="C23" s="163"/>
      <c r="D23" s="150"/>
      <c r="E23" s="150"/>
      <c r="F23" s="152"/>
      <c r="G23" s="153"/>
      <c r="H23" s="154"/>
      <c r="I23" s="155">
        <f t="shared" si="0"/>
        <v>0</v>
      </c>
      <c r="J23" s="156"/>
      <c r="K23" s="157"/>
      <c r="L23" s="166">
        <f t="shared" si="1"/>
        <v>0</v>
      </c>
      <c r="M23" s="164"/>
      <c r="N23" s="164">
        <f t="shared" si="2"/>
        <v>0</v>
      </c>
    </row>
    <row r="24" spans="1:14" s="26" customFormat="1" ht="15.5" x14ac:dyDescent="0.35">
      <c r="A24" s="149"/>
      <c r="B24" s="150"/>
      <c r="C24" s="163"/>
      <c r="D24" s="150"/>
      <c r="E24" s="150"/>
      <c r="F24" s="152"/>
      <c r="G24" s="153"/>
      <c r="H24" s="154"/>
      <c r="I24" s="155">
        <f t="shared" si="0"/>
        <v>0</v>
      </c>
      <c r="J24" s="156"/>
      <c r="K24" s="157"/>
      <c r="L24" s="166">
        <f t="shared" si="1"/>
        <v>0</v>
      </c>
      <c r="M24" s="164"/>
      <c r="N24" s="164">
        <f t="shared" si="2"/>
        <v>0</v>
      </c>
    </row>
    <row r="25" spans="1:14" s="26" customFormat="1" ht="15.5" x14ac:dyDescent="0.35">
      <c r="A25" s="149"/>
      <c r="B25" s="150"/>
      <c r="C25" s="163"/>
      <c r="D25" s="150"/>
      <c r="E25" s="150"/>
      <c r="F25" s="152"/>
      <c r="G25" s="153"/>
      <c r="H25" s="154"/>
      <c r="I25" s="155">
        <f t="shared" si="0"/>
        <v>0</v>
      </c>
      <c r="J25" s="156"/>
      <c r="K25" s="157"/>
      <c r="L25" s="166">
        <f t="shared" si="1"/>
        <v>0</v>
      </c>
      <c r="M25" s="164"/>
      <c r="N25" s="164">
        <f t="shared" si="2"/>
        <v>0</v>
      </c>
    </row>
    <row r="26" spans="1:14" s="26" customFormat="1" ht="15.5" x14ac:dyDescent="0.35">
      <c r="A26" s="149"/>
      <c r="B26" s="150"/>
      <c r="C26" s="163"/>
      <c r="D26" s="150"/>
      <c r="E26" s="150"/>
      <c r="F26" s="152"/>
      <c r="G26" s="153"/>
      <c r="H26" s="154"/>
      <c r="I26" s="155">
        <f t="shared" si="0"/>
        <v>0</v>
      </c>
      <c r="J26" s="156"/>
      <c r="K26" s="157"/>
      <c r="L26" s="166">
        <f t="shared" si="1"/>
        <v>0</v>
      </c>
      <c r="M26" s="164"/>
      <c r="N26" s="164">
        <f t="shared" si="2"/>
        <v>0</v>
      </c>
    </row>
    <row r="27" spans="1:14" s="26" customFormat="1" ht="15.5" x14ac:dyDescent="0.35">
      <c r="A27" s="149"/>
      <c r="B27" s="150"/>
      <c r="C27" s="163"/>
      <c r="D27" s="150"/>
      <c r="E27" s="150"/>
      <c r="F27" s="152"/>
      <c r="G27" s="153"/>
      <c r="H27" s="154"/>
      <c r="I27" s="155">
        <f t="shared" si="0"/>
        <v>0</v>
      </c>
      <c r="J27" s="156"/>
      <c r="K27" s="157"/>
      <c r="L27" s="166">
        <f t="shared" si="1"/>
        <v>0</v>
      </c>
      <c r="M27" s="164"/>
      <c r="N27" s="164">
        <f t="shared" si="2"/>
        <v>0</v>
      </c>
    </row>
    <row r="28" spans="1:14" s="26" customFormat="1" ht="15.5" x14ac:dyDescent="0.35">
      <c r="A28" s="149"/>
      <c r="B28" s="150"/>
      <c r="C28" s="163"/>
      <c r="D28" s="150"/>
      <c r="E28" s="150"/>
      <c r="F28" s="152"/>
      <c r="G28" s="153"/>
      <c r="H28" s="154"/>
      <c r="I28" s="155">
        <f t="shared" si="0"/>
        <v>0</v>
      </c>
      <c r="J28" s="156"/>
      <c r="K28" s="157"/>
      <c r="L28" s="166">
        <f t="shared" si="1"/>
        <v>0</v>
      </c>
      <c r="M28" s="164"/>
      <c r="N28" s="164">
        <f t="shared" si="2"/>
        <v>0</v>
      </c>
    </row>
    <row r="29" spans="1:14" s="26" customFormat="1" ht="15.5" x14ac:dyDescent="0.35">
      <c r="A29" s="149"/>
      <c r="B29" s="150"/>
      <c r="C29" s="163"/>
      <c r="D29" s="150"/>
      <c r="E29" s="150"/>
      <c r="F29" s="152"/>
      <c r="G29" s="153"/>
      <c r="H29" s="154"/>
      <c r="I29" s="155">
        <f t="shared" si="0"/>
        <v>0</v>
      </c>
      <c r="J29" s="156"/>
      <c r="K29" s="157"/>
      <c r="L29" s="166">
        <f t="shared" si="1"/>
        <v>0</v>
      </c>
      <c r="M29" s="164"/>
      <c r="N29" s="164">
        <f t="shared" si="2"/>
        <v>0</v>
      </c>
    </row>
    <row r="30" spans="1:14" s="26" customFormat="1" ht="15.5" x14ac:dyDescent="0.35">
      <c r="A30" s="149"/>
      <c r="B30" s="150"/>
      <c r="C30" s="163"/>
      <c r="D30" s="150"/>
      <c r="E30" s="150"/>
      <c r="F30" s="152"/>
      <c r="G30" s="153"/>
      <c r="H30" s="154"/>
      <c r="I30" s="155">
        <f t="shared" si="0"/>
        <v>0</v>
      </c>
      <c r="J30" s="156"/>
      <c r="K30" s="157"/>
      <c r="L30" s="166">
        <f t="shared" si="1"/>
        <v>0</v>
      </c>
      <c r="M30" s="164"/>
      <c r="N30" s="164">
        <f t="shared" si="2"/>
        <v>0</v>
      </c>
    </row>
    <row r="31" spans="1:14" s="26" customFormat="1" ht="15.5" x14ac:dyDescent="0.35">
      <c r="A31" s="149"/>
      <c r="B31" s="150"/>
      <c r="C31" s="163"/>
      <c r="D31" s="150"/>
      <c r="E31" s="150"/>
      <c r="F31" s="152"/>
      <c r="G31" s="153"/>
      <c r="H31" s="154"/>
      <c r="I31" s="155">
        <f t="shared" si="0"/>
        <v>0</v>
      </c>
      <c r="J31" s="156"/>
      <c r="K31" s="157"/>
      <c r="L31" s="166">
        <f t="shared" si="1"/>
        <v>0</v>
      </c>
      <c r="M31" s="164"/>
      <c r="N31" s="164">
        <f t="shared" si="2"/>
        <v>0</v>
      </c>
    </row>
    <row r="32" spans="1:14" s="26" customFormat="1" ht="15.5" x14ac:dyDescent="0.35">
      <c r="A32" s="149"/>
      <c r="B32" s="150"/>
      <c r="C32" s="163"/>
      <c r="D32" s="150"/>
      <c r="E32" s="150"/>
      <c r="F32" s="152"/>
      <c r="G32" s="153"/>
      <c r="H32" s="154"/>
      <c r="I32" s="155">
        <f t="shared" si="0"/>
        <v>0</v>
      </c>
      <c r="J32" s="156"/>
      <c r="K32" s="157"/>
      <c r="L32" s="166">
        <f t="shared" si="1"/>
        <v>0</v>
      </c>
      <c r="M32" s="164"/>
      <c r="N32" s="164">
        <f t="shared" si="2"/>
        <v>0</v>
      </c>
    </row>
    <row r="33" spans="1:14" s="26" customFormat="1" ht="15.5" x14ac:dyDescent="0.35">
      <c r="A33" s="149"/>
      <c r="B33" s="150"/>
      <c r="C33" s="163"/>
      <c r="D33" s="150"/>
      <c r="E33" s="150"/>
      <c r="F33" s="152"/>
      <c r="G33" s="153"/>
      <c r="H33" s="154"/>
      <c r="I33" s="155">
        <f t="shared" si="0"/>
        <v>0</v>
      </c>
      <c r="J33" s="156"/>
      <c r="K33" s="157"/>
      <c r="L33" s="166">
        <f t="shared" si="1"/>
        <v>0</v>
      </c>
      <c r="M33" s="164"/>
      <c r="N33" s="164">
        <f t="shared" si="2"/>
        <v>0</v>
      </c>
    </row>
    <row r="34" spans="1:14" s="26" customFormat="1" ht="15.5" x14ac:dyDescent="0.35">
      <c r="A34" s="149"/>
      <c r="B34" s="150"/>
      <c r="C34" s="163"/>
      <c r="D34" s="150"/>
      <c r="E34" s="150"/>
      <c r="F34" s="152"/>
      <c r="G34" s="153"/>
      <c r="H34" s="154"/>
      <c r="I34" s="155">
        <f t="shared" si="0"/>
        <v>0</v>
      </c>
      <c r="J34" s="156"/>
      <c r="K34" s="157"/>
      <c r="L34" s="166">
        <f t="shared" si="1"/>
        <v>0</v>
      </c>
      <c r="M34" s="164"/>
      <c r="N34" s="164">
        <f t="shared" si="2"/>
        <v>0</v>
      </c>
    </row>
    <row r="35" spans="1:14" s="26" customFormat="1" ht="15.5" x14ac:dyDescent="0.35">
      <c r="A35" s="149"/>
      <c r="B35" s="150"/>
      <c r="C35" s="163"/>
      <c r="D35" s="150"/>
      <c r="E35" s="150"/>
      <c r="F35" s="152"/>
      <c r="G35" s="153"/>
      <c r="H35" s="154"/>
      <c r="I35" s="155">
        <f t="shared" si="0"/>
        <v>0</v>
      </c>
      <c r="J35" s="156"/>
      <c r="K35" s="157"/>
      <c r="L35" s="166">
        <f t="shared" si="1"/>
        <v>0</v>
      </c>
      <c r="M35" s="164"/>
      <c r="N35" s="164">
        <f t="shared" si="2"/>
        <v>0</v>
      </c>
    </row>
    <row r="36" spans="1:14" s="26" customFormat="1" ht="15.5" x14ac:dyDescent="0.35">
      <c r="A36" s="149"/>
      <c r="B36" s="150"/>
      <c r="C36" s="163"/>
      <c r="D36" s="150"/>
      <c r="E36" s="150"/>
      <c r="F36" s="152"/>
      <c r="G36" s="153"/>
      <c r="H36" s="154"/>
      <c r="I36" s="155">
        <f t="shared" si="0"/>
        <v>0</v>
      </c>
      <c r="J36" s="156"/>
      <c r="K36" s="157"/>
      <c r="L36" s="166">
        <f t="shared" si="1"/>
        <v>0</v>
      </c>
      <c r="M36" s="164"/>
      <c r="N36" s="164">
        <f t="shared" si="2"/>
        <v>0</v>
      </c>
    </row>
    <row r="37" spans="1:14" s="26" customFormat="1" ht="15.5" x14ac:dyDescent="0.35">
      <c r="A37" s="149"/>
      <c r="B37" s="150"/>
      <c r="C37" s="163"/>
      <c r="D37" s="150"/>
      <c r="E37" s="150"/>
      <c r="F37" s="152"/>
      <c r="G37" s="153"/>
      <c r="H37" s="154"/>
      <c r="I37" s="155">
        <f t="shared" si="0"/>
        <v>0</v>
      </c>
      <c r="J37" s="156"/>
      <c r="K37" s="157"/>
      <c r="L37" s="166">
        <f t="shared" si="1"/>
        <v>0</v>
      </c>
      <c r="M37" s="164"/>
      <c r="N37" s="164">
        <f t="shared" si="2"/>
        <v>0</v>
      </c>
    </row>
    <row r="38" spans="1:14" s="26" customFormat="1" ht="15.5" x14ac:dyDescent="0.35">
      <c r="A38" s="149"/>
      <c r="B38" s="150"/>
      <c r="C38" s="163"/>
      <c r="D38" s="150"/>
      <c r="E38" s="150"/>
      <c r="F38" s="152"/>
      <c r="G38" s="153"/>
      <c r="H38" s="154"/>
      <c r="I38" s="155">
        <f t="shared" si="0"/>
        <v>0</v>
      </c>
      <c r="J38" s="156"/>
      <c r="K38" s="157"/>
      <c r="L38" s="166">
        <f t="shared" si="1"/>
        <v>0</v>
      </c>
      <c r="M38" s="164"/>
      <c r="N38" s="164">
        <f t="shared" si="2"/>
        <v>0</v>
      </c>
    </row>
    <row r="39" spans="1:14" s="26" customFormat="1" ht="15.5" x14ac:dyDescent="0.35">
      <c r="A39" s="149"/>
      <c r="B39" s="150"/>
      <c r="C39" s="163"/>
      <c r="D39" s="150"/>
      <c r="E39" s="150"/>
      <c r="F39" s="152"/>
      <c r="G39" s="153"/>
      <c r="H39" s="154"/>
      <c r="I39" s="155">
        <f t="shared" si="0"/>
        <v>0</v>
      </c>
      <c r="J39" s="156"/>
      <c r="K39" s="157"/>
      <c r="L39" s="166">
        <f t="shared" si="1"/>
        <v>0</v>
      </c>
      <c r="M39" s="164"/>
      <c r="N39" s="164">
        <f t="shared" si="2"/>
        <v>0</v>
      </c>
    </row>
    <row r="40" spans="1:14" s="26" customFormat="1" ht="15.5" x14ac:dyDescent="0.35">
      <c r="A40" s="149"/>
      <c r="B40" s="150"/>
      <c r="C40" s="163"/>
      <c r="D40" s="150"/>
      <c r="E40" s="150"/>
      <c r="F40" s="152"/>
      <c r="G40" s="153"/>
      <c r="H40" s="154"/>
      <c r="I40" s="155">
        <f t="shared" si="0"/>
        <v>0</v>
      </c>
      <c r="J40" s="156"/>
      <c r="K40" s="157"/>
      <c r="L40" s="166">
        <f t="shared" si="1"/>
        <v>0</v>
      </c>
      <c r="M40" s="164"/>
      <c r="N40" s="164">
        <f t="shared" si="2"/>
        <v>0</v>
      </c>
    </row>
    <row r="41" spans="1:14" s="26" customFormat="1" ht="15.5" x14ac:dyDescent="0.35">
      <c r="A41" s="149"/>
      <c r="B41" s="150"/>
      <c r="C41" s="163"/>
      <c r="D41" s="150"/>
      <c r="E41" s="150"/>
      <c r="F41" s="152"/>
      <c r="G41" s="153"/>
      <c r="H41" s="154"/>
      <c r="I41" s="155">
        <f t="shared" si="0"/>
        <v>0</v>
      </c>
      <c r="J41" s="156"/>
      <c r="K41" s="157"/>
      <c r="L41" s="166">
        <f t="shared" si="1"/>
        <v>0</v>
      </c>
      <c r="M41" s="164"/>
      <c r="N41" s="164">
        <f t="shared" si="2"/>
        <v>0</v>
      </c>
    </row>
    <row r="42" spans="1:14" s="26" customFormat="1" ht="15.5" x14ac:dyDescent="0.35">
      <c r="A42" s="149"/>
      <c r="B42" s="150"/>
      <c r="C42" s="163"/>
      <c r="D42" s="150"/>
      <c r="E42" s="150"/>
      <c r="F42" s="152"/>
      <c r="G42" s="153"/>
      <c r="H42" s="154"/>
      <c r="I42" s="155">
        <f t="shared" si="0"/>
        <v>0</v>
      </c>
      <c r="J42" s="156"/>
      <c r="K42" s="157"/>
      <c r="L42" s="166">
        <f t="shared" si="1"/>
        <v>0</v>
      </c>
      <c r="M42" s="164"/>
      <c r="N42" s="164">
        <f t="shared" si="2"/>
        <v>0</v>
      </c>
    </row>
    <row r="43" spans="1:14" s="26" customFormat="1" ht="15.5" x14ac:dyDescent="0.35">
      <c r="A43" s="149"/>
      <c r="B43" s="150"/>
      <c r="C43" s="163"/>
      <c r="D43" s="150"/>
      <c r="E43" s="150"/>
      <c r="F43" s="152"/>
      <c r="G43" s="153"/>
      <c r="H43" s="154"/>
      <c r="I43" s="155">
        <f t="shared" si="0"/>
        <v>0</v>
      </c>
      <c r="J43" s="156"/>
      <c r="K43" s="157"/>
      <c r="L43" s="166">
        <f t="shared" si="1"/>
        <v>0</v>
      </c>
      <c r="M43" s="164"/>
      <c r="N43" s="164">
        <f t="shared" si="2"/>
        <v>0</v>
      </c>
    </row>
    <row r="44" spans="1:14" s="26" customFormat="1" ht="15.5" x14ac:dyDescent="0.35">
      <c r="A44" s="149"/>
      <c r="B44" s="150"/>
      <c r="C44" s="163"/>
      <c r="D44" s="150"/>
      <c r="E44" s="150"/>
      <c r="F44" s="152"/>
      <c r="G44" s="153"/>
      <c r="H44" s="154"/>
      <c r="I44" s="155">
        <f t="shared" si="0"/>
        <v>0</v>
      </c>
      <c r="J44" s="156"/>
      <c r="K44" s="157"/>
      <c r="L44" s="166">
        <f t="shared" si="1"/>
        <v>0</v>
      </c>
      <c r="M44" s="164"/>
      <c r="N44" s="164">
        <f t="shared" si="2"/>
        <v>0</v>
      </c>
    </row>
    <row r="45" spans="1:14" s="26" customFormat="1" ht="15.5" x14ac:dyDescent="0.35">
      <c r="A45" s="149"/>
      <c r="B45" s="150"/>
      <c r="C45" s="163"/>
      <c r="D45" s="150"/>
      <c r="E45" s="150"/>
      <c r="F45" s="152"/>
      <c r="G45" s="153"/>
      <c r="H45" s="154"/>
      <c r="I45" s="155">
        <f t="shared" si="0"/>
        <v>0</v>
      </c>
      <c r="J45" s="156"/>
      <c r="K45" s="157"/>
      <c r="L45" s="166">
        <f t="shared" si="1"/>
        <v>0</v>
      </c>
      <c r="M45" s="164"/>
      <c r="N45" s="164">
        <f t="shared" si="2"/>
        <v>0</v>
      </c>
    </row>
    <row r="46" spans="1:14" s="26" customFormat="1" ht="15.5" x14ac:dyDescent="0.35">
      <c r="A46" s="149"/>
      <c r="B46" s="150"/>
      <c r="C46" s="163"/>
      <c r="D46" s="150"/>
      <c r="E46" s="150"/>
      <c r="F46" s="152"/>
      <c r="G46" s="153"/>
      <c r="H46" s="154"/>
      <c r="I46" s="155">
        <f t="shared" si="0"/>
        <v>0</v>
      </c>
      <c r="J46" s="156"/>
      <c r="K46" s="157"/>
      <c r="L46" s="166">
        <f t="shared" si="1"/>
        <v>0</v>
      </c>
      <c r="M46" s="164"/>
      <c r="N46" s="164">
        <f t="shared" si="2"/>
        <v>0</v>
      </c>
    </row>
    <row r="47" spans="1:14" s="26" customFormat="1" ht="15.5" x14ac:dyDescent="0.35">
      <c r="A47" s="149"/>
      <c r="B47" s="150"/>
      <c r="C47" s="163"/>
      <c r="D47" s="150"/>
      <c r="E47" s="150"/>
      <c r="F47" s="152"/>
      <c r="G47" s="153"/>
      <c r="H47" s="154"/>
      <c r="I47" s="155">
        <f t="shared" si="0"/>
        <v>0</v>
      </c>
      <c r="J47" s="156"/>
      <c r="K47" s="157"/>
      <c r="L47" s="166">
        <f t="shared" si="1"/>
        <v>0</v>
      </c>
      <c r="M47" s="164"/>
      <c r="N47" s="164">
        <f t="shared" si="2"/>
        <v>0</v>
      </c>
    </row>
    <row r="48" spans="1:14" s="26" customFormat="1" ht="15.5" x14ac:dyDescent="0.35">
      <c r="A48" s="149"/>
      <c r="B48" s="150"/>
      <c r="C48" s="163"/>
      <c r="D48" s="150"/>
      <c r="E48" s="150"/>
      <c r="F48" s="152"/>
      <c r="G48" s="153"/>
      <c r="H48" s="154"/>
      <c r="I48" s="155">
        <f t="shared" si="0"/>
        <v>0</v>
      </c>
      <c r="J48" s="156"/>
      <c r="K48" s="157"/>
      <c r="L48" s="166">
        <f t="shared" si="1"/>
        <v>0</v>
      </c>
      <c r="M48" s="164"/>
      <c r="N48" s="164">
        <f t="shared" si="2"/>
        <v>0</v>
      </c>
    </row>
    <row r="49" spans="1:14" s="26" customFormat="1" ht="15.5" x14ac:dyDescent="0.35">
      <c r="A49" s="149"/>
      <c r="B49" s="150"/>
      <c r="C49" s="163"/>
      <c r="D49" s="150"/>
      <c r="E49" s="150"/>
      <c r="F49" s="152"/>
      <c r="G49" s="153"/>
      <c r="H49" s="154"/>
      <c r="I49" s="155">
        <f t="shared" si="0"/>
        <v>0</v>
      </c>
      <c r="J49" s="156"/>
      <c r="K49" s="157"/>
      <c r="L49" s="166">
        <f t="shared" si="1"/>
        <v>0</v>
      </c>
      <c r="M49" s="164"/>
      <c r="N49" s="164">
        <f t="shared" si="2"/>
        <v>0</v>
      </c>
    </row>
    <row r="50" spans="1:14" s="26" customFormat="1" ht="15.5" x14ac:dyDescent="0.35">
      <c r="A50" s="149"/>
      <c r="B50" s="150"/>
      <c r="C50" s="163"/>
      <c r="D50" s="150"/>
      <c r="E50" s="150"/>
      <c r="F50" s="152"/>
      <c r="G50" s="153"/>
      <c r="H50" s="154"/>
      <c r="I50" s="155">
        <f t="shared" si="0"/>
        <v>0</v>
      </c>
      <c r="J50" s="156"/>
      <c r="K50" s="157"/>
      <c r="L50" s="166">
        <f t="shared" si="1"/>
        <v>0</v>
      </c>
      <c r="M50" s="164"/>
      <c r="N50" s="164">
        <f t="shared" si="2"/>
        <v>0</v>
      </c>
    </row>
    <row r="51" spans="1:14" s="26" customFormat="1" ht="15.5" x14ac:dyDescent="0.35">
      <c r="A51" s="149"/>
      <c r="B51" s="150"/>
      <c r="C51" s="163"/>
      <c r="D51" s="150"/>
      <c r="E51" s="150"/>
      <c r="F51" s="152"/>
      <c r="G51" s="153"/>
      <c r="H51" s="154"/>
      <c r="I51" s="155">
        <f t="shared" si="0"/>
        <v>0</v>
      </c>
      <c r="J51" s="156"/>
      <c r="K51" s="157"/>
      <c r="L51" s="166">
        <f t="shared" si="1"/>
        <v>0</v>
      </c>
      <c r="M51" s="164"/>
      <c r="N51" s="164">
        <f t="shared" si="2"/>
        <v>0</v>
      </c>
    </row>
    <row r="52" spans="1:14" s="26" customFormat="1" ht="15.5" x14ac:dyDescent="0.35">
      <c r="A52" s="149"/>
      <c r="B52" s="150"/>
      <c r="C52" s="163"/>
      <c r="D52" s="150"/>
      <c r="E52" s="150"/>
      <c r="F52" s="152"/>
      <c r="G52" s="153"/>
      <c r="H52" s="154"/>
      <c r="I52" s="155">
        <f t="shared" si="0"/>
        <v>0</v>
      </c>
      <c r="J52" s="156"/>
      <c r="K52" s="157"/>
      <c r="L52" s="166">
        <f t="shared" si="1"/>
        <v>0</v>
      </c>
      <c r="M52" s="164"/>
      <c r="N52" s="164">
        <f t="shared" si="2"/>
        <v>0</v>
      </c>
    </row>
    <row r="53" spans="1:14" s="26" customFormat="1" ht="15.5" x14ac:dyDescent="0.35">
      <c r="A53" s="149"/>
      <c r="B53" s="150"/>
      <c r="C53" s="163"/>
      <c r="D53" s="150"/>
      <c r="E53" s="150"/>
      <c r="F53" s="152"/>
      <c r="G53" s="153"/>
      <c r="H53" s="154"/>
      <c r="I53" s="155">
        <f t="shared" si="0"/>
        <v>0</v>
      </c>
      <c r="J53" s="156"/>
      <c r="K53" s="157"/>
      <c r="L53" s="166">
        <f t="shared" si="1"/>
        <v>0</v>
      </c>
      <c r="M53" s="164"/>
      <c r="N53" s="164">
        <f t="shared" si="2"/>
        <v>0</v>
      </c>
    </row>
    <row r="54" spans="1:14" s="26" customFormat="1" ht="15.5" x14ac:dyDescent="0.35">
      <c r="A54" s="149"/>
      <c r="B54" s="150"/>
      <c r="C54" s="163"/>
      <c r="D54" s="150"/>
      <c r="E54" s="150"/>
      <c r="F54" s="152"/>
      <c r="G54" s="153"/>
      <c r="H54" s="154"/>
      <c r="I54" s="155">
        <f t="shared" si="0"/>
        <v>0</v>
      </c>
      <c r="J54" s="156"/>
      <c r="K54" s="157"/>
      <c r="L54" s="166">
        <f t="shared" si="1"/>
        <v>0</v>
      </c>
      <c r="M54" s="164"/>
      <c r="N54" s="164">
        <f t="shared" si="2"/>
        <v>0</v>
      </c>
    </row>
    <row r="55" spans="1:14" s="26" customFormat="1" ht="15.5" x14ac:dyDescent="0.35">
      <c r="A55" s="149"/>
      <c r="B55" s="150"/>
      <c r="C55" s="163"/>
      <c r="D55" s="150"/>
      <c r="E55" s="150"/>
      <c r="F55" s="152"/>
      <c r="G55" s="153"/>
      <c r="H55" s="154"/>
      <c r="I55" s="155">
        <f t="shared" si="0"/>
        <v>0</v>
      </c>
      <c r="J55" s="156"/>
      <c r="K55" s="157"/>
      <c r="L55" s="166">
        <f t="shared" si="1"/>
        <v>0</v>
      </c>
      <c r="M55" s="164"/>
      <c r="N55" s="164">
        <f t="shared" si="2"/>
        <v>0</v>
      </c>
    </row>
    <row r="56" spans="1:14" s="26" customFormat="1" ht="15.5" x14ac:dyDescent="0.35">
      <c r="A56" s="149"/>
      <c r="B56" s="150"/>
      <c r="C56" s="163"/>
      <c r="D56" s="150"/>
      <c r="E56" s="150"/>
      <c r="F56" s="152"/>
      <c r="G56" s="153"/>
      <c r="H56" s="154"/>
      <c r="I56" s="155">
        <f t="shared" si="0"/>
        <v>0</v>
      </c>
      <c r="J56" s="156"/>
      <c r="K56" s="157"/>
      <c r="L56" s="166">
        <f t="shared" si="1"/>
        <v>0</v>
      </c>
      <c r="M56" s="164"/>
      <c r="N56" s="164">
        <f t="shared" si="2"/>
        <v>0</v>
      </c>
    </row>
    <row r="57" spans="1:14" s="26" customFormat="1" ht="15.5" x14ac:dyDescent="0.35">
      <c r="A57" s="149"/>
      <c r="B57" s="150"/>
      <c r="C57" s="163"/>
      <c r="D57" s="150"/>
      <c r="E57" s="150"/>
      <c r="F57" s="152"/>
      <c r="G57" s="153"/>
      <c r="H57" s="154"/>
      <c r="I57" s="155">
        <f t="shared" si="0"/>
        <v>0</v>
      </c>
      <c r="J57" s="156"/>
      <c r="K57" s="157"/>
      <c r="L57" s="166">
        <f t="shared" si="1"/>
        <v>0</v>
      </c>
      <c r="M57" s="164"/>
      <c r="N57" s="164">
        <f t="shared" si="2"/>
        <v>0</v>
      </c>
    </row>
    <row r="58" spans="1:14" s="26" customFormat="1" ht="15.5" x14ac:dyDescent="0.35">
      <c r="A58" s="149"/>
      <c r="B58" s="150"/>
      <c r="C58" s="163"/>
      <c r="D58" s="150"/>
      <c r="E58" s="150"/>
      <c r="F58" s="152"/>
      <c r="G58" s="153"/>
      <c r="H58" s="154"/>
      <c r="I58" s="155">
        <f t="shared" si="0"/>
        <v>0</v>
      </c>
      <c r="J58" s="156"/>
      <c r="K58" s="157"/>
      <c r="L58" s="166">
        <f t="shared" si="1"/>
        <v>0</v>
      </c>
      <c r="M58" s="164"/>
      <c r="N58" s="164">
        <f t="shared" si="2"/>
        <v>0</v>
      </c>
    </row>
    <row r="59" spans="1:14" s="26" customFormat="1" ht="30.65" customHeight="1" x14ac:dyDescent="0.35">
      <c r="A59" s="54"/>
      <c r="B59" s="54"/>
      <c r="C59" s="60"/>
      <c r="D59" s="54"/>
      <c r="E59" s="54"/>
      <c r="F59" s="61"/>
      <c r="G59" s="62"/>
      <c r="H59" s="63" t="s">
        <v>331</v>
      </c>
      <c r="I59" s="350">
        <f>ROUNDUP(SUM(I4:I58),2)</f>
        <v>0</v>
      </c>
      <c r="J59" s="69"/>
      <c r="K59" s="168"/>
      <c r="L59" s="165">
        <f>ROUNDUP(SUM(L4:L58),2)</f>
        <v>0</v>
      </c>
      <c r="M59" s="165">
        <f>ROUNDUP(SUM(M4:M58),2)</f>
        <v>0</v>
      </c>
      <c r="N59" s="165">
        <f>ROUNDUP(SUM(N4:N58),2)</f>
        <v>0</v>
      </c>
    </row>
    <row r="60" spans="1:14" s="21" customFormat="1" x14ac:dyDescent="0.3">
      <c r="A60" s="79"/>
      <c r="B60" s="79"/>
      <c r="C60" s="80"/>
      <c r="D60" s="79"/>
      <c r="E60" s="79"/>
      <c r="F60" s="81"/>
      <c r="G60" s="82"/>
      <c r="H60" s="87"/>
      <c r="I60" s="22"/>
      <c r="J60" s="70"/>
      <c r="K60" s="44"/>
      <c r="L60" s="50"/>
      <c r="M60" s="22"/>
      <c r="N60" s="22"/>
    </row>
    <row r="61" spans="1:14" s="21" customFormat="1" x14ac:dyDescent="0.3">
      <c r="A61" s="79"/>
      <c r="B61" s="79"/>
      <c r="C61" s="80"/>
      <c r="D61" s="79"/>
      <c r="E61" s="79"/>
      <c r="F61" s="81"/>
      <c r="G61" s="82"/>
      <c r="H61" s="87"/>
      <c r="I61" s="22"/>
      <c r="J61" s="70"/>
      <c r="K61" s="44"/>
      <c r="L61" s="50"/>
      <c r="M61" s="22"/>
      <c r="N61" s="22"/>
    </row>
  </sheetData>
  <sheetProtection algorithmName="SHA-512" hashValue="ZFaBM9+FcKq8kg7XTC1lHGIrQWXkO9Pm8sn1r3htPQgL17SZHLzbWdl8Hy/dgeYrq4Wlk082HVstYrRtpOyJ+Q==" saltValue="jwhyHfudTu+XuDuA5qQRCg==" spinCount="100000" sheet="1" objects="1" scenarios="1"/>
  <mergeCells count="1">
    <mergeCell ref="A1:B1"/>
  </mergeCells>
  <printOptions horizontalCentered="1"/>
  <pageMargins left="0.39370078740157483" right="0.39370078740157483" top="0.55118110236220474" bottom="0.55118110236220474" header="0.31496062992125984" footer="0.31496062992125984"/>
  <pageSetup scale="43" orientation="landscape" r:id="rId1"/>
  <headerFooter>
    <oddFooter>&amp;C&amp;F&amp;R&amp;P/&amp;N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N61"/>
  <sheetViews>
    <sheetView zoomScale="60" zoomScaleNormal="60" workbookViewId="0">
      <selection activeCell="K1" sqref="K1:L1048576"/>
    </sheetView>
  </sheetViews>
  <sheetFormatPr defaultColWidth="8.90625" defaultRowHeight="14.5" x14ac:dyDescent="0.35"/>
  <cols>
    <col min="1" max="1" width="10.90625" style="55" customWidth="1"/>
    <col min="2" max="2" width="21.36328125" style="55" customWidth="1"/>
    <col min="3" max="3" width="21.36328125" style="64" customWidth="1"/>
    <col min="4" max="4" width="21.36328125" style="55" customWidth="1"/>
    <col min="5" max="5" width="64" style="55" customWidth="1"/>
    <col min="6" max="6" width="21.36328125" style="65" customWidth="1"/>
    <col min="7" max="7" width="19.453125" style="66" customWidth="1"/>
    <col min="8" max="8" width="21.36328125" style="67" customWidth="1"/>
    <col min="9" max="9" width="21.36328125" style="18" customWidth="1"/>
    <col min="10" max="10" width="16.90625" style="70" customWidth="1"/>
    <col min="11" max="11" width="18.453125" style="43" hidden="1" customWidth="1"/>
    <col min="12" max="12" width="17.08984375" style="47" hidden="1" customWidth="1"/>
    <col min="13" max="13" width="13.36328125" style="18" hidden="1" customWidth="1"/>
    <col min="14" max="14" width="15.36328125" style="18" hidden="1" customWidth="1"/>
    <col min="15" max="16384" width="8.90625" style="16"/>
  </cols>
  <sheetData>
    <row r="1" spans="1:14" s="19" customFormat="1" ht="40.25" customHeight="1" x14ac:dyDescent="0.35">
      <c r="A1" s="138" t="s">
        <v>338</v>
      </c>
      <c r="B1" s="138"/>
      <c r="C1" s="71"/>
      <c r="D1" s="71"/>
      <c r="E1" s="56"/>
      <c r="F1" s="57"/>
      <c r="G1" s="58"/>
      <c r="H1" s="59"/>
      <c r="I1" s="20"/>
      <c r="J1" s="68"/>
      <c r="K1" s="42"/>
      <c r="L1" s="46"/>
      <c r="M1" s="20"/>
      <c r="N1" s="20"/>
    </row>
    <row r="3" spans="1:14" s="78" customFormat="1" ht="83.25" customHeight="1" x14ac:dyDescent="0.3">
      <c r="A3" s="345" t="s">
        <v>220</v>
      </c>
      <c r="B3" s="346" t="s">
        <v>219</v>
      </c>
      <c r="C3" s="347" t="s">
        <v>223</v>
      </c>
      <c r="D3" s="346" t="s">
        <v>221</v>
      </c>
      <c r="E3" s="345" t="s">
        <v>222</v>
      </c>
      <c r="F3" s="348" t="s">
        <v>216</v>
      </c>
      <c r="G3" s="345" t="s">
        <v>215</v>
      </c>
      <c r="H3" s="349" t="s">
        <v>238</v>
      </c>
      <c r="I3" s="348" t="s">
        <v>237</v>
      </c>
      <c r="J3" s="347" t="s">
        <v>254</v>
      </c>
      <c r="K3" s="45" t="s">
        <v>233</v>
      </c>
      <c r="L3" s="23" t="s">
        <v>239</v>
      </c>
      <c r="M3" s="608" t="s">
        <v>415</v>
      </c>
      <c r="N3" s="77" t="s">
        <v>234</v>
      </c>
    </row>
    <row r="4" spans="1:14" s="26" customFormat="1" ht="15.5" x14ac:dyDescent="0.35">
      <c r="A4" s="149"/>
      <c r="B4" s="150"/>
      <c r="C4" s="163"/>
      <c r="D4" s="150"/>
      <c r="E4" s="150"/>
      <c r="F4" s="152"/>
      <c r="G4" s="153"/>
      <c r="H4" s="154"/>
      <c r="I4" s="155">
        <f>IF(H4="",F4,F4/H4)</f>
        <v>0</v>
      </c>
      <c r="J4" s="156"/>
      <c r="K4" s="157"/>
      <c r="L4" s="166">
        <f>IF(K4&gt;0,(F4/K4),I4)</f>
        <v>0</v>
      </c>
      <c r="M4" s="164"/>
      <c r="N4" s="164">
        <f>L4-M4</f>
        <v>0</v>
      </c>
    </row>
    <row r="5" spans="1:14" s="26" customFormat="1" ht="15.5" x14ac:dyDescent="0.35">
      <c r="A5" s="149"/>
      <c r="B5" s="150"/>
      <c r="C5" s="163"/>
      <c r="D5" s="150"/>
      <c r="E5" s="150"/>
      <c r="F5" s="152"/>
      <c r="G5" s="153"/>
      <c r="H5" s="154"/>
      <c r="I5" s="155">
        <f t="shared" ref="I5:I19" si="0">IF(H5="",F5,F5/H5)</f>
        <v>0</v>
      </c>
      <c r="J5" s="156"/>
      <c r="K5" s="157"/>
      <c r="L5" s="166">
        <f t="shared" ref="L5:L60" si="1">IF(K5&gt;0,(F5/K5),I5)</f>
        <v>0</v>
      </c>
      <c r="M5" s="164"/>
      <c r="N5" s="164">
        <f t="shared" ref="N5:N60" si="2">L5-M5</f>
        <v>0</v>
      </c>
    </row>
    <row r="6" spans="1:14" s="26" customFormat="1" ht="15.5" x14ac:dyDescent="0.35">
      <c r="A6" s="149"/>
      <c r="B6" s="150"/>
      <c r="C6" s="163"/>
      <c r="D6" s="150"/>
      <c r="E6" s="150"/>
      <c r="F6" s="152"/>
      <c r="G6" s="153"/>
      <c r="H6" s="154"/>
      <c r="I6" s="155">
        <f t="shared" si="0"/>
        <v>0</v>
      </c>
      <c r="J6" s="156"/>
      <c r="K6" s="157"/>
      <c r="L6" s="166">
        <f t="shared" si="1"/>
        <v>0</v>
      </c>
      <c r="M6" s="164"/>
      <c r="N6" s="164">
        <f t="shared" si="2"/>
        <v>0</v>
      </c>
    </row>
    <row r="7" spans="1:14" s="26" customFormat="1" ht="15.5" x14ac:dyDescent="0.35">
      <c r="A7" s="149"/>
      <c r="B7" s="150"/>
      <c r="C7" s="163"/>
      <c r="D7" s="150"/>
      <c r="E7" s="150"/>
      <c r="F7" s="152"/>
      <c r="G7" s="153"/>
      <c r="H7" s="154"/>
      <c r="I7" s="155">
        <f t="shared" si="0"/>
        <v>0</v>
      </c>
      <c r="J7" s="156"/>
      <c r="K7" s="157"/>
      <c r="L7" s="166">
        <f t="shared" si="1"/>
        <v>0</v>
      </c>
      <c r="M7" s="164"/>
      <c r="N7" s="164">
        <f t="shared" si="2"/>
        <v>0</v>
      </c>
    </row>
    <row r="8" spans="1:14" s="26" customFormat="1" ht="15.5" x14ac:dyDescent="0.35">
      <c r="A8" s="149"/>
      <c r="B8" s="150"/>
      <c r="C8" s="163"/>
      <c r="D8" s="150"/>
      <c r="E8" s="150"/>
      <c r="F8" s="152"/>
      <c r="G8" s="153"/>
      <c r="H8" s="154"/>
      <c r="I8" s="155">
        <f t="shared" si="0"/>
        <v>0</v>
      </c>
      <c r="J8" s="156"/>
      <c r="K8" s="157"/>
      <c r="L8" s="166">
        <f t="shared" si="1"/>
        <v>0</v>
      </c>
      <c r="M8" s="164"/>
      <c r="N8" s="164">
        <f t="shared" si="2"/>
        <v>0</v>
      </c>
    </row>
    <row r="9" spans="1:14" s="26" customFormat="1" ht="15.5" x14ac:dyDescent="0.35">
      <c r="A9" s="149"/>
      <c r="B9" s="150"/>
      <c r="C9" s="163"/>
      <c r="D9" s="150"/>
      <c r="E9" s="150"/>
      <c r="F9" s="152"/>
      <c r="G9" s="153"/>
      <c r="H9" s="154"/>
      <c r="I9" s="155">
        <f t="shared" si="0"/>
        <v>0</v>
      </c>
      <c r="J9" s="156"/>
      <c r="K9" s="157"/>
      <c r="L9" s="166">
        <f t="shared" si="1"/>
        <v>0</v>
      </c>
      <c r="M9" s="164"/>
      <c r="N9" s="164">
        <f t="shared" si="2"/>
        <v>0</v>
      </c>
    </row>
    <row r="10" spans="1:14" s="26" customFormat="1" ht="15.5" x14ac:dyDescent="0.35">
      <c r="A10" s="149"/>
      <c r="B10" s="150"/>
      <c r="C10" s="163"/>
      <c r="D10" s="150"/>
      <c r="E10" s="150"/>
      <c r="F10" s="152"/>
      <c r="G10" s="153"/>
      <c r="H10" s="154"/>
      <c r="I10" s="155">
        <f t="shared" si="0"/>
        <v>0</v>
      </c>
      <c r="J10" s="156"/>
      <c r="K10" s="157"/>
      <c r="L10" s="166">
        <f t="shared" si="1"/>
        <v>0</v>
      </c>
      <c r="M10" s="164"/>
      <c r="N10" s="164">
        <f t="shared" si="2"/>
        <v>0</v>
      </c>
    </row>
    <row r="11" spans="1:14" s="26" customFormat="1" ht="15.5" x14ac:dyDescent="0.35">
      <c r="A11" s="149"/>
      <c r="B11" s="150"/>
      <c r="C11" s="163"/>
      <c r="D11" s="150"/>
      <c r="E11" s="150"/>
      <c r="F11" s="152"/>
      <c r="G11" s="153"/>
      <c r="H11" s="154"/>
      <c r="I11" s="155">
        <f t="shared" si="0"/>
        <v>0</v>
      </c>
      <c r="J11" s="156"/>
      <c r="K11" s="157"/>
      <c r="L11" s="166">
        <f t="shared" si="1"/>
        <v>0</v>
      </c>
      <c r="M11" s="164"/>
      <c r="N11" s="164">
        <f t="shared" si="2"/>
        <v>0</v>
      </c>
    </row>
    <row r="12" spans="1:14" s="26" customFormat="1" ht="15.5" x14ac:dyDescent="0.35">
      <c r="A12" s="149"/>
      <c r="B12" s="150"/>
      <c r="C12" s="163"/>
      <c r="D12" s="150"/>
      <c r="E12" s="150"/>
      <c r="F12" s="152"/>
      <c r="G12" s="153"/>
      <c r="H12" s="154"/>
      <c r="I12" s="155">
        <f t="shared" si="0"/>
        <v>0</v>
      </c>
      <c r="J12" s="156"/>
      <c r="K12" s="157"/>
      <c r="L12" s="166">
        <f t="shared" si="1"/>
        <v>0</v>
      </c>
      <c r="M12" s="164"/>
      <c r="N12" s="164">
        <f t="shared" si="2"/>
        <v>0</v>
      </c>
    </row>
    <row r="13" spans="1:14" s="26" customFormat="1" ht="15.5" x14ac:dyDescent="0.35">
      <c r="A13" s="149"/>
      <c r="B13" s="150"/>
      <c r="C13" s="163"/>
      <c r="D13" s="150"/>
      <c r="E13" s="150"/>
      <c r="F13" s="152"/>
      <c r="G13" s="153"/>
      <c r="H13" s="154"/>
      <c r="I13" s="155">
        <f t="shared" si="0"/>
        <v>0</v>
      </c>
      <c r="J13" s="156"/>
      <c r="K13" s="157"/>
      <c r="L13" s="166">
        <f t="shared" si="1"/>
        <v>0</v>
      </c>
      <c r="M13" s="164"/>
      <c r="N13" s="164">
        <f t="shared" si="2"/>
        <v>0</v>
      </c>
    </row>
    <row r="14" spans="1:14" s="26" customFormat="1" ht="15.5" x14ac:dyDescent="0.35">
      <c r="A14" s="149"/>
      <c r="B14" s="150"/>
      <c r="C14" s="163"/>
      <c r="D14" s="150"/>
      <c r="E14" s="150"/>
      <c r="F14" s="152"/>
      <c r="G14" s="153"/>
      <c r="H14" s="154"/>
      <c r="I14" s="155">
        <f t="shared" si="0"/>
        <v>0</v>
      </c>
      <c r="J14" s="156"/>
      <c r="K14" s="157"/>
      <c r="L14" s="166">
        <f t="shared" si="1"/>
        <v>0</v>
      </c>
      <c r="M14" s="164"/>
      <c r="N14" s="164">
        <f t="shared" si="2"/>
        <v>0</v>
      </c>
    </row>
    <row r="15" spans="1:14" s="26" customFormat="1" ht="15.5" x14ac:dyDescent="0.35">
      <c r="A15" s="149"/>
      <c r="B15" s="150"/>
      <c r="C15" s="163"/>
      <c r="D15" s="150"/>
      <c r="E15" s="150"/>
      <c r="F15" s="152"/>
      <c r="G15" s="153"/>
      <c r="H15" s="154"/>
      <c r="I15" s="155">
        <f t="shared" si="0"/>
        <v>0</v>
      </c>
      <c r="J15" s="156"/>
      <c r="K15" s="157"/>
      <c r="L15" s="166">
        <f t="shared" si="1"/>
        <v>0</v>
      </c>
      <c r="M15" s="164"/>
      <c r="N15" s="164">
        <f t="shared" si="2"/>
        <v>0</v>
      </c>
    </row>
    <row r="16" spans="1:14" s="26" customFormat="1" ht="15.5" x14ac:dyDescent="0.35">
      <c r="A16" s="149"/>
      <c r="B16" s="150"/>
      <c r="C16" s="163"/>
      <c r="D16" s="150"/>
      <c r="E16" s="150"/>
      <c r="F16" s="152"/>
      <c r="G16" s="153"/>
      <c r="H16" s="154"/>
      <c r="I16" s="155">
        <f t="shared" si="0"/>
        <v>0</v>
      </c>
      <c r="J16" s="156"/>
      <c r="K16" s="157"/>
      <c r="L16" s="166">
        <f t="shared" si="1"/>
        <v>0</v>
      </c>
      <c r="M16" s="164"/>
      <c r="N16" s="164">
        <f t="shared" si="2"/>
        <v>0</v>
      </c>
    </row>
    <row r="17" spans="1:14" s="26" customFormat="1" ht="15.5" x14ac:dyDescent="0.35">
      <c r="A17" s="149"/>
      <c r="B17" s="150"/>
      <c r="C17" s="163"/>
      <c r="D17" s="150"/>
      <c r="E17" s="150"/>
      <c r="F17" s="152"/>
      <c r="G17" s="153"/>
      <c r="H17" s="154"/>
      <c r="I17" s="155">
        <f t="shared" si="0"/>
        <v>0</v>
      </c>
      <c r="J17" s="156"/>
      <c r="K17" s="157"/>
      <c r="L17" s="166">
        <f t="shared" si="1"/>
        <v>0</v>
      </c>
      <c r="M17" s="164"/>
      <c r="N17" s="164">
        <f t="shared" si="2"/>
        <v>0</v>
      </c>
    </row>
    <row r="18" spans="1:14" s="26" customFormat="1" ht="15.5" x14ac:dyDescent="0.35">
      <c r="A18" s="149"/>
      <c r="B18" s="150"/>
      <c r="C18" s="163"/>
      <c r="D18" s="150"/>
      <c r="E18" s="150"/>
      <c r="F18" s="152"/>
      <c r="G18" s="153"/>
      <c r="H18" s="154"/>
      <c r="I18" s="155">
        <f t="shared" si="0"/>
        <v>0</v>
      </c>
      <c r="J18" s="156"/>
      <c r="K18" s="157"/>
      <c r="L18" s="166">
        <f t="shared" si="1"/>
        <v>0</v>
      </c>
      <c r="M18" s="164"/>
      <c r="N18" s="164">
        <f t="shared" si="2"/>
        <v>0</v>
      </c>
    </row>
    <row r="19" spans="1:14" s="26" customFormat="1" ht="15.5" x14ac:dyDescent="0.35">
      <c r="A19" s="149"/>
      <c r="B19" s="150"/>
      <c r="C19" s="163"/>
      <c r="D19" s="150"/>
      <c r="E19" s="150"/>
      <c r="F19" s="152"/>
      <c r="G19" s="153"/>
      <c r="H19" s="154"/>
      <c r="I19" s="155">
        <f t="shared" si="0"/>
        <v>0</v>
      </c>
      <c r="J19" s="156"/>
      <c r="K19" s="157"/>
      <c r="L19" s="166">
        <f t="shared" si="1"/>
        <v>0</v>
      </c>
      <c r="M19" s="164"/>
      <c r="N19" s="164">
        <f t="shared" si="2"/>
        <v>0</v>
      </c>
    </row>
    <row r="20" spans="1:14" s="26" customFormat="1" ht="15.5" x14ac:dyDescent="0.35">
      <c r="A20" s="149"/>
      <c r="B20" s="150"/>
      <c r="C20" s="163"/>
      <c r="D20" s="150"/>
      <c r="E20" s="150"/>
      <c r="F20" s="152"/>
      <c r="G20" s="153"/>
      <c r="H20" s="154"/>
      <c r="I20" s="155">
        <f t="shared" ref="I20:I60" si="3">IF(H20="",F20,F20/H20)</f>
        <v>0</v>
      </c>
      <c r="J20" s="156"/>
      <c r="K20" s="157"/>
      <c r="L20" s="166">
        <f t="shared" si="1"/>
        <v>0</v>
      </c>
      <c r="M20" s="164"/>
      <c r="N20" s="164">
        <f t="shared" si="2"/>
        <v>0</v>
      </c>
    </row>
    <row r="21" spans="1:14" s="26" customFormat="1" ht="15.5" x14ac:dyDescent="0.35">
      <c r="A21" s="149"/>
      <c r="B21" s="150"/>
      <c r="C21" s="163"/>
      <c r="D21" s="150"/>
      <c r="E21" s="150"/>
      <c r="F21" s="152"/>
      <c r="G21" s="153"/>
      <c r="H21" s="154"/>
      <c r="I21" s="155">
        <f t="shared" si="3"/>
        <v>0</v>
      </c>
      <c r="J21" s="156"/>
      <c r="K21" s="157"/>
      <c r="L21" s="166">
        <f t="shared" si="1"/>
        <v>0</v>
      </c>
      <c r="M21" s="164"/>
      <c r="N21" s="164">
        <f t="shared" si="2"/>
        <v>0</v>
      </c>
    </row>
    <row r="22" spans="1:14" s="26" customFormat="1" ht="15.5" x14ac:dyDescent="0.35">
      <c r="A22" s="149"/>
      <c r="B22" s="150"/>
      <c r="C22" s="163"/>
      <c r="D22" s="150"/>
      <c r="E22" s="150"/>
      <c r="F22" s="152"/>
      <c r="G22" s="153"/>
      <c r="H22" s="154"/>
      <c r="I22" s="155">
        <f t="shared" si="3"/>
        <v>0</v>
      </c>
      <c r="J22" s="156"/>
      <c r="K22" s="157"/>
      <c r="L22" s="166">
        <f t="shared" si="1"/>
        <v>0</v>
      </c>
      <c r="M22" s="164"/>
      <c r="N22" s="164">
        <f t="shared" si="2"/>
        <v>0</v>
      </c>
    </row>
    <row r="23" spans="1:14" s="26" customFormat="1" ht="15.5" x14ac:dyDescent="0.35">
      <c r="A23" s="149"/>
      <c r="B23" s="150"/>
      <c r="C23" s="163"/>
      <c r="D23" s="150"/>
      <c r="E23" s="150"/>
      <c r="F23" s="152"/>
      <c r="G23" s="153"/>
      <c r="H23" s="154"/>
      <c r="I23" s="155">
        <f t="shared" si="3"/>
        <v>0</v>
      </c>
      <c r="J23" s="156"/>
      <c r="K23" s="157"/>
      <c r="L23" s="166">
        <f t="shared" si="1"/>
        <v>0</v>
      </c>
      <c r="M23" s="164"/>
      <c r="N23" s="164">
        <f t="shared" si="2"/>
        <v>0</v>
      </c>
    </row>
    <row r="24" spans="1:14" s="26" customFormat="1" ht="15.5" x14ac:dyDescent="0.35">
      <c r="A24" s="149"/>
      <c r="B24" s="150"/>
      <c r="C24" s="163"/>
      <c r="D24" s="150"/>
      <c r="E24" s="150"/>
      <c r="F24" s="152"/>
      <c r="G24" s="153"/>
      <c r="H24" s="154"/>
      <c r="I24" s="155">
        <f t="shared" si="3"/>
        <v>0</v>
      </c>
      <c r="J24" s="156"/>
      <c r="K24" s="157"/>
      <c r="L24" s="166">
        <f t="shared" si="1"/>
        <v>0</v>
      </c>
      <c r="M24" s="164"/>
      <c r="N24" s="164">
        <f t="shared" si="2"/>
        <v>0</v>
      </c>
    </row>
    <row r="25" spans="1:14" s="26" customFormat="1" ht="15.5" x14ac:dyDescent="0.35">
      <c r="A25" s="149"/>
      <c r="B25" s="150"/>
      <c r="C25" s="163"/>
      <c r="D25" s="150"/>
      <c r="E25" s="150"/>
      <c r="F25" s="152"/>
      <c r="G25" s="153"/>
      <c r="H25" s="154"/>
      <c r="I25" s="155">
        <f t="shared" si="3"/>
        <v>0</v>
      </c>
      <c r="J25" s="156"/>
      <c r="K25" s="157"/>
      <c r="L25" s="166">
        <f t="shared" si="1"/>
        <v>0</v>
      </c>
      <c r="M25" s="164"/>
      <c r="N25" s="164">
        <f t="shared" si="2"/>
        <v>0</v>
      </c>
    </row>
    <row r="26" spans="1:14" s="26" customFormat="1" ht="15.5" x14ac:dyDescent="0.35">
      <c r="A26" s="149"/>
      <c r="B26" s="150"/>
      <c r="C26" s="163"/>
      <c r="D26" s="150"/>
      <c r="E26" s="150"/>
      <c r="F26" s="152"/>
      <c r="G26" s="153"/>
      <c r="H26" s="154"/>
      <c r="I26" s="155">
        <f t="shared" si="3"/>
        <v>0</v>
      </c>
      <c r="J26" s="156"/>
      <c r="K26" s="157"/>
      <c r="L26" s="166">
        <f t="shared" si="1"/>
        <v>0</v>
      </c>
      <c r="M26" s="164"/>
      <c r="N26" s="164">
        <f t="shared" si="2"/>
        <v>0</v>
      </c>
    </row>
    <row r="27" spans="1:14" s="26" customFormat="1" ht="15.5" x14ac:dyDescent="0.35">
      <c r="A27" s="149"/>
      <c r="B27" s="150"/>
      <c r="C27" s="163"/>
      <c r="D27" s="150"/>
      <c r="E27" s="150"/>
      <c r="F27" s="152"/>
      <c r="G27" s="153"/>
      <c r="H27" s="154"/>
      <c r="I27" s="155">
        <f t="shared" si="3"/>
        <v>0</v>
      </c>
      <c r="J27" s="156"/>
      <c r="K27" s="157"/>
      <c r="L27" s="166">
        <f t="shared" si="1"/>
        <v>0</v>
      </c>
      <c r="M27" s="164"/>
      <c r="N27" s="164">
        <f t="shared" si="2"/>
        <v>0</v>
      </c>
    </row>
    <row r="28" spans="1:14" s="26" customFormat="1" ht="15.5" x14ac:dyDescent="0.35">
      <c r="A28" s="149"/>
      <c r="B28" s="150"/>
      <c r="C28" s="163"/>
      <c r="D28" s="150"/>
      <c r="E28" s="150"/>
      <c r="F28" s="152"/>
      <c r="G28" s="153"/>
      <c r="H28" s="154"/>
      <c r="I28" s="155">
        <f t="shared" si="3"/>
        <v>0</v>
      </c>
      <c r="J28" s="156"/>
      <c r="K28" s="157"/>
      <c r="L28" s="166">
        <f t="shared" si="1"/>
        <v>0</v>
      </c>
      <c r="M28" s="164"/>
      <c r="N28" s="164">
        <f t="shared" si="2"/>
        <v>0</v>
      </c>
    </row>
    <row r="29" spans="1:14" s="26" customFormat="1" ht="15.5" x14ac:dyDescent="0.35">
      <c r="A29" s="149"/>
      <c r="B29" s="150"/>
      <c r="C29" s="163"/>
      <c r="D29" s="150"/>
      <c r="E29" s="150"/>
      <c r="F29" s="152"/>
      <c r="G29" s="153"/>
      <c r="H29" s="154"/>
      <c r="I29" s="155">
        <f t="shared" si="3"/>
        <v>0</v>
      </c>
      <c r="J29" s="156"/>
      <c r="K29" s="157"/>
      <c r="L29" s="166">
        <f t="shared" si="1"/>
        <v>0</v>
      </c>
      <c r="M29" s="164"/>
      <c r="N29" s="164">
        <f t="shared" si="2"/>
        <v>0</v>
      </c>
    </row>
    <row r="30" spans="1:14" s="26" customFormat="1" ht="15.5" x14ac:dyDescent="0.35">
      <c r="A30" s="149"/>
      <c r="B30" s="150"/>
      <c r="C30" s="163"/>
      <c r="D30" s="150"/>
      <c r="E30" s="150"/>
      <c r="F30" s="152"/>
      <c r="G30" s="153"/>
      <c r="H30" s="154"/>
      <c r="I30" s="155">
        <f t="shared" si="3"/>
        <v>0</v>
      </c>
      <c r="J30" s="156"/>
      <c r="K30" s="157"/>
      <c r="L30" s="166">
        <f t="shared" si="1"/>
        <v>0</v>
      </c>
      <c r="M30" s="164"/>
      <c r="N30" s="164">
        <f t="shared" si="2"/>
        <v>0</v>
      </c>
    </row>
    <row r="31" spans="1:14" s="26" customFormat="1" ht="15.5" x14ac:dyDescent="0.35">
      <c r="A31" s="149"/>
      <c r="B31" s="150"/>
      <c r="C31" s="163"/>
      <c r="D31" s="150"/>
      <c r="E31" s="150"/>
      <c r="F31" s="152"/>
      <c r="G31" s="153"/>
      <c r="H31" s="154"/>
      <c r="I31" s="155">
        <f t="shared" si="3"/>
        <v>0</v>
      </c>
      <c r="J31" s="156"/>
      <c r="K31" s="157"/>
      <c r="L31" s="166">
        <f t="shared" si="1"/>
        <v>0</v>
      </c>
      <c r="M31" s="164"/>
      <c r="N31" s="164">
        <f t="shared" si="2"/>
        <v>0</v>
      </c>
    </row>
    <row r="32" spans="1:14" s="26" customFormat="1" ht="15.5" x14ac:dyDescent="0.35">
      <c r="A32" s="149"/>
      <c r="B32" s="150"/>
      <c r="C32" s="163"/>
      <c r="D32" s="150"/>
      <c r="E32" s="150"/>
      <c r="F32" s="152"/>
      <c r="G32" s="153"/>
      <c r="H32" s="154"/>
      <c r="I32" s="155">
        <f t="shared" si="3"/>
        <v>0</v>
      </c>
      <c r="J32" s="156"/>
      <c r="K32" s="157"/>
      <c r="L32" s="166">
        <f t="shared" si="1"/>
        <v>0</v>
      </c>
      <c r="M32" s="164"/>
      <c r="N32" s="164">
        <f t="shared" si="2"/>
        <v>0</v>
      </c>
    </row>
    <row r="33" spans="1:14" s="26" customFormat="1" ht="15.5" x14ac:dyDescent="0.35">
      <c r="A33" s="149"/>
      <c r="B33" s="150"/>
      <c r="C33" s="163"/>
      <c r="D33" s="150"/>
      <c r="E33" s="150"/>
      <c r="F33" s="152"/>
      <c r="G33" s="153"/>
      <c r="H33" s="154"/>
      <c r="I33" s="155">
        <f t="shared" si="3"/>
        <v>0</v>
      </c>
      <c r="J33" s="156"/>
      <c r="K33" s="157"/>
      <c r="L33" s="166">
        <f t="shared" si="1"/>
        <v>0</v>
      </c>
      <c r="M33" s="164"/>
      <c r="N33" s="164">
        <f t="shared" si="2"/>
        <v>0</v>
      </c>
    </row>
    <row r="34" spans="1:14" s="26" customFormat="1" ht="15.5" x14ac:dyDescent="0.35">
      <c r="A34" s="149"/>
      <c r="B34" s="150"/>
      <c r="C34" s="163"/>
      <c r="D34" s="150"/>
      <c r="E34" s="150"/>
      <c r="F34" s="152"/>
      <c r="G34" s="153"/>
      <c r="H34" s="154"/>
      <c r="I34" s="155">
        <f t="shared" si="3"/>
        <v>0</v>
      </c>
      <c r="J34" s="156"/>
      <c r="K34" s="157"/>
      <c r="L34" s="166">
        <f t="shared" si="1"/>
        <v>0</v>
      </c>
      <c r="M34" s="164"/>
      <c r="N34" s="164">
        <f t="shared" si="2"/>
        <v>0</v>
      </c>
    </row>
    <row r="35" spans="1:14" s="26" customFormat="1" ht="15.5" x14ac:dyDescent="0.35">
      <c r="A35" s="149"/>
      <c r="B35" s="150"/>
      <c r="C35" s="163"/>
      <c r="D35" s="150"/>
      <c r="E35" s="150"/>
      <c r="F35" s="152"/>
      <c r="G35" s="153"/>
      <c r="H35" s="154"/>
      <c r="I35" s="155">
        <f t="shared" si="3"/>
        <v>0</v>
      </c>
      <c r="J35" s="156"/>
      <c r="K35" s="157"/>
      <c r="L35" s="166">
        <f t="shared" si="1"/>
        <v>0</v>
      </c>
      <c r="M35" s="164"/>
      <c r="N35" s="164">
        <f t="shared" si="2"/>
        <v>0</v>
      </c>
    </row>
    <row r="36" spans="1:14" s="26" customFormat="1" ht="15.5" x14ac:dyDescent="0.35">
      <c r="A36" s="149"/>
      <c r="B36" s="150"/>
      <c r="C36" s="163"/>
      <c r="D36" s="150"/>
      <c r="E36" s="150"/>
      <c r="F36" s="152"/>
      <c r="G36" s="153"/>
      <c r="H36" s="154"/>
      <c r="I36" s="155">
        <f t="shared" si="3"/>
        <v>0</v>
      </c>
      <c r="J36" s="156"/>
      <c r="K36" s="157"/>
      <c r="L36" s="166">
        <f t="shared" si="1"/>
        <v>0</v>
      </c>
      <c r="M36" s="164"/>
      <c r="N36" s="164">
        <f t="shared" si="2"/>
        <v>0</v>
      </c>
    </row>
    <row r="37" spans="1:14" s="26" customFormat="1" ht="15.5" x14ac:dyDescent="0.35">
      <c r="A37" s="149"/>
      <c r="B37" s="150"/>
      <c r="C37" s="163"/>
      <c r="D37" s="150"/>
      <c r="E37" s="150"/>
      <c r="F37" s="152"/>
      <c r="G37" s="153"/>
      <c r="H37" s="154"/>
      <c r="I37" s="155">
        <f t="shared" si="3"/>
        <v>0</v>
      </c>
      <c r="J37" s="156"/>
      <c r="K37" s="157"/>
      <c r="L37" s="166">
        <f t="shared" si="1"/>
        <v>0</v>
      </c>
      <c r="M37" s="164"/>
      <c r="N37" s="164">
        <f t="shared" si="2"/>
        <v>0</v>
      </c>
    </row>
    <row r="38" spans="1:14" s="26" customFormat="1" ht="15.5" x14ac:dyDescent="0.35">
      <c r="A38" s="149"/>
      <c r="B38" s="150"/>
      <c r="C38" s="163"/>
      <c r="D38" s="150"/>
      <c r="E38" s="150"/>
      <c r="F38" s="152"/>
      <c r="G38" s="153"/>
      <c r="H38" s="154"/>
      <c r="I38" s="155">
        <f t="shared" si="3"/>
        <v>0</v>
      </c>
      <c r="J38" s="156"/>
      <c r="K38" s="157"/>
      <c r="L38" s="166">
        <f t="shared" si="1"/>
        <v>0</v>
      </c>
      <c r="M38" s="164"/>
      <c r="N38" s="164">
        <f t="shared" si="2"/>
        <v>0</v>
      </c>
    </row>
    <row r="39" spans="1:14" s="26" customFormat="1" ht="15.5" x14ac:dyDescent="0.35">
      <c r="A39" s="149"/>
      <c r="B39" s="150"/>
      <c r="C39" s="163"/>
      <c r="D39" s="150"/>
      <c r="E39" s="150"/>
      <c r="F39" s="152"/>
      <c r="G39" s="153"/>
      <c r="H39" s="154"/>
      <c r="I39" s="155">
        <f t="shared" si="3"/>
        <v>0</v>
      </c>
      <c r="J39" s="156"/>
      <c r="K39" s="157"/>
      <c r="L39" s="166">
        <f t="shared" si="1"/>
        <v>0</v>
      </c>
      <c r="M39" s="164"/>
      <c r="N39" s="164">
        <f t="shared" si="2"/>
        <v>0</v>
      </c>
    </row>
    <row r="40" spans="1:14" s="26" customFormat="1" ht="15.5" x14ac:dyDescent="0.35">
      <c r="A40" s="149"/>
      <c r="B40" s="150"/>
      <c r="C40" s="163"/>
      <c r="D40" s="150"/>
      <c r="E40" s="150"/>
      <c r="F40" s="152"/>
      <c r="G40" s="153"/>
      <c r="H40" s="154"/>
      <c r="I40" s="155">
        <f t="shared" si="3"/>
        <v>0</v>
      </c>
      <c r="J40" s="156"/>
      <c r="K40" s="157"/>
      <c r="L40" s="166">
        <f t="shared" si="1"/>
        <v>0</v>
      </c>
      <c r="M40" s="164"/>
      <c r="N40" s="164">
        <f t="shared" si="2"/>
        <v>0</v>
      </c>
    </row>
    <row r="41" spans="1:14" s="26" customFormat="1" ht="15.5" x14ac:dyDescent="0.35">
      <c r="A41" s="149"/>
      <c r="B41" s="150"/>
      <c r="C41" s="163"/>
      <c r="D41" s="150"/>
      <c r="E41" s="150"/>
      <c r="F41" s="152"/>
      <c r="G41" s="153"/>
      <c r="H41" s="154"/>
      <c r="I41" s="155">
        <f t="shared" si="3"/>
        <v>0</v>
      </c>
      <c r="J41" s="156"/>
      <c r="K41" s="157"/>
      <c r="L41" s="166">
        <f t="shared" si="1"/>
        <v>0</v>
      </c>
      <c r="M41" s="164"/>
      <c r="N41" s="164">
        <f t="shared" si="2"/>
        <v>0</v>
      </c>
    </row>
    <row r="42" spans="1:14" s="26" customFormat="1" ht="15.5" x14ac:dyDescent="0.35">
      <c r="A42" s="149"/>
      <c r="B42" s="150"/>
      <c r="C42" s="163"/>
      <c r="D42" s="150"/>
      <c r="E42" s="150"/>
      <c r="F42" s="152"/>
      <c r="G42" s="153"/>
      <c r="H42" s="154"/>
      <c r="I42" s="155">
        <f t="shared" si="3"/>
        <v>0</v>
      </c>
      <c r="J42" s="156"/>
      <c r="K42" s="157"/>
      <c r="L42" s="166">
        <f t="shared" si="1"/>
        <v>0</v>
      </c>
      <c r="M42" s="164"/>
      <c r="N42" s="164">
        <f t="shared" si="2"/>
        <v>0</v>
      </c>
    </row>
    <row r="43" spans="1:14" s="26" customFormat="1" ht="15.5" x14ac:dyDescent="0.35">
      <c r="A43" s="149"/>
      <c r="B43" s="150"/>
      <c r="C43" s="163"/>
      <c r="D43" s="150"/>
      <c r="E43" s="150"/>
      <c r="F43" s="152"/>
      <c r="G43" s="153"/>
      <c r="H43" s="154"/>
      <c r="I43" s="155">
        <f t="shared" si="3"/>
        <v>0</v>
      </c>
      <c r="J43" s="156"/>
      <c r="K43" s="157"/>
      <c r="L43" s="166">
        <f t="shared" si="1"/>
        <v>0</v>
      </c>
      <c r="M43" s="164"/>
      <c r="N43" s="164">
        <f t="shared" si="2"/>
        <v>0</v>
      </c>
    </row>
    <row r="44" spans="1:14" s="26" customFormat="1" ht="15.5" x14ac:dyDescent="0.35">
      <c r="A44" s="149"/>
      <c r="B44" s="150"/>
      <c r="C44" s="163"/>
      <c r="D44" s="150"/>
      <c r="E44" s="150"/>
      <c r="F44" s="152"/>
      <c r="G44" s="153"/>
      <c r="H44" s="154"/>
      <c r="I44" s="155">
        <f t="shared" si="3"/>
        <v>0</v>
      </c>
      <c r="J44" s="156"/>
      <c r="K44" s="157"/>
      <c r="L44" s="166">
        <f t="shared" si="1"/>
        <v>0</v>
      </c>
      <c r="M44" s="164"/>
      <c r="N44" s="164">
        <f t="shared" si="2"/>
        <v>0</v>
      </c>
    </row>
    <row r="45" spans="1:14" s="26" customFormat="1" ht="15.5" x14ac:dyDescent="0.35">
      <c r="A45" s="149"/>
      <c r="B45" s="150"/>
      <c r="C45" s="163"/>
      <c r="D45" s="150"/>
      <c r="E45" s="150"/>
      <c r="F45" s="152"/>
      <c r="G45" s="153"/>
      <c r="H45" s="154"/>
      <c r="I45" s="155">
        <f t="shared" si="3"/>
        <v>0</v>
      </c>
      <c r="J45" s="156"/>
      <c r="K45" s="157"/>
      <c r="L45" s="166">
        <f t="shared" si="1"/>
        <v>0</v>
      </c>
      <c r="M45" s="164"/>
      <c r="N45" s="164">
        <f t="shared" si="2"/>
        <v>0</v>
      </c>
    </row>
    <row r="46" spans="1:14" s="26" customFormat="1" ht="15.5" x14ac:dyDescent="0.35">
      <c r="A46" s="149"/>
      <c r="B46" s="150"/>
      <c r="C46" s="163"/>
      <c r="D46" s="150"/>
      <c r="E46" s="150"/>
      <c r="F46" s="152"/>
      <c r="G46" s="153"/>
      <c r="H46" s="154"/>
      <c r="I46" s="155">
        <f t="shared" si="3"/>
        <v>0</v>
      </c>
      <c r="J46" s="156"/>
      <c r="K46" s="157"/>
      <c r="L46" s="166">
        <f t="shared" si="1"/>
        <v>0</v>
      </c>
      <c r="M46" s="164"/>
      <c r="N46" s="164">
        <f t="shared" si="2"/>
        <v>0</v>
      </c>
    </row>
    <row r="47" spans="1:14" s="26" customFormat="1" ht="15.5" x14ac:dyDescent="0.35">
      <c r="A47" s="149"/>
      <c r="B47" s="150"/>
      <c r="C47" s="163"/>
      <c r="D47" s="150"/>
      <c r="E47" s="150"/>
      <c r="F47" s="152"/>
      <c r="G47" s="153"/>
      <c r="H47" s="154"/>
      <c r="I47" s="155">
        <f t="shared" si="3"/>
        <v>0</v>
      </c>
      <c r="J47" s="156"/>
      <c r="K47" s="157"/>
      <c r="L47" s="166">
        <f t="shared" si="1"/>
        <v>0</v>
      </c>
      <c r="M47" s="164"/>
      <c r="N47" s="164">
        <f t="shared" si="2"/>
        <v>0</v>
      </c>
    </row>
    <row r="48" spans="1:14" s="26" customFormat="1" ht="15.5" x14ac:dyDescent="0.35">
      <c r="A48" s="149"/>
      <c r="B48" s="150"/>
      <c r="C48" s="163"/>
      <c r="D48" s="150"/>
      <c r="E48" s="150"/>
      <c r="F48" s="152"/>
      <c r="G48" s="153"/>
      <c r="H48" s="154"/>
      <c r="I48" s="155">
        <f t="shared" si="3"/>
        <v>0</v>
      </c>
      <c r="J48" s="156"/>
      <c r="K48" s="157"/>
      <c r="L48" s="166">
        <f t="shared" si="1"/>
        <v>0</v>
      </c>
      <c r="M48" s="164"/>
      <c r="N48" s="164">
        <f t="shared" si="2"/>
        <v>0</v>
      </c>
    </row>
    <row r="49" spans="1:14" s="26" customFormat="1" ht="15.5" x14ac:dyDescent="0.35">
      <c r="A49" s="149"/>
      <c r="B49" s="150"/>
      <c r="C49" s="163"/>
      <c r="D49" s="150"/>
      <c r="E49" s="150"/>
      <c r="F49" s="152"/>
      <c r="G49" s="153"/>
      <c r="H49" s="154"/>
      <c r="I49" s="155">
        <f t="shared" si="3"/>
        <v>0</v>
      </c>
      <c r="J49" s="156"/>
      <c r="K49" s="157"/>
      <c r="L49" s="166">
        <f t="shared" si="1"/>
        <v>0</v>
      </c>
      <c r="M49" s="164"/>
      <c r="N49" s="164">
        <f t="shared" si="2"/>
        <v>0</v>
      </c>
    </row>
    <row r="50" spans="1:14" s="26" customFormat="1" ht="15.5" x14ac:dyDescent="0.35">
      <c r="A50" s="149"/>
      <c r="B50" s="150"/>
      <c r="C50" s="163"/>
      <c r="D50" s="150"/>
      <c r="E50" s="150"/>
      <c r="F50" s="152"/>
      <c r="G50" s="153"/>
      <c r="H50" s="154"/>
      <c r="I50" s="155">
        <f t="shared" si="3"/>
        <v>0</v>
      </c>
      <c r="J50" s="156"/>
      <c r="K50" s="157"/>
      <c r="L50" s="166">
        <f t="shared" si="1"/>
        <v>0</v>
      </c>
      <c r="M50" s="164"/>
      <c r="N50" s="164">
        <f t="shared" si="2"/>
        <v>0</v>
      </c>
    </row>
    <row r="51" spans="1:14" s="26" customFormat="1" ht="15.5" x14ac:dyDescent="0.35">
      <c r="A51" s="149"/>
      <c r="B51" s="150"/>
      <c r="C51" s="163"/>
      <c r="D51" s="150"/>
      <c r="E51" s="150"/>
      <c r="F51" s="152"/>
      <c r="G51" s="153"/>
      <c r="H51" s="154"/>
      <c r="I51" s="155">
        <f t="shared" si="3"/>
        <v>0</v>
      </c>
      <c r="J51" s="156"/>
      <c r="K51" s="157"/>
      <c r="L51" s="166">
        <f t="shared" si="1"/>
        <v>0</v>
      </c>
      <c r="M51" s="164"/>
      <c r="N51" s="164">
        <f t="shared" si="2"/>
        <v>0</v>
      </c>
    </row>
    <row r="52" spans="1:14" s="26" customFormat="1" ht="15.5" x14ac:dyDescent="0.35">
      <c r="A52" s="149"/>
      <c r="B52" s="150"/>
      <c r="C52" s="163"/>
      <c r="D52" s="150"/>
      <c r="E52" s="150"/>
      <c r="F52" s="152"/>
      <c r="G52" s="153"/>
      <c r="H52" s="154"/>
      <c r="I52" s="155">
        <f t="shared" si="3"/>
        <v>0</v>
      </c>
      <c r="J52" s="156"/>
      <c r="K52" s="157"/>
      <c r="L52" s="166">
        <f t="shared" si="1"/>
        <v>0</v>
      </c>
      <c r="M52" s="164"/>
      <c r="N52" s="164">
        <f t="shared" si="2"/>
        <v>0</v>
      </c>
    </row>
    <row r="53" spans="1:14" s="26" customFormat="1" ht="15.5" x14ac:dyDescent="0.35">
      <c r="A53" s="149"/>
      <c r="B53" s="150"/>
      <c r="C53" s="163"/>
      <c r="D53" s="150"/>
      <c r="E53" s="150"/>
      <c r="F53" s="152"/>
      <c r="G53" s="153"/>
      <c r="H53" s="154"/>
      <c r="I53" s="155">
        <f t="shared" si="3"/>
        <v>0</v>
      </c>
      <c r="J53" s="156"/>
      <c r="K53" s="157"/>
      <c r="L53" s="166">
        <f t="shared" si="1"/>
        <v>0</v>
      </c>
      <c r="M53" s="164"/>
      <c r="N53" s="164">
        <f t="shared" si="2"/>
        <v>0</v>
      </c>
    </row>
    <row r="54" spans="1:14" s="26" customFormat="1" ht="15.5" x14ac:dyDescent="0.35">
      <c r="A54" s="149"/>
      <c r="B54" s="150"/>
      <c r="C54" s="163"/>
      <c r="D54" s="150"/>
      <c r="E54" s="150"/>
      <c r="F54" s="152"/>
      <c r="G54" s="153"/>
      <c r="H54" s="154"/>
      <c r="I54" s="155">
        <f t="shared" si="3"/>
        <v>0</v>
      </c>
      <c r="J54" s="156"/>
      <c r="K54" s="157"/>
      <c r="L54" s="166">
        <f t="shared" si="1"/>
        <v>0</v>
      </c>
      <c r="M54" s="164"/>
      <c r="N54" s="164">
        <f t="shared" si="2"/>
        <v>0</v>
      </c>
    </row>
    <row r="55" spans="1:14" s="26" customFormat="1" ht="15.5" x14ac:dyDescent="0.35">
      <c r="A55" s="149"/>
      <c r="B55" s="150"/>
      <c r="C55" s="163"/>
      <c r="D55" s="150"/>
      <c r="E55" s="150"/>
      <c r="F55" s="152"/>
      <c r="G55" s="153"/>
      <c r="H55" s="154"/>
      <c r="I55" s="155">
        <f t="shared" si="3"/>
        <v>0</v>
      </c>
      <c r="J55" s="156"/>
      <c r="K55" s="157"/>
      <c r="L55" s="166">
        <f t="shared" si="1"/>
        <v>0</v>
      </c>
      <c r="M55" s="164"/>
      <c r="N55" s="164">
        <f t="shared" si="2"/>
        <v>0</v>
      </c>
    </row>
    <row r="56" spans="1:14" s="26" customFormat="1" ht="15.5" x14ac:dyDescent="0.35">
      <c r="A56" s="149"/>
      <c r="B56" s="150"/>
      <c r="C56" s="163"/>
      <c r="D56" s="150"/>
      <c r="E56" s="150"/>
      <c r="F56" s="152"/>
      <c r="G56" s="153"/>
      <c r="H56" s="154"/>
      <c r="I56" s="155">
        <f t="shared" si="3"/>
        <v>0</v>
      </c>
      <c r="J56" s="156"/>
      <c r="K56" s="157"/>
      <c r="L56" s="166">
        <f t="shared" si="1"/>
        <v>0</v>
      </c>
      <c r="M56" s="164"/>
      <c r="N56" s="164">
        <f t="shared" si="2"/>
        <v>0</v>
      </c>
    </row>
    <row r="57" spans="1:14" s="26" customFormat="1" ht="15.5" x14ac:dyDescent="0.35">
      <c r="A57" s="149"/>
      <c r="B57" s="150"/>
      <c r="C57" s="163"/>
      <c r="D57" s="150"/>
      <c r="E57" s="150"/>
      <c r="F57" s="152"/>
      <c r="G57" s="153"/>
      <c r="H57" s="154"/>
      <c r="I57" s="155">
        <f t="shared" si="3"/>
        <v>0</v>
      </c>
      <c r="J57" s="156"/>
      <c r="K57" s="157"/>
      <c r="L57" s="166">
        <f t="shared" si="1"/>
        <v>0</v>
      </c>
      <c r="M57" s="164"/>
      <c r="N57" s="164">
        <f t="shared" si="2"/>
        <v>0</v>
      </c>
    </row>
    <row r="58" spans="1:14" s="26" customFormat="1" ht="15.5" x14ac:dyDescent="0.35">
      <c r="A58" s="149"/>
      <c r="B58" s="150"/>
      <c r="C58" s="163"/>
      <c r="D58" s="150"/>
      <c r="E58" s="150"/>
      <c r="F58" s="152"/>
      <c r="G58" s="153"/>
      <c r="H58" s="154"/>
      <c r="I58" s="155">
        <f t="shared" si="3"/>
        <v>0</v>
      </c>
      <c r="J58" s="156"/>
      <c r="K58" s="157"/>
      <c r="L58" s="166">
        <f t="shared" si="1"/>
        <v>0</v>
      </c>
      <c r="M58" s="164"/>
      <c r="N58" s="164">
        <f t="shared" si="2"/>
        <v>0</v>
      </c>
    </row>
    <row r="59" spans="1:14" s="26" customFormat="1" ht="15.5" x14ac:dyDescent="0.35">
      <c r="A59" s="149"/>
      <c r="B59" s="150"/>
      <c r="C59" s="163"/>
      <c r="D59" s="150"/>
      <c r="E59" s="150"/>
      <c r="F59" s="152"/>
      <c r="G59" s="153"/>
      <c r="H59" s="154"/>
      <c r="I59" s="155">
        <f t="shared" si="3"/>
        <v>0</v>
      </c>
      <c r="J59" s="156"/>
      <c r="K59" s="157"/>
      <c r="L59" s="166">
        <f t="shared" si="1"/>
        <v>0</v>
      </c>
      <c r="M59" s="164"/>
      <c r="N59" s="164">
        <f t="shared" si="2"/>
        <v>0</v>
      </c>
    </row>
    <row r="60" spans="1:14" s="26" customFormat="1" ht="15.5" x14ac:dyDescent="0.35">
      <c r="A60" s="149"/>
      <c r="B60" s="150"/>
      <c r="C60" s="163"/>
      <c r="D60" s="150"/>
      <c r="E60" s="150"/>
      <c r="F60" s="152"/>
      <c r="G60" s="153"/>
      <c r="H60" s="154"/>
      <c r="I60" s="155">
        <f t="shared" si="3"/>
        <v>0</v>
      </c>
      <c r="J60" s="156"/>
      <c r="K60" s="157"/>
      <c r="L60" s="166">
        <f t="shared" si="1"/>
        <v>0</v>
      </c>
      <c r="M60" s="164"/>
      <c r="N60" s="164">
        <f t="shared" si="2"/>
        <v>0</v>
      </c>
    </row>
    <row r="61" spans="1:14" s="26" customFormat="1" ht="27.65" customHeight="1" x14ac:dyDescent="0.35">
      <c r="A61" s="54"/>
      <c r="B61" s="54"/>
      <c r="C61" s="60"/>
      <c r="D61" s="54"/>
      <c r="E61" s="54"/>
      <c r="F61" s="61"/>
      <c r="G61" s="62"/>
      <c r="H61" s="63" t="s">
        <v>331</v>
      </c>
      <c r="I61" s="350">
        <f>ROUNDUP(SUM(I4:I60),2)</f>
        <v>0</v>
      </c>
      <c r="J61" s="69"/>
      <c r="K61" s="168"/>
      <c r="L61" s="165">
        <f>ROUNDUP(SUM(L4:L60),2)</f>
        <v>0</v>
      </c>
      <c r="M61" s="165">
        <f>ROUNDUP(SUM(M4:M60),2)</f>
        <v>0</v>
      </c>
      <c r="N61" s="165">
        <f>ROUNDUP(SUM(N4:N60),2)</f>
        <v>0</v>
      </c>
    </row>
  </sheetData>
  <sheetProtection algorithmName="SHA-512" hashValue="d1/tBRNzD3muOIhN8EwrqqlZjfKCuyQNCetBLU7LpYHU6Z08v9n4SS6VxbBaqcIqyobLg0zgVnYKOc9VABSOXg==" saltValue="OdmPBhEb3dRRxJEeJRlzLQ==" spinCount="100000" sheet="1" objects="1" scenarios="1"/>
  <printOptions horizontalCentered="1"/>
  <pageMargins left="0.39370078740157483" right="0.39370078740157483" top="0.55118110236220474" bottom="0.55118110236220474" header="0.31496062992125984" footer="0.31496062992125984"/>
  <pageSetup scale="43" orientation="landscape" r:id="rId1"/>
  <headerFooter>
    <oddFooter>&amp;C&amp;F&amp;R&amp;P/&amp;N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1"/>
  <dimension ref="A1:N61"/>
  <sheetViews>
    <sheetView zoomScale="60" zoomScaleNormal="60" workbookViewId="0">
      <selection activeCell="K1" sqref="K1:L1048576"/>
    </sheetView>
  </sheetViews>
  <sheetFormatPr defaultColWidth="8.90625" defaultRowHeight="14.5" x14ac:dyDescent="0.35"/>
  <cols>
    <col min="1" max="1" width="10.90625" style="55" customWidth="1"/>
    <col min="2" max="2" width="21.36328125" style="55" customWidth="1"/>
    <col min="3" max="3" width="21.36328125" style="64" customWidth="1"/>
    <col min="4" max="4" width="21.36328125" style="55" customWidth="1"/>
    <col min="5" max="5" width="64" style="55" customWidth="1"/>
    <col min="6" max="6" width="21.36328125" style="65" customWidth="1"/>
    <col min="7" max="7" width="19.453125" style="66" customWidth="1"/>
    <col min="8" max="8" width="21.36328125" style="67" customWidth="1"/>
    <col min="9" max="9" width="21.36328125" style="18" customWidth="1"/>
    <col min="10" max="10" width="16.90625" style="70" customWidth="1"/>
    <col min="11" max="11" width="18.453125" style="43" hidden="1" customWidth="1"/>
    <col min="12" max="12" width="16" style="47" hidden="1" customWidth="1"/>
    <col min="13" max="13" width="13.36328125" style="18" hidden="1" customWidth="1"/>
    <col min="14" max="14" width="15.36328125" style="18" hidden="1" customWidth="1"/>
    <col min="15" max="16384" width="8.90625" style="16"/>
  </cols>
  <sheetData>
    <row r="1" spans="1:14" s="19" customFormat="1" ht="40.25" customHeight="1" x14ac:dyDescent="0.35">
      <c r="A1" s="138" t="s">
        <v>356</v>
      </c>
      <c r="B1" s="138"/>
      <c r="C1" s="139"/>
      <c r="D1" s="139"/>
      <c r="E1" s="140"/>
      <c r="F1" s="57"/>
      <c r="G1" s="58"/>
      <c r="H1" s="59"/>
      <c r="I1" s="20"/>
      <c r="J1" s="68"/>
      <c r="K1" s="42"/>
      <c r="L1" s="46"/>
      <c r="M1" s="20"/>
      <c r="N1" s="20"/>
    </row>
    <row r="3" spans="1:14" s="78" customFormat="1" ht="68.400000000000006" customHeight="1" x14ac:dyDescent="0.3">
      <c r="A3" s="345" t="s">
        <v>220</v>
      </c>
      <c r="B3" s="346" t="s">
        <v>219</v>
      </c>
      <c r="C3" s="347" t="s">
        <v>223</v>
      </c>
      <c r="D3" s="346" t="s">
        <v>221</v>
      </c>
      <c r="E3" s="345" t="s">
        <v>222</v>
      </c>
      <c r="F3" s="348" t="s">
        <v>216</v>
      </c>
      <c r="G3" s="345" t="s">
        <v>215</v>
      </c>
      <c r="H3" s="349" t="s">
        <v>238</v>
      </c>
      <c r="I3" s="348" t="s">
        <v>237</v>
      </c>
      <c r="J3" s="347" t="s">
        <v>254</v>
      </c>
      <c r="K3" s="45" t="s">
        <v>233</v>
      </c>
      <c r="L3" s="23" t="s">
        <v>239</v>
      </c>
      <c r="M3" s="608" t="s">
        <v>415</v>
      </c>
      <c r="N3" s="77" t="s">
        <v>234</v>
      </c>
    </row>
    <row r="4" spans="1:14" s="26" customFormat="1" ht="15.5" x14ac:dyDescent="0.35">
      <c r="A4" s="149"/>
      <c r="B4" s="150"/>
      <c r="C4" s="163"/>
      <c r="D4" s="150"/>
      <c r="E4" s="150"/>
      <c r="F4" s="152"/>
      <c r="G4" s="153"/>
      <c r="H4" s="154"/>
      <c r="I4" s="155">
        <f>IF(H4="",F4,F4/H4)</f>
        <v>0</v>
      </c>
      <c r="J4" s="156"/>
      <c r="K4" s="157"/>
      <c r="L4" s="166">
        <f>IF(K4&gt;0,(F4/K4),I4)</f>
        <v>0</v>
      </c>
      <c r="M4" s="164"/>
      <c r="N4" s="164">
        <f>L4-M4</f>
        <v>0</v>
      </c>
    </row>
    <row r="5" spans="1:14" s="26" customFormat="1" ht="15.5" x14ac:dyDescent="0.35">
      <c r="A5" s="149"/>
      <c r="B5" s="150"/>
      <c r="C5" s="163"/>
      <c r="D5" s="150"/>
      <c r="E5" s="150"/>
      <c r="F5" s="152"/>
      <c r="G5" s="153"/>
      <c r="H5" s="154"/>
      <c r="I5" s="155">
        <f t="shared" ref="I5:I60" si="0">IF(H5="",F5,F5/H5)</f>
        <v>0</v>
      </c>
      <c r="J5" s="156"/>
      <c r="K5" s="157"/>
      <c r="L5" s="166">
        <f t="shared" ref="L5:L60" si="1">IF(K5&gt;0,(F5/K5),I5)</f>
        <v>0</v>
      </c>
      <c r="M5" s="164"/>
      <c r="N5" s="164">
        <f t="shared" ref="N5:N60" si="2">L5-M5</f>
        <v>0</v>
      </c>
    </row>
    <row r="6" spans="1:14" s="26" customFormat="1" ht="15.5" x14ac:dyDescent="0.35">
      <c r="A6" s="149"/>
      <c r="B6" s="150"/>
      <c r="C6" s="163"/>
      <c r="D6" s="150"/>
      <c r="E6" s="150"/>
      <c r="F6" s="152"/>
      <c r="G6" s="153"/>
      <c r="H6" s="154"/>
      <c r="I6" s="155">
        <f t="shared" si="0"/>
        <v>0</v>
      </c>
      <c r="J6" s="156"/>
      <c r="K6" s="157"/>
      <c r="L6" s="166">
        <f t="shared" si="1"/>
        <v>0</v>
      </c>
      <c r="M6" s="164"/>
      <c r="N6" s="164">
        <f t="shared" si="2"/>
        <v>0</v>
      </c>
    </row>
    <row r="7" spans="1:14" s="26" customFormat="1" ht="15.5" x14ac:dyDescent="0.35">
      <c r="A7" s="149"/>
      <c r="B7" s="150"/>
      <c r="C7" s="163"/>
      <c r="D7" s="150"/>
      <c r="E7" s="150"/>
      <c r="F7" s="152"/>
      <c r="G7" s="153"/>
      <c r="H7" s="154"/>
      <c r="I7" s="155">
        <f t="shared" si="0"/>
        <v>0</v>
      </c>
      <c r="J7" s="156"/>
      <c r="K7" s="157"/>
      <c r="L7" s="166">
        <f t="shared" si="1"/>
        <v>0</v>
      </c>
      <c r="M7" s="164"/>
      <c r="N7" s="164">
        <f t="shared" si="2"/>
        <v>0</v>
      </c>
    </row>
    <row r="8" spans="1:14" s="26" customFormat="1" ht="15.5" x14ac:dyDescent="0.35">
      <c r="A8" s="149"/>
      <c r="B8" s="150"/>
      <c r="C8" s="163"/>
      <c r="D8" s="150"/>
      <c r="E8" s="150"/>
      <c r="F8" s="152"/>
      <c r="G8" s="153"/>
      <c r="H8" s="154"/>
      <c r="I8" s="155">
        <f t="shared" si="0"/>
        <v>0</v>
      </c>
      <c r="J8" s="156"/>
      <c r="K8" s="157"/>
      <c r="L8" s="166">
        <f t="shared" si="1"/>
        <v>0</v>
      </c>
      <c r="M8" s="164"/>
      <c r="N8" s="164">
        <f t="shared" si="2"/>
        <v>0</v>
      </c>
    </row>
    <row r="9" spans="1:14" s="26" customFormat="1" ht="15.5" x14ac:dyDescent="0.35">
      <c r="A9" s="149"/>
      <c r="B9" s="150"/>
      <c r="C9" s="163"/>
      <c r="D9" s="150"/>
      <c r="E9" s="150"/>
      <c r="F9" s="152"/>
      <c r="G9" s="153"/>
      <c r="H9" s="154"/>
      <c r="I9" s="155">
        <f t="shared" si="0"/>
        <v>0</v>
      </c>
      <c r="J9" s="156"/>
      <c r="K9" s="157"/>
      <c r="L9" s="166">
        <f t="shared" si="1"/>
        <v>0</v>
      </c>
      <c r="M9" s="164"/>
      <c r="N9" s="164">
        <f t="shared" si="2"/>
        <v>0</v>
      </c>
    </row>
    <row r="10" spans="1:14" s="26" customFormat="1" ht="15.5" x14ac:dyDescent="0.35">
      <c r="A10" s="149"/>
      <c r="B10" s="150"/>
      <c r="C10" s="163"/>
      <c r="D10" s="150"/>
      <c r="E10" s="150"/>
      <c r="F10" s="152"/>
      <c r="G10" s="153"/>
      <c r="H10" s="154"/>
      <c r="I10" s="155">
        <f t="shared" si="0"/>
        <v>0</v>
      </c>
      <c r="J10" s="156"/>
      <c r="K10" s="157"/>
      <c r="L10" s="166">
        <f t="shared" si="1"/>
        <v>0</v>
      </c>
      <c r="M10" s="164"/>
      <c r="N10" s="164">
        <f t="shared" si="2"/>
        <v>0</v>
      </c>
    </row>
    <row r="11" spans="1:14" s="26" customFormat="1" ht="15.5" x14ac:dyDescent="0.35">
      <c r="A11" s="149"/>
      <c r="B11" s="150"/>
      <c r="C11" s="163"/>
      <c r="D11" s="150"/>
      <c r="E11" s="150"/>
      <c r="F11" s="152"/>
      <c r="G11" s="153"/>
      <c r="H11" s="154"/>
      <c r="I11" s="155">
        <f t="shared" si="0"/>
        <v>0</v>
      </c>
      <c r="J11" s="156"/>
      <c r="K11" s="157"/>
      <c r="L11" s="166">
        <f t="shared" si="1"/>
        <v>0</v>
      </c>
      <c r="M11" s="164"/>
      <c r="N11" s="164">
        <f t="shared" si="2"/>
        <v>0</v>
      </c>
    </row>
    <row r="12" spans="1:14" s="26" customFormat="1" ht="15.5" x14ac:dyDescent="0.35">
      <c r="A12" s="149"/>
      <c r="B12" s="150"/>
      <c r="C12" s="163"/>
      <c r="D12" s="150"/>
      <c r="E12" s="150"/>
      <c r="F12" s="152"/>
      <c r="G12" s="153"/>
      <c r="H12" s="154"/>
      <c r="I12" s="155">
        <f t="shared" si="0"/>
        <v>0</v>
      </c>
      <c r="J12" s="156"/>
      <c r="K12" s="157"/>
      <c r="L12" s="166">
        <f t="shared" si="1"/>
        <v>0</v>
      </c>
      <c r="M12" s="164"/>
      <c r="N12" s="164">
        <f t="shared" si="2"/>
        <v>0</v>
      </c>
    </row>
    <row r="13" spans="1:14" s="26" customFormat="1" ht="15.5" x14ac:dyDescent="0.35">
      <c r="A13" s="149"/>
      <c r="B13" s="150"/>
      <c r="C13" s="163"/>
      <c r="D13" s="150"/>
      <c r="E13" s="150"/>
      <c r="F13" s="152"/>
      <c r="G13" s="153"/>
      <c r="H13" s="154"/>
      <c r="I13" s="155">
        <f t="shared" si="0"/>
        <v>0</v>
      </c>
      <c r="J13" s="156"/>
      <c r="K13" s="157"/>
      <c r="L13" s="166">
        <f t="shared" si="1"/>
        <v>0</v>
      </c>
      <c r="M13" s="164"/>
      <c r="N13" s="164">
        <f t="shared" si="2"/>
        <v>0</v>
      </c>
    </row>
    <row r="14" spans="1:14" s="26" customFormat="1" ht="15.5" x14ac:dyDescent="0.35">
      <c r="A14" s="149"/>
      <c r="B14" s="150"/>
      <c r="C14" s="163"/>
      <c r="D14" s="150"/>
      <c r="E14" s="150"/>
      <c r="F14" s="152"/>
      <c r="G14" s="153"/>
      <c r="H14" s="154"/>
      <c r="I14" s="155">
        <f t="shared" si="0"/>
        <v>0</v>
      </c>
      <c r="J14" s="156"/>
      <c r="K14" s="157"/>
      <c r="L14" s="166">
        <f t="shared" si="1"/>
        <v>0</v>
      </c>
      <c r="M14" s="164"/>
      <c r="N14" s="164">
        <f t="shared" si="2"/>
        <v>0</v>
      </c>
    </row>
    <row r="15" spans="1:14" s="26" customFormat="1" ht="15.5" x14ac:dyDescent="0.35">
      <c r="A15" s="149"/>
      <c r="B15" s="150"/>
      <c r="C15" s="163"/>
      <c r="D15" s="150"/>
      <c r="E15" s="150"/>
      <c r="F15" s="152"/>
      <c r="G15" s="153"/>
      <c r="H15" s="154"/>
      <c r="I15" s="155">
        <f t="shared" si="0"/>
        <v>0</v>
      </c>
      <c r="J15" s="156"/>
      <c r="K15" s="157"/>
      <c r="L15" s="166">
        <f t="shared" si="1"/>
        <v>0</v>
      </c>
      <c r="M15" s="164"/>
      <c r="N15" s="164">
        <f t="shared" si="2"/>
        <v>0</v>
      </c>
    </row>
    <row r="16" spans="1:14" s="26" customFormat="1" ht="15.5" x14ac:dyDescent="0.35">
      <c r="A16" s="149"/>
      <c r="B16" s="150"/>
      <c r="C16" s="163"/>
      <c r="D16" s="150"/>
      <c r="E16" s="150"/>
      <c r="F16" s="152"/>
      <c r="G16" s="153"/>
      <c r="H16" s="154"/>
      <c r="I16" s="155">
        <f t="shared" si="0"/>
        <v>0</v>
      </c>
      <c r="J16" s="156"/>
      <c r="K16" s="157"/>
      <c r="L16" s="166">
        <f t="shared" si="1"/>
        <v>0</v>
      </c>
      <c r="M16" s="164"/>
      <c r="N16" s="164">
        <f t="shared" si="2"/>
        <v>0</v>
      </c>
    </row>
    <row r="17" spans="1:14" s="26" customFormat="1" ht="15.5" x14ac:dyDescent="0.35">
      <c r="A17" s="149"/>
      <c r="B17" s="150"/>
      <c r="C17" s="163"/>
      <c r="D17" s="150"/>
      <c r="E17" s="150"/>
      <c r="F17" s="152"/>
      <c r="G17" s="153"/>
      <c r="H17" s="154"/>
      <c r="I17" s="155">
        <f t="shared" si="0"/>
        <v>0</v>
      </c>
      <c r="J17" s="156"/>
      <c r="K17" s="157"/>
      <c r="L17" s="166">
        <f t="shared" si="1"/>
        <v>0</v>
      </c>
      <c r="M17" s="164"/>
      <c r="N17" s="164">
        <f t="shared" si="2"/>
        <v>0</v>
      </c>
    </row>
    <row r="18" spans="1:14" s="26" customFormat="1" ht="15.5" x14ac:dyDescent="0.35">
      <c r="A18" s="149"/>
      <c r="B18" s="150"/>
      <c r="C18" s="163"/>
      <c r="D18" s="150"/>
      <c r="E18" s="150"/>
      <c r="F18" s="152"/>
      <c r="G18" s="153"/>
      <c r="H18" s="154"/>
      <c r="I18" s="155">
        <f t="shared" si="0"/>
        <v>0</v>
      </c>
      <c r="J18" s="156"/>
      <c r="K18" s="157"/>
      <c r="L18" s="166">
        <f t="shared" si="1"/>
        <v>0</v>
      </c>
      <c r="M18" s="164"/>
      <c r="N18" s="164">
        <f t="shared" si="2"/>
        <v>0</v>
      </c>
    </row>
    <row r="19" spans="1:14" s="26" customFormat="1" ht="15.5" x14ac:dyDescent="0.35">
      <c r="A19" s="149"/>
      <c r="B19" s="150"/>
      <c r="C19" s="163"/>
      <c r="D19" s="150"/>
      <c r="E19" s="150"/>
      <c r="F19" s="152"/>
      <c r="G19" s="153"/>
      <c r="H19" s="154"/>
      <c r="I19" s="155">
        <f t="shared" si="0"/>
        <v>0</v>
      </c>
      <c r="J19" s="156"/>
      <c r="K19" s="157"/>
      <c r="L19" s="166">
        <f t="shared" si="1"/>
        <v>0</v>
      </c>
      <c r="M19" s="164"/>
      <c r="N19" s="164">
        <f t="shared" si="2"/>
        <v>0</v>
      </c>
    </row>
    <row r="20" spans="1:14" s="26" customFormat="1" ht="15.5" x14ac:dyDescent="0.35">
      <c r="A20" s="149"/>
      <c r="B20" s="150"/>
      <c r="C20" s="163"/>
      <c r="D20" s="150"/>
      <c r="E20" s="150"/>
      <c r="F20" s="152"/>
      <c r="G20" s="153"/>
      <c r="H20" s="154"/>
      <c r="I20" s="155">
        <f t="shared" si="0"/>
        <v>0</v>
      </c>
      <c r="J20" s="156"/>
      <c r="K20" s="157"/>
      <c r="L20" s="166">
        <f t="shared" si="1"/>
        <v>0</v>
      </c>
      <c r="M20" s="164"/>
      <c r="N20" s="164">
        <f t="shared" si="2"/>
        <v>0</v>
      </c>
    </row>
    <row r="21" spans="1:14" s="26" customFormat="1" ht="15.5" x14ac:dyDescent="0.35">
      <c r="A21" s="149"/>
      <c r="B21" s="150"/>
      <c r="C21" s="163"/>
      <c r="D21" s="150"/>
      <c r="E21" s="150"/>
      <c r="F21" s="152"/>
      <c r="G21" s="153"/>
      <c r="H21" s="154"/>
      <c r="I21" s="155">
        <f t="shared" si="0"/>
        <v>0</v>
      </c>
      <c r="J21" s="156"/>
      <c r="K21" s="157"/>
      <c r="L21" s="166">
        <f t="shared" si="1"/>
        <v>0</v>
      </c>
      <c r="M21" s="164"/>
      <c r="N21" s="164">
        <f t="shared" si="2"/>
        <v>0</v>
      </c>
    </row>
    <row r="22" spans="1:14" s="26" customFormat="1" ht="15.5" x14ac:dyDescent="0.35">
      <c r="A22" s="149"/>
      <c r="B22" s="150"/>
      <c r="C22" s="163"/>
      <c r="D22" s="150"/>
      <c r="E22" s="150"/>
      <c r="F22" s="152"/>
      <c r="G22" s="153"/>
      <c r="H22" s="154"/>
      <c r="I22" s="155">
        <f t="shared" si="0"/>
        <v>0</v>
      </c>
      <c r="J22" s="156"/>
      <c r="K22" s="157"/>
      <c r="L22" s="166">
        <f t="shared" si="1"/>
        <v>0</v>
      </c>
      <c r="M22" s="164"/>
      <c r="N22" s="164">
        <f t="shared" si="2"/>
        <v>0</v>
      </c>
    </row>
    <row r="23" spans="1:14" s="26" customFormat="1" ht="15.5" x14ac:dyDescent="0.35">
      <c r="A23" s="149"/>
      <c r="B23" s="150"/>
      <c r="C23" s="163"/>
      <c r="D23" s="150"/>
      <c r="E23" s="150"/>
      <c r="F23" s="152"/>
      <c r="G23" s="153"/>
      <c r="H23" s="154"/>
      <c r="I23" s="155">
        <f t="shared" si="0"/>
        <v>0</v>
      </c>
      <c r="J23" s="156"/>
      <c r="K23" s="157"/>
      <c r="L23" s="166">
        <f t="shared" si="1"/>
        <v>0</v>
      </c>
      <c r="M23" s="164"/>
      <c r="N23" s="164">
        <f t="shared" si="2"/>
        <v>0</v>
      </c>
    </row>
    <row r="24" spans="1:14" s="26" customFormat="1" ht="15.5" x14ac:dyDescent="0.35">
      <c r="A24" s="149"/>
      <c r="B24" s="150"/>
      <c r="C24" s="163"/>
      <c r="D24" s="150"/>
      <c r="E24" s="150"/>
      <c r="F24" s="152"/>
      <c r="G24" s="153"/>
      <c r="H24" s="154"/>
      <c r="I24" s="155">
        <f t="shared" si="0"/>
        <v>0</v>
      </c>
      <c r="J24" s="156"/>
      <c r="K24" s="157"/>
      <c r="L24" s="166">
        <f t="shared" si="1"/>
        <v>0</v>
      </c>
      <c r="M24" s="164"/>
      <c r="N24" s="164">
        <f t="shared" si="2"/>
        <v>0</v>
      </c>
    </row>
    <row r="25" spans="1:14" s="26" customFormat="1" ht="15.5" x14ac:dyDescent="0.35">
      <c r="A25" s="149"/>
      <c r="B25" s="150"/>
      <c r="C25" s="163"/>
      <c r="D25" s="150"/>
      <c r="E25" s="150"/>
      <c r="F25" s="152"/>
      <c r="G25" s="153"/>
      <c r="H25" s="154"/>
      <c r="I25" s="155">
        <f t="shared" si="0"/>
        <v>0</v>
      </c>
      <c r="J25" s="156"/>
      <c r="K25" s="157"/>
      <c r="L25" s="166">
        <f t="shared" si="1"/>
        <v>0</v>
      </c>
      <c r="M25" s="164"/>
      <c r="N25" s="164">
        <f t="shared" si="2"/>
        <v>0</v>
      </c>
    </row>
    <row r="26" spans="1:14" s="26" customFormat="1" ht="15.5" x14ac:dyDescent="0.35">
      <c r="A26" s="149"/>
      <c r="B26" s="150"/>
      <c r="C26" s="163"/>
      <c r="D26" s="150"/>
      <c r="E26" s="150"/>
      <c r="F26" s="152"/>
      <c r="G26" s="153"/>
      <c r="H26" s="154"/>
      <c r="I26" s="155">
        <f t="shared" si="0"/>
        <v>0</v>
      </c>
      <c r="J26" s="156"/>
      <c r="K26" s="157"/>
      <c r="L26" s="166">
        <f t="shared" si="1"/>
        <v>0</v>
      </c>
      <c r="M26" s="164"/>
      <c r="N26" s="164">
        <f t="shared" si="2"/>
        <v>0</v>
      </c>
    </row>
    <row r="27" spans="1:14" s="26" customFormat="1" ht="15.5" x14ac:dyDescent="0.35">
      <c r="A27" s="149"/>
      <c r="B27" s="150"/>
      <c r="C27" s="163"/>
      <c r="D27" s="150"/>
      <c r="E27" s="150"/>
      <c r="F27" s="152"/>
      <c r="G27" s="153"/>
      <c r="H27" s="154"/>
      <c r="I27" s="155">
        <f t="shared" si="0"/>
        <v>0</v>
      </c>
      <c r="J27" s="156"/>
      <c r="K27" s="157"/>
      <c r="L27" s="166">
        <f t="shared" si="1"/>
        <v>0</v>
      </c>
      <c r="M27" s="164"/>
      <c r="N27" s="164">
        <f t="shared" si="2"/>
        <v>0</v>
      </c>
    </row>
    <row r="28" spans="1:14" s="26" customFormat="1" ht="15.5" x14ac:dyDescent="0.35">
      <c r="A28" s="149"/>
      <c r="B28" s="150"/>
      <c r="C28" s="163"/>
      <c r="D28" s="150"/>
      <c r="E28" s="150"/>
      <c r="F28" s="152"/>
      <c r="G28" s="153"/>
      <c r="H28" s="154"/>
      <c r="I28" s="155">
        <f t="shared" si="0"/>
        <v>0</v>
      </c>
      <c r="J28" s="156"/>
      <c r="K28" s="157"/>
      <c r="L28" s="166">
        <f t="shared" si="1"/>
        <v>0</v>
      </c>
      <c r="M28" s="164"/>
      <c r="N28" s="164">
        <f t="shared" si="2"/>
        <v>0</v>
      </c>
    </row>
    <row r="29" spans="1:14" s="26" customFormat="1" ht="15.5" x14ac:dyDescent="0.35">
      <c r="A29" s="149"/>
      <c r="B29" s="150"/>
      <c r="C29" s="163"/>
      <c r="D29" s="150"/>
      <c r="E29" s="150"/>
      <c r="F29" s="152"/>
      <c r="G29" s="153"/>
      <c r="H29" s="154"/>
      <c r="I29" s="155">
        <f t="shared" si="0"/>
        <v>0</v>
      </c>
      <c r="J29" s="156"/>
      <c r="K29" s="157"/>
      <c r="L29" s="166">
        <f t="shared" si="1"/>
        <v>0</v>
      </c>
      <c r="M29" s="164"/>
      <c r="N29" s="164">
        <f t="shared" si="2"/>
        <v>0</v>
      </c>
    </row>
    <row r="30" spans="1:14" s="26" customFormat="1" ht="15.5" x14ac:dyDescent="0.35">
      <c r="A30" s="149"/>
      <c r="B30" s="150"/>
      <c r="C30" s="163"/>
      <c r="D30" s="150"/>
      <c r="E30" s="150"/>
      <c r="F30" s="152"/>
      <c r="G30" s="153"/>
      <c r="H30" s="154"/>
      <c r="I30" s="155">
        <f t="shared" si="0"/>
        <v>0</v>
      </c>
      <c r="J30" s="156"/>
      <c r="K30" s="157"/>
      <c r="L30" s="166">
        <f t="shared" si="1"/>
        <v>0</v>
      </c>
      <c r="M30" s="164"/>
      <c r="N30" s="164">
        <f t="shared" si="2"/>
        <v>0</v>
      </c>
    </row>
    <row r="31" spans="1:14" s="26" customFormat="1" ht="15.5" x14ac:dyDescent="0.35">
      <c r="A31" s="149"/>
      <c r="B31" s="150"/>
      <c r="C31" s="163"/>
      <c r="D31" s="150"/>
      <c r="E31" s="150"/>
      <c r="F31" s="152"/>
      <c r="G31" s="153"/>
      <c r="H31" s="154"/>
      <c r="I31" s="155">
        <f t="shared" si="0"/>
        <v>0</v>
      </c>
      <c r="J31" s="156"/>
      <c r="K31" s="157"/>
      <c r="L31" s="166">
        <f t="shared" si="1"/>
        <v>0</v>
      </c>
      <c r="M31" s="164"/>
      <c r="N31" s="164">
        <f t="shared" si="2"/>
        <v>0</v>
      </c>
    </row>
    <row r="32" spans="1:14" s="26" customFormat="1" ht="15.5" x14ac:dyDescent="0.35">
      <c r="A32" s="149"/>
      <c r="B32" s="150"/>
      <c r="C32" s="163"/>
      <c r="D32" s="150"/>
      <c r="E32" s="150"/>
      <c r="F32" s="152"/>
      <c r="G32" s="153"/>
      <c r="H32" s="154"/>
      <c r="I32" s="155">
        <f t="shared" si="0"/>
        <v>0</v>
      </c>
      <c r="J32" s="156"/>
      <c r="K32" s="157"/>
      <c r="L32" s="166">
        <f t="shared" si="1"/>
        <v>0</v>
      </c>
      <c r="M32" s="164"/>
      <c r="N32" s="164">
        <f t="shared" si="2"/>
        <v>0</v>
      </c>
    </row>
    <row r="33" spans="1:14" s="26" customFormat="1" ht="15.5" x14ac:dyDescent="0.35">
      <c r="A33" s="149"/>
      <c r="B33" s="150"/>
      <c r="C33" s="163"/>
      <c r="D33" s="150"/>
      <c r="E33" s="150"/>
      <c r="F33" s="152"/>
      <c r="G33" s="153"/>
      <c r="H33" s="154"/>
      <c r="I33" s="155">
        <f t="shared" si="0"/>
        <v>0</v>
      </c>
      <c r="J33" s="156"/>
      <c r="K33" s="157"/>
      <c r="L33" s="166">
        <f t="shared" si="1"/>
        <v>0</v>
      </c>
      <c r="M33" s="164"/>
      <c r="N33" s="164">
        <f t="shared" si="2"/>
        <v>0</v>
      </c>
    </row>
    <row r="34" spans="1:14" s="26" customFormat="1" ht="15.5" x14ac:dyDescent="0.35">
      <c r="A34" s="149"/>
      <c r="B34" s="150"/>
      <c r="C34" s="163"/>
      <c r="D34" s="150"/>
      <c r="E34" s="150"/>
      <c r="F34" s="152"/>
      <c r="G34" s="153"/>
      <c r="H34" s="154"/>
      <c r="I34" s="155">
        <f t="shared" si="0"/>
        <v>0</v>
      </c>
      <c r="J34" s="156"/>
      <c r="K34" s="157"/>
      <c r="L34" s="166">
        <f t="shared" si="1"/>
        <v>0</v>
      </c>
      <c r="M34" s="164"/>
      <c r="N34" s="164">
        <f t="shared" si="2"/>
        <v>0</v>
      </c>
    </row>
    <row r="35" spans="1:14" s="26" customFormat="1" ht="15.5" x14ac:dyDescent="0.35">
      <c r="A35" s="149"/>
      <c r="B35" s="150"/>
      <c r="C35" s="163"/>
      <c r="D35" s="150"/>
      <c r="E35" s="150"/>
      <c r="F35" s="152"/>
      <c r="G35" s="153"/>
      <c r="H35" s="154"/>
      <c r="I35" s="155">
        <f t="shared" si="0"/>
        <v>0</v>
      </c>
      <c r="J35" s="156"/>
      <c r="K35" s="157"/>
      <c r="L35" s="166">
        <f t="shared" si="1"/>
        <v>0</v>
      </c>
      <c r="M35" s="164"/>
      <c r="N35" s="164">
        <f t="shared" si="2"/>
        <v>0</v>
      </c>
    </row>
    <row r="36" spans="1:14" s="26" customFormat="1" ht="15.5" x14ac:dyDescent="0.35">
      <c r="A36" s="149"/>
      <c r="B36" s="150"/>
      <c r="C36" s="163"/>
      <c r="D36" s="150"/>
      <c r="E36" s="150"/>
      <c r="F36" s="152"/>
      <c r="G36" s="153"/>
      <c r="H36" s="154"/>
      <c r="I36" s="155">
        <f t="shared" si="0"/>
        <v>0</v>
      </c>
      <c r="J36" s="156"/>
      <c r="K36" s="157"/>
      <c r="L36" s="166">
        <f t="shared" si="1"/>
        <v>0</v>
      </c>
      <c r="M36" s="164"/>
      <c r="N36" s="164">
        <f t="shared" si="2"/>
        <v>0</v>
      </c>
    </row>
    <row r="37" spans="1:14" s="26" customFormat="1" ht="15.5" x14ac:dyDescent="0.35">
      <c r="A37" s="149"/>
      <c r="B37" s="150"/>
      <c r="C37" s="163"/>
      <c r="D37" s="150"/>
      <c r="E37" s="150"/>
      <c r="F37" s="152"/>
      <c r="G37" s="153"/>
      <c r="H37" s="154"/>
      <c r="I37" s="155">
        <f t="shared" si="0"/>
        <v>0</v>
      </c>
      <c r="J37" s="156"/>
      <c r="K37" s="157"/>
      <c r="L37" s="166">
        <f t="shared" si="1"/>
        <v>0</v>
      </c>
      <c r="M37" s="164"/>
      <c r="N37" s="164">
        <f t="shared" si="2"/>
        <v>0</v>
      </c>
    </row>
    <row r="38" spans="1:14" s="26" customFormat="1" ht="15.5" x14ac:dyDescent="0.35">
      <c r="A38" s="149"/>
      <c r="B38" s="150"/>
      <c r="C38" s="163"/>
      <c r="D38" s="150"/>
      <c r="E38" s="150"/>
      <c r="F38" s="152"/>
      <c r="G38" s="153"/>
      <c r="H38" s="154"/>
      <c r="I38" s="155">
        <f t="shared" si="0"/>
        <v>0</v>
      </c>
      <c r="J38" s="156"/>
      <c r="K38" s="157"/>
      <c r="L38" s="166">
        <f t="shared" si="1"/>
        <v>0</v>
      </c>
      <c r="M38" s="164"/>
      <c r="N38" s="164">
        <f t="shared" si="2"/>
        <v>0</v>
      </c>
    </row>
    <row r="39" spans="1:14" s="26" customFormat="1" ht="15.5" x14ac:dyDescent="0.35">
      <c r="A39" s="149"/>
      <c r="B39" s="150"/>
      <c r="C39" s="163"/>
      <c r="D39" s="150"/>
      <c r="E39" s="150"/>
      <c r="F39" s="152"/>
      <c r="G39" s="153"/>
      <c r="H39" s="154"/>
      <c r="I39" s="155">
        <f t="shared" si="0"/>
        <v>0</v>
      </c>
      <c r="J39" s="156"/>
      <c r="K39" s="157"/>
      <c r="L39" s="166">
        <f t="shared" si="1"/>
        <v>0</v>
      </c>
      <c r="M39" s="164"/>
      <c r="N39" s="164">
        <f t="shared" si="2"/>
        <v>0</v>
      </c>
    </row>
    <row r="40" spans="1:14" s="26" customFormat="1" ht="15.5" x14ac:dyDescent="0.35">
      <c r="A40" s="149"/>
      <c r="B40" s="150"/>
      <c r="C40" s="163"/>
      <c r="D40" s="150"/>
      <c r="E40" s="150"/>
      <c r="F40" s="152"/>
      <c r="G40" s="153"/>
      <c r="H40" s="154"/>
      <c r="I40" s="155">
        <f t="shared" si="0"/>
        <v>0</v>
      </c>
      <c r="J40" s="156"/>
      <c r="K40" s="157"/>
      <c r="L40" s="166">
        <f t="shared" si="1"/>
        <v>0</v>
      </c>
      <c r="M40" s="164"/>
      <c r="N40" s="164">
        <f t="shared" si="2"/>
        <v>0</v>
      </c>
    </row>
    <row r="41" spans="1:14" s="26" customFormat="1" ht="15.5" x14ac:dyDescent="0.35">
      <c r="A41" s="149"/>
      <c r="B41" s="150"/>
      <c r="C41" s="163"/>
      <c r="D41" s="150"/>
      <c r="E41" s="150"/>
      <c r="F41" s="152"/>
      <c r="G41" s="153"/>
      <c r="H41" s="154"/>
      <c r="I41" s="155">
        <f t="shared" si="0"/>
        <v>0</v>
      </c>
      <c r="J41" s="156"/>
      <c r="K41" s="157"/>
      <c r="L41" s="166">
        <f t="shared" si="1"/>
        <v>0</v>
      </c>
      <c r="M41" s="164"/>
      <c r="N41" s="164">
        <f t="shared" si="2"/>
        <v>0</v>
      </c>
    </row>
    <row r="42" spans="1:14" s="26" customFormat="1" ht="15.5" x14ac:dyDescent="0.35">
      <c r="A42" s="149"/>
      <c r="B42" s="150"/>
      <c r="C42" s="163"/>
      <c r="D42" s="150"/>
      <c r="E42" s="150"/>
      <c r="F42" s="152"/>
      <c r="G42" s="153"/>
      <c r="H42" s="154"/>
      <c r="I42" s="155">
        <f t="shared" si="0"/>
        <v>0</v>
      </c>
      <c r="J42" s="156"/>
      <c r="K42" s="157"/>
      <c r="L42" s="166">
        <f t="shared" si="1"/>
        <v>0</v>
      </c>
      <c r="M42" s="164"/>
      <c r="N42" s="164">
        <f t="shared" si="2"/>
        <v>0</v>
      </c>
    </row>
    <row r="43" spans="1:14" s="26" customFormat="1" ht="15.5" x14ac:dyDescent="0.35">
      <c r="A43" s="149"/>
      <c r="B43" s="150"/>
      <c r="C43" s="163"/>
      <c r="D43" s="150"/>
      <c r="E43" s="150"/>
      <c r="F43" s="152"/>
      <c r="G43" s="153"/>
      <c r="H43" s="154"/>
      <c r="I43" s="155">
        <f t="shared" si="0"/>
        <v>0</v>
      </c>
      <c r="J43" s="156"/>
      <c r="K43" s="157"/>
      <c r="L43" s="166">
        <f t="shared" si="1"/>
        <v>0</v>
      </c>
      <c r="M43" s="164"/>
      <c r="N43" s="164">
        <f t="shared" si="2"/>
        <v>0</v>
      </c>
    </row>
    <row r="44" spans="1:14" s="26" customFormat="1" ht="15.5" x14ac:dyDescent="0.35">
      <c r="A44" s="149"/>
      <c r="B44" s="150"/>
      <c r="C44" s="163"/>
      <c r="D44" s="150"/>
      <c r="E44" s="150"/>
      <c r="F44" s="152"/>
      <c r="G44" s="153"/>
      <c r="H44" s="154"/>
      <c r="I44" s="155">
        <f t="shared" si="0"/>
        <v>0</v>
      </c>
      <c r="J44" s="156"/>
      <c r="K44" s="157"/>
      <c r="L44" s="166">
        <f t="shared" si="1"/>
        <v>0</v>
      </c>
      <c r="M44" s="164"/>
      <c r="N44" s="164">
        <f t="shared" si="2"/>
        <v>0</v>
      </c>
    </row>
    <row r="45" spans="1:14" s="26" customFormat="1" ht="15.5" x14ac:dyDescent="0.35">
      <c r="A45" s="149"/>
      <c r="B45" s="150"/>
      <c r="C45" s="163"/>
      <c r="D45" s="150"/>
      <c r="E45" s="150"/>
      <c r="F45" s="152"/>
      <c r="G45" s="153"/>
      <c r="H45" s="154"/>
      <c r="I45" s="155">
        <f t="shared" si="0"/>
        <v>0</v>
      </c>
      <c r="J45" s="156"/>
      <c r="K45" s="157"/>
      <c r="L45" s="166">
        <f t="shared" si="1"/>
        <v>0</v>
      </c>
      <c r="M45" s="164"/>
      <c r="N45" s="164">
        <f t="shared" si="2"/>
        <v>0</v>
      </c>
    </row>
    <row r="46" spans="1:14" s="26" customFormat="1" ht="15.5" x14ac:dyDescent="0.35">
      <c r="A46" s="149"/>
      <c r="B46" s="150"/>
      <c r="C46" s="163"/>
      <c r="D46" s="150"/>
      <c r="E46" s="150"/>
      <c r="F46" s="152"/>
      <c r="G46" s="153"/>
      <c r="H46" s="154"/>
      <c r="I46" s="155">
        <f t="shared" si="0"/>
        <v>0</v>
      </c>
      <c r="J46" s="156"/>
      <c r="K46" s="157"/>
      <c r="L46" s="166">
        <f t="shared" si="1"/>
        <v>0</v>
      </c>
      <c r="M46" s="164"/>
      <c r="N46" s="164">
        <f t="shared" si="2"/>
        <v>0</v>
      </c>
    </row>
    <row r="47" spans="1:14" s="26" customFormat="1" ht="15.5" x14ac:dyDescent="0.35">
      <c r="A47" s="149"/>
      <c r="B47" s="150"/>
      <c r="C47" s="163"/>
      <c r="D47" s="150"/>
      <c r="E47" s="150"/>
      <c r="F47" s="152"/>
      <c r="G47" s="153"/>
      <c r="H47" s="154"/>
      <c r="I47" s="155">
        <f t="shared" si="0"/>
        <v>0</v>
      </c>
      <c r="J47" s="156"/>
      <c r="K47" s="157"/>
      <c r="L47" s="166">
        <f t="shared" si="1"/>
        <v>0</v>
      </c>
      <c r="M47" s="164"/>
      <c r="N47" s="164">
        <f t="shared" si="2"/>
        <v>0</v>
      </c>
    </row>
    <row r="48" spans="1:14" s="26" customFormat="1" ht="15.5" x14ac:dyDescent="0.35">
      <c r="A48" s="149"/>
      <c r="B48" s="150"/>
      <c r="C48" s="163"/>
      <c r="D48" s="150"/>
      <c r="E48" s="150"/>
      <c r="F48" s="152"/>
      <c r="G48" s="153"/>
      <c r="H48" s="154"/>
      <c r="I48" s="155">
        <f t="shared" si="0"/>
        <v>0</v>
      </c>
      <c r="J48" s="156"/>
      <c r="K48" s="157"/>
      <c r="L48" s="166">
        <f t="shared" si="1"/>
        <v>0</v>
      </c>
      <c r="M48" s="164"/>
      <c r="N48" s="164">
        <f t="shared" si="2"/>
        <v>0</v>
      </c>
    </row>
    <row r="49" spans="1:14" s="26" customFormat="1" ht="15.5" x14ac:dyDescent="0.35">
      <c r="A49" s="149"/>
      <c r="B49" s="150"/>
      <c r="C49" s="163"/>
      <c r="D49" s="150"/>
      <c r="E49" s="150"/>
      <c r="F49" s="152"/>
      <c r="G49" s="153"/>
      <c r="H49" s="154"/>
      <c r="I49" s="155">
        <f t="shared" si="0"/>
        <v>0</v>
      </c>
      <c r="J49" s="156"/>
      <c r="K49" s="157"/>
      <c r="L49" s="166">
        <f t="shared" si="1"/>
        <v>0</v>
      </c>
      <c r="M49" s="164"/>
      <c r="N49" s="164">
        <f t="shared" si="2"/>
        <v>0</v>
      </c>
    </row>
    <row r="50" spans="1:14" s="26" customFormat="1" ht="15.5" x14ac:dyDescent="0.35">
      <c r="A50" s="149"/>
      <c r="B50" s="150"/>
      <c r="C50" s="163"/>
      <c r="D50" s="150"/>
      <c r="E50" s="150"/>
      <c r="F50" s="152"/>
      <c r="G50" s="153"/>
      <c r="H50" s="154"/>
      <c r="I50" s="155">
        <f t="shared" si="0"/>
        <v>0</v>
      </c>
      <c r="J50" s="156"/>
      <c r="K50" s="157"/>
      <c r="L50" s="166">
        <f t="shared" si="1"/>
        <v>0</v>
      </c>
      <c r="M50" s="164"/>
      <c r="N50" s="164">
        <f t="shared" si="2"/>
        <v>0</v>
      </c>
    </row>
    <row r="51" spans="1:14" s="26" customFormat="1" ht="15.5" x14ac:dyDescent="0.35">
      <c r="A51" s="149"/>
      <c r="B51" s="150"/>
      <c r="C51" s="163"/>
      <c r="D51" s="150"/>
      <c r="E51" s="150"/>
      <c r="F51" s="152"/>
      <c r="G51" s="153"/>
      <c r="H51" s="154"/>
      <c r="I51" s="155">
        <f t="shared" si="0"/>
        <v>0</v>
      </c>
      <c r="J51" s="156"/>
      <c r="K51" s="157"/>
      <c r="L51" s="166">
        <f t="shared" si="1"/>
        <v>0</v>
      </c>
      <c r="M51" s="164"/>
      <c r="N51" s="164">
        <f t="shared" si="2"/>
        <v>0</v>
      </c>
    </row>
    <row r="52" spans="1:14" s="26" customFormat="1" ht="15.5" x14ac:dyDescent="0.35">
      <c r="A52" s="149"/>
      <c r="B52" s="150"/>
      <c r="C52" s="163"/>
      <c r="D52" s="150"/>
      <c r="E52" s="150"/>
      <c r="F52" s="152"/>
      <c r="G52" s="153"/>
      <c r="H52" s="154"/>
      <c r="I52" s="155">
        <f t="shared" si="0"/>
        <v>0</v>
      </c>
      <c r="J52" s="156"/>
      <c r="K52" s="157"/>
      <c r="L52" s="166">
        <f t="shared" si="1"/>
        <v>0</v>
      </c>
      <c r="M52" s="164"/>
      <c r="N52" s="164">
        <f t="shared" si="2"/>
        <v>0</v>
      </c>
    </row>
    <row r="53" spans="1:14" s="26" customFormat="1" ht="15.5" x14ac:dyDescent="0.35">
      <c r="A53" s="149"/>
      <c r="B53" s="150"/>
      <c r="C53" s="163"/>
      <c r="D53" s="150"/>
      <c r="E53" s="150"/>
      <c r="F53" s="152"/>
      <c r="G53" s="153"/>
      <c r="H53" s="154"/>
      <c r="I53" s="155">
        <f t="shared" si="0"/>
        <v>0</v>
      </c>
      <c r="J53" s="156"/>
      <c r="K53" s="157"/>
      <c r="L53" s="166">
        <f t="shared" si="1"/>
        <v>0</v>
      </c>
      <c r="M53" s="164"/>
      <c r="N53" s="164">
        <f t="shared" si="2"/>
        <v>0</v>
      </c>
    </row>
    <row r="54" spans="1:14" s="26" customFormat="1" ht="15.5" x14ac:dyDescent="0.35">
      <c r="A54" s="149"/>
      <c r="B54" s="150"/>
      <c r="C54" s="163"/>
      <c r="D54" s="150"/>
      <c r="E54" s="150"/>
      <c r="F54" s="152"/>
      <c r="G54" s="153"/>
      <c r="H54" s="154"/>
      <c r="I54" s="155">
        <f t="shared" si="0"/>
        <v>0</v>
      </c>
      <c r="J54" s="156"/>
      <c r="K54" s="157"/>
      <c r="L54" s="166">
        <f t="shared" si="1"/>
        <v>0</v>
      </c>
      <c r="M54" s="164"/>
      <c r="N54" s="164">
        <f t="shared" si="2"/>
        <v>0</v>
      </c>
    </row>
    <row r="55" spans="1:14" s="26" customFormat="1" ht="15.5" x14ac:dyDescent="0.35">
      <c r="A55" s="149"/>
      <c r="B55" s="150"/>
      <c r="C55" s="163"/>
      <c r="D55" s="150"/>
      <c r="E55" s="150"/>
      <c r="F55" s="152"/>
      <c r="G55" s="153"/>
      <c r="H55" s="154"/>
      <c r="I55" s="155">
        <f t="shared" si="0"/>
        <v>0</v>
      </c>
      <c r="J55" s="156"/>
      <c r="K55" s="157"/>
      <c r="L55" s="166">
        <f t="shared" si="1"/>
        <v>0</v>
      </c>
      <c r="M55" s="164"/>
      <c r="N55" s="164">
        <f t="shared" si="2"/>
        <v>0</v>
      </c>
    </row>
    <row r="56" spans="1:14" s="26" customFormat="1" ht="15.5" x14ac:dyDescent="0.35">
      <c r="A56" s="149"/>
      <c r="B56" s="150"/>
      <c r="C56" s="163"/>
      <c r="D56" s="150"/>
      <c r="E56" s="150"/>
      <c r="F56" s="152"/>
      <c r="G56" s="153"/>
      <c r="H56" s="154"/>
      <c r="I56" s="155">
        <f t="shared" si="0"/>
        <v>0</v>
      </c>
      <c r="J56" s="156"/>
      <c r="K56" s="157"/>
      <c r="L56" s="166">
        <f t="shared" si="1"/>
        <v>0</v>
      </c>
      <c r="M56" s="164"/>
      <c r="N56" s="164">
        <f t="shared" si="2"/>
        <v>0</v>
      </c>
    </row>
    <row r="57" spans="1:14" s="26" customFormat="1" ht="15.5" x14ac:dyDescent="0.35">
      <c r="A57" s="149"/>
      <c r="B57" s="150"/>
      <c r="C57" s="163"/>
      <c r="D57" s="150"/>
      <c r="E57" s="150"/>
      <c r="F57" s="152"/>
      <c r="G57" s="153"/>
      <c r="H57" s="154"/>
      <c r="I57" s="155">
        <f t="shared" si="0"/>
        <v>0</v>
      </c>
      <c r="J57" s="156"/>
      <c r="K57" s="157"/>
      <c r="L57" s="166">
        <f t="shared" si="1"/>
        <v>0</v>
      </c>
      <c r="M57" s="164"/>
      <c r="N57" s="164">
        <f t="shared" si="2"/>
        <v>0</v>
      </c>
    </row>
    <row r="58" spans="1:14" s="26" customFormat="1" ht="15.5" x14ac:dyDescent="0.35">
      <c r="A58" s="149"/>
      <c r="B58" s="150"/>
      <c r="C58" s="163"/>
      <c r="D58" s="150"/>
      <c r="E58" s="150"/>
      <c r="F58" s="152"/>
      <c r="G58" s="153"/>
      <c r="H58" s="154"/>
      <c r="I58" s="155">
        <f t="shared" si="0"/>
        <v>0</v>
      </c>
      <c r="J58" s="156"/>
      <c r="K58" s="157"/>
      <c r="L58" s="166">
        <f t="shared" si="1"/>
        <v>0</v>
      </c>
      <c r="M58" s="164"/>
      <c r="N58" s="164">
        <f t="shared" si="2"/>
        <v>0</v>
      </c>
    </row>
    <row r="59" spans="1:14" s="26" customFormat="1" ht="15.5" x14ac:dyDescent="0.35">
      <c r="A59" s="149"/>
      <c r="B59" s="150"/>
      <c r="C59" s="163"/>
      <c r="D59" s="150"/>
      <c r="E59" s="150"/>
      <c r="F59" s="152"/>
      <c r="G59" s="153"/>
      <c r="H59" s="154"/>
      <c r="I59" s="155">
        <f t="shared" si="0"/>
        <v>0</v>
      </c>
      <c r="J59" s="156"/>
      <c r="K59" s="157"/>
      <c r="L59" s="166">
        <f t="shared" si="1"/>
        <v>0</v>
      </c>
      <c r="M59" s="164"/>
      <c r="N59" s="164">
        <f t="shared" si="2"/>
        <v>0</v>
      </c>
    </row>
    <row r="60" spans="1:14" s="26" customFormat="1" ht="15.5" x14ac:dyDescent="0.35">
      <c r="A60" s="149"/>
      <c r="B60" s="150"/>
      <c r="C60" s="163"/>
      <c r="D60" s="150"/>
      <c r="E60" s="150"/>
      <c r="F60" s="152"/>
      <c r="G60" s="153"/>
      <c r="H60" s="154"/>
      <c r="I60" s="155">
        <f t="shared" si="0"/>
        <v>0</v>
      </c>
      <c r="J60" s="156"/>
      <c r="K60" s="157"/>
      <c r="L60" s="166">
        <f t="shared" si="1"/>
        <v>0</v>
      </c>
      <c r="M60" s="164"/>
      <c r="N60" s="164">
        <f t="shared" si="2"/>
        <v>0</v>
      </c>
    </row>
    <row r="61" spans="1:14" s="26" customFormat="1" ht="27.65" customHeight="1" x14ac:dyDescent="0.35">
      <c r="A61" s="54"/>
      <c r="B61" s="173"/>
      <c r="C61" s="60"/>
      <c r="D61" s="54"/>
      <c r="E61" s="54"/>
      <c r="F61" s="61"/>
      <c r="G61" s="62"/>
      <c r="H61" s="63" t="s">
        <v>331</v>
      </c>
      <c r="I61" s="350">
        <f>ROUNDUP(SUM(I4:I60),2)</f>
        <v>0</v>
      </c>
      <c r="J61" s="69"/>
      <c r="K61" s="168"/>
      <c r="L61" s="165">
        <f>ROUNDUP(SUM(L4:L60),2)</f>
        <v>0</v>
      </c>
      <c r="M61" s="165">
        <f>ROUNDUP(SUM(M4:M60),2)</f>
        <v>0</v>
      </c>
      <c r="N61" s="165">
        <f>ROUNDUP(SUM(N4:N60),2)</f>
        <v>0</v>
      </c>
    </row>
  </sheetData>
  <sheetProtection algorithmName="SHA-512" hashValue="DSi4gozbaAhgniPnkIS16wXFGE550ty2dob9QGvgmJODsoAOmEZMMdh83pWy34lnFXhNvlAtk+kYNu3k1Eqe7Q==" saltValue="BLui/dEmJvcpkhnp7cI+zA==" spinCount="100000" sheet="1" objects="1" scenarios="1"/>
  <printOptions horizontalCentered="1"/>
  <pageMargins left="0.39370078740157483" right="0.39370078740157483" top="0.55118110236220474" bottom="0.55118110236220474" header="0.31496062992125984" footer="0.31496062992125984"/>
  <pageSetup scale="43" orientation="landscape" r:id="rId1"/>
  <headerFooter>
    <oddFooter>&amp;C&amp;F&amp;R&amp;P/&amp;N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N58"/>
  <sheetViews>
    <sheetView zoomScale="60" zoomScaleNormal="60" workbookViewId="0">
      <selection activeCell="K1" sqref="K1:L1048576"/>
    </sheetView>
  </sheetViews>
  <sheetFormatPr defaultColWidth="8.90625" defaultRowHeight="14.5" x14ac:dyDescent="0.35"/>
  <cols>
    <col min="1" max="1" width="9.90625" style="55" customWidth="1"/>
    <col min="2" max="2" width="21.36328125" style="55" customWidth="1"/>
    <col min="3" max="3" width="21.36328125" style="64" customWidth="1"/>
    <col min="4" max="4" width="21.36328125" style="55" customWidth="1"/>
    <col min="5" max="5" width="51.36328125" style="55" customWidth="1"/>
    <col min="6" max="6" width="19.36328125" style="65" customWidth="1"/>
    <col min="7" max="7" width="14.6328125" style="66" customWidth="1"/>
    <col min="8" max="8" width="20.08984375" style="67" customWidth="1"/>
    <col min="9" max="9" width="21.36328125" style="18" customWidth="1"/>
    <col min="10" max="10" width="15.90625" style="70" customWidth="1"/>
    <col min="11" max="11" width="16.54296875" style="43" hidden="1" customWidth="1"/>
    <col min="12" max="12" width="15.36328125" style="47" hidden="1" customWidth="1"/>
    <col min="13" max="13" width="13.6328125" style="18" hidden="1" customWidth="1"/>
    <col min="14" max="14" width="16" style="18" hidden="1" customWidth="1"/>
    <col min="15" max="16384" width="8.90625" style="16"/>
  </cols>
  <sheetData>
    <row r="1" spans="1:14" s="19" customFormat="1" ht="38.4" customHeight="1" x14ac:dyDescent="0.35">
      <c r="A1" s="676" t="s">
        <v>358</v>
      </c>
      <c r="B1" s="676"/>
      <c r="C1" s="676"/>
      <c r="D1" s="676"/>
      <c r="E1" s="676"/>
      <c r="F1" s="57"/>
      <c r="G1" s="58"/>
      <c r="H1" s="59"/>
      <c r="I1" s="20"/>
      <c r="J1" s="68"/>
      <c r="K1" s="42"/>
      <c r="L1" s="46"/>
      <c r="M1" s="20"/>
      <c r="N1" s="20"/>
    </row>
    <row r="2" spans="1:14" ht="18.649999999999999" customHeight="1" x14ac:dyDescent="0.35"/>
    <row r="3" spans="1:14" s="78" customFormat="1" ht="93" customHeight="1" x14ac:dyDescent="0.3">
      <c r="A3" s="345" t="s">
        <v>220</v>
      </c>
      <c r="B3" s="346" t="s">
        <v>219</v>
      </c>
      <c r="C3" s="347" t="s">
        <v>223</v>
      </c>
      <c r="D3" s="346" t="s">
        <v>221</v>
      </c>
      <c r="E3" s="345" t="s">
        <v>222</v>
      </c>
      <c r="F3" s="348" t="s">
        <v>216</v>
      </c>
      <c r="G3" s="345" t="s">
        <v>215</v>
      </c>
      <c r="H3" s="349" t="s">
        <v>238</v>
      </c>
      <c r="I3" s="348" t="s">
        <v>237</v>
      </c>
      <c r="J3" s="347" t="s">
        <v>254</v>
      </c>
      <c r="K3" s="45" t="s">
        <v>233</v>
      </c>
      <c r="L3" s="23" t="s">
        <v>239</v>
      </c>
      <c r="M3" s="608" t="s">
        <v>416</v>
      </c>
      <c r="N3" s="77" t="s">
        <v>234</v>
      </c>
    </row>
    <row r="4" spans="1:14" s="26" customFormat="1" ht="15.5" x14ac:dyDescent="0.35">
      <c r="A4" s="149"/>
      <c r="B4" s="150"/>
      <c r="C4" s="163"/>
      <c r="D4" s="150"/>
      <c r="E4" s="150"/>
      <c r="F4" s="152"/>
      <c r="G4" s="153"/>
      <c r="H4" s="154"/>
      <c r="I4" s="155">
        <f>IF(H4="",F4,F4/H4)</f>
        <v>0</v>
      </c>
      <c r="J4" s="156"/>
      <c r="K4" s="157"/>
      <c r="L4" s="166">
        <f>IF(K4&gt;0,(F4/K4),I4)</f>
        <v>0</v>
      </c>
      <c r="M4" s="164"/>
      <c r="N4" s="164">
        <f>L4-M4</f>
        <v>0</v>
      </c>
    </row>
    <row r="5" spans="1:14" s="26" customFormat="1" ht="15.5" x14ac:dyDescent="0.35">
      <c r="A5" s="149"/>
      <c r="B5" s="150"/>
      <c r="C5" s="163"/>
      <c r="D5" s="150"/>
      <c r="E5" s="150"/>
      <c r="F5" s="152"/>
      <c r="G5" s="153"/>
      <c r="H5" s="154"/>
      <c r="I5" s="155">
        <f t="shared" ref="I5:I57" si="0">IF(H5="",F5,F5/H5)</f>
        <v>0</v>
      </c>
      <c r="J5" s="156"/>
      <c r="K5" s="157"/>
      <c r="L5" s="166">
        <f t="shared" ref="L5:L28" si="1">IF(K5&gt;0,(F5/K5),I5)</f>
        <v>0</v>
      </c>
      <c r="M5" s="164"/>
      <c r="N5" s="164">
        <f t="shared" ref="N5:N57" si="2">L5-M5</f>
        <v>0</v>
      </c>
    </row>
    <row r="6" spans="1:14" s="26" customFormat="1" ht="15.5" x14ac:dyDescent="0.35">
      <c r="A6" s="149"/>
      <c r="B6" s="150"/>
      <c r="C6" s="163"/>
      <c r="D6" s="150"/>
      <c r="E6" s="150"/>
      <c r="F6" s="152"/>
      <c r="G6" s="153"/>
      <c r="H6" s="154"/>
      <c r="I6" s="155">
        <f t="shared" si="0"/>
        <v>0</v>
      </c>
      <c r="J6" s="156"/>
      <c r="K6" s="157"/>
      <c r="L6" s="166">
        <f t="shared" si="1"/>
        <v>0</v>
      </c>
      <c r="M6" s="164"/>
      <c r="N6" s="164">
        <f t="shared" si="2"/>
        <v>0</v>
      </c>
    </row>
    <row r="7" spans="1:14" s="26" customFormat="1" ht="15.5" x14ac:dyDescent="0.35">
      <c r="A7" s="149"/>
      <c r="B7" s="150"/>
      <c r="C7" s="163"/>
      <c r="D7" s="150"/>
      <c r="E7" s="150"/>
      <c r="F7" s="152"/>
      <c r="G7" s="153"/>
      <c r="H7" s="154"/>
      <c r="I7" s="155">
        <f t="shared" si="0"/>
        <v>0</v>
      </c>
      <c r="J7" s="156"/>
      <c r="K7" s="157"/>
      <c r="L7" s="166">
        <f t="shared" si="1"/>
        <v>0</v>
      </c>
      <c r="M7" s="164"/>
      <c r="N7" s="164">
        <f t="shared" si="2"/>
        <v>0</v>
      </c>
    </row>
    <row r="8" spans="1:14" s="26" customFormat="1" ht="15.5" x14ac:dyDescent="0.35">
      <c r="A8" s="149"/>
      <c r="B8" s="150"/>
      <c r="C8" s="163"/>
      <c r="D8" s="150"/>
      <c r="E8" s="150"/>
      <c r="F8" s="152"/>
      <c r="G8" s="153"/>
      <c r="H8" s="154"/>
      <c r="I8" s="155">
        <f t="shared" si="0"/>
        <v>0</v>
      </c>
      <c r="J8" s="156"/>
      <c r="K8" s="157"/>
      <c r="L8" s="166">
        <f t="shared" si="1"/>
        <v>0</v>
      </c>
      <c r="M8" s="164"/>
      <c r="N8" s="164">
        <f t="shared" si="2"/>
        <v>0</v>
      </c>
    </row>
    <row r="9" spans="1:14" s="26" customFormat="1" ht="15.5" x14ac:dyDescent="0.35">
      <c r="A9" s="149"/>
      <c r="B9" s="150"/>
      <c r="C9" s="163"/>
      <c r="D9" s="150"/>
      <c r="E9" s="150"/>
      <c r="F9" s="152"/>
      <c r="G9" s="153"/>
      <c r="H9" s="154"/>
      <c r="I9" s="155">
        <f t="shared" si="0"/>
        <v>0</v>
      </c>
      <c r="J9" s="156"/>
      <c r="K9" s="157"/>
      <c r="L9" s="166">
        <f t="shared" si="1"/>
        <v>0</v>
      </c>
      <c r="M9" s="164"/>
      <c r="N9" s="164">
        <f t="shared" si="2"/>
        <v>0</v>
      </c>
    </row>
    <row r="10" spans="1:14" s="26" customFormat="1" ht="15.5" x14ac:dyDescent="0.35">
      <c r="A10" s="149"/>
      <c r="B10" s="150"/>
      <c r="C10" s="163"/>
      <c r="D10" s="150"/>
      <c r="E10" s="150"/>
      <c r="F10" s="152"/>
      <c r="G10" s="153"/>
      <c r="H10" s="154"/>
      <c r="I10" s="155">
        <f t="shared" si="0"/>
        <v>0</v>
      </c>
      <c r="J10" s="156"/>
      <c r="K10" s="157"/>
      <c r="L10" s="166">
        <f t="shared" si="1"/>
        <v>0</v>
      </c>
      <c r="M10" s="164"/>
      <c r="N10" s="164">
        <f t="shared" si="2"/>
        <v>0</v>
      </c>
    </row>
    <row r="11" spans="1:14" s="26" customFormat="1" ht="15.5" x14ac:dyDescent="0.35">
      <c r="A11" s="149"/>
      <c r="B11" s="150"/>
      <c r="C11" s="163"/>
      <c r="D11" s="150"/>
      <c r="E11" s="150"/>
      <c r="F11" s="152"/>
      <c r="G11" s="153"/>
      <c r="H11" s="154"/>
      <c r="I11" s="155">
        <f t="shared" si="0"/>
        <v>0</v>
      </c>
      <c r="J11" s="156"/>
      <c r="K11" s="157"/>
      <c r="L11" s="166">
        <f t="shared" si="1"/>
        <v>0</v>
      </c>
      <c r="M11" s="164"/>
      <c r="N11" s="164">
        <f t="shared" si="2"/>
        <v>0</v>
      </c>
    </row>
    <row r="12" spans="1:14" s="26" customFormat="1" ht="15.5" x14ac:dyDescent="0.35">
      <c r="A12" s="149"/>
      <c r="B12" s="150"/>
      <c r="C12" s="163"/>
      <c r="D12" s="150"/>
      <c r="E12" s="150"/>
      <c r="F12" s="152"/>
      <c r="G12" s="153"/>
      <c r="H12" s="154"/>
      <c r="I12" s="155">
        <f t="shared" si="0"/>
        <v>0</v>
      </c>
      <c r="J12" s="156"/>
      <c r="K12" s="157"/>
      <c r="L12" s="166">
        <f t="shared" si="1"/>
        <v>0</v>
      </c>
      <c r="M12" s="164"/>
      <c r="N12" s="164">
        <f t="shared" si="2"/>
        <v>0</v>
      </c>
    </row>
    <row r="13" spans="1:14" s="26" customFormat="1" ht="15.5" x14ac:dyDescent="0.35">
      <c r="A13" s="149"/>
      <c r="B13" s="150"/>
      <c r="C13" s="163"/>
      <c r="D13" s="150"/>
      <c r="E13" s="150"/>
      <c r="F13" s="152"/>
      <c r="G13" s="153"/>
      <c r="H13" s="154"/>
      <c r="I13" s="155">
        <f t="shared" si="0"/>
        <v>0</v>
      </c>
      <c r="J13" s="156"/>
      <c r="K13" s="157"/>
      <c r="L13" s="166">
        <f t="shared" si="1"/>
        <v>0</v>
      </c>
      <c r="M13" s="164"/>
      <c r="N13" s="164">
        <f t="shared" si="2"/>
        <v>0</v>
      </c>
    </row>
    <row r="14" spans="1:14" s="26" customFormat="1" ht="15.5" x14ac:dyDescent="0.35">
      <c r="A14" s="149"/>
      <c r="B14" s="150"/>
      <c r="C14" s="163"/>
      <c r="D14" s="150"/>
      <c r="E14" s="150"/>
      <c r="F14" s="152"/>
      <c r="G14" s="153"/>
      <c r="H14" s="154"/>
      <c r="I14" s="155">
        <f t="shared" si="0"/>
        <v>0</v>
      </c>
      <c r="J14" s="156"/>
      <c r="K14" s="157"/>
      <c r="L14" s="166">
        <f t="shared" si="1"/>
        <v>0</v>
      </c>
      <c r="M14" s="164"/>
      <c r="N14" s="164">
        <f t="shared" si="2"/>
        <v>0</v>
      </c>
    </row>
    <row r="15" spans="1:14" s="26" customFormat="1" ht="15.5" x14ac:dyDescent="0.35">
      <c r="A15" s="149"/>
      <c r="B15" s="150"/>
      <c r="C15" s="163"/>
      <c r="D15" s="150"/>
      <c r="E15" s="150"/>
      <c r="F15" s="152"/>
      <c r="G15" s="153"/>
      <c r="H15" s="154"/>
      <c r="I15" s="155">
        <f t="shared" si="0"/>
        <v>0</v>
      </c>
      <c r="J15" s="156"/>
      <c r="K15" s="157"/>
      <c r="L15" s="166">
        <f t="shared" si="1"/>
        <v>0</v>
      </c>
      <c r="M15" s="164"/>
      <c r="N15" s="164">
        <f t="shared" si="2"/>
        <v>0</v>
      </c>
    </row>
    <row r="16" spans="1:14" s="26" customFormat="1" ht="15.5" x14ac:dyDescent="0.35">
      <c r="A16" s="149"/>
      <c r="B16" s="150"/>
      <c r="C16" s="163"/>
      <c r="D16" s="150"/>
      <c r="E16" s="150"/>
      <c r="F16" s="152"/>
      <c r="G16" s="153"/>
      <c r="H16" s="154"/>
      <c r="I16" s="155">
        <f t="shared" si="0"/>
        <v>0</v>
      </c>
      <c r="J16" s="156"/>
      <c r="K16" s="157"/>
      <c r="L16" s="166">
        <f t="shared" si="1"/>
        <v>0</v>
      </c>
      <c r="M16" s="164"/>
      <c r="N16" s="164">
        <f t="shared" si="2"/>
        <v>0</v>
      </c>
    </row>
    <row r="17" spans="1:14" s="26" customFormat="1" ht="15.5" x14ac:dyDescent="0.35">
      <c r="A17" s="149"/>
      <c r="B17" s="150"/>
      <c r="C17" s="163"/>
      <c r="D17" s="150"/>
      <c r="E17" s="150"/>
      <c r="F17" s="152"/>
      <c r="G17" s="153"/>
      <c r="H17" s="154"/>
      <c r="I17" s="155">
        <f t="shared" si="0"/>
        <v>0</v>
      </c>
      <c r="J17" s="156"/>
      <c r="K17" s="157"/>
      <c r="L17" s="166">
        <f t="shared" si="1"/>
        <v>0</v>
      </c>
      <c r="M17" s="164"/>
      <c r="N17" s="164">
        <f t="shared" si="2"/>
        <v>0</v>
      </c>
    </row>
    <row r="18" spans="1:14" s="26" customFormat="1" ht="15.5" x14ac:dyDescent="0.35">
      <c r="A18" s="149"/>
      <c r="B18" s="150"/>
      <c r="C18" s="163"/>
      <c r="D18" s="150"/>
      <c r="E18" s="150"/>
      <c r="F18" s="152"/>
      <c r="G18" s="153"/>
      <c r="H18" s="154"/>
      <c r="I18" s="155">
        <f t="shared" si="0"/>
        <v>0</v>
      </c>
      <c r="J18" s="156"/>
      <c r="K18" s="157"/>
      <c r="L18" s="166">
        <f t="shared" si="1"/>
        <v>0</v>
      </c>
      <c r="M18" s="164"/>
      <c r="N18" s="164">
        <f t="shared" si="2"/>
        <v>0</v>
      </c>
    </row>
    <row r="19" spans="1:14" s="26" customFormat="1" ht="15.5" x14ac:dyDescent="0.35">
      <c r="A19" s="149"/>
      <c r="B19" s="150"/>
      <c r="C19" s="163"/>
      <c r="D19" s="150"/>
      <c r="E19" s="150"/>
      <c r="F19" s="152"/>
      <c r="G19" s="153"/>
      <c r="H19" s="154"/>
      <c r="I19" s="155">
        <f t="shared" si="0"/>
        <v>0</v>
      </c>
      <c r="J19" s="156"/>
      <c r="K19" s="157"/>
      <c r="L19" s="166">
        <f t="shared" si="1"/>
        <v>0</v>
      </c>
      <c r="M19" s="164"/>
      <c r="N19" s="164">
        <f t="shared" si="2"/>
        <v>0</v>
      </c>
    </row>
    <row r="20" spans="1:14" s="26" customFormat="1" ht="15.5" x14ac:dyDescent="0.35">
      <c r="A20" s="149"/>
      <c r="B20" s="150"/>
      <c r="C20" s="163"/>
      <c r="D20" s="150"/>
      <c r="E20" s="150"/>
      <c r="F20" s="152"/>
      <c r="G20" s="153"/>
      <c r="H20" s="154"/>
      <c r="I20" s="155">
        <f t="shared" si="0"/>
        <v>0</v>
      </c>
      <c r="J20" s="156"/>
      <c r="K20" s="157"/>
      <c r="L20" s="166">
        <f t="shared" si="1"/>
        <v>0</v>
      </c>
      <c r="M20" s="164"/>
      <c r="N20" s="164">
        <f t="shared" si="2"/>
        <v>0</v>
      </c>
    </row>
    <row r="21" spans="1:14" s="26" customFormat="1" ht="15.5" x14ac:dyDescent="0.35">
      <c r="A21" s="149"/>
      <c r="B21" s="150"/>
      <c r="C21" s="163"/>
      <c r="D21" s="150"/>
      <c r="E21" s="150"/>
      <c r="F21" s="152"/>
      <c r="G21" s="153"/>
      <c r="H21" s="154"/>
      <c r="I21" s="155">
        <f t="shared" si="0"/>
        <v>0</v>
      </c>
      <c r="J21" s="156"/>
      <c r="K21" s="157"/>
      <c r="L21" s="166">
        <f t="shared" si="1"/>
        <v>0</v>
      </c>
      <c r="M21" s="164"/>
      <c r="N21" s="164">
        <f t="shared" si="2"/>
        <v>0</v>
      </c>
    </row>
    <row r="22" spans="1:14" s="26" customFormat="1" ht="15.5" x14ac:dyDescent="0.35">
      <c r="A22" s="149"/>
      <c r="B22" s="150"/>
      <c r="C22" s="163"/>
      <c r="D22" s="150"/>
      <c r="E22" s="150"/>
      <c r="F22" s="152"/>
      <c r="G22" s="153"/>
      <c r="H22" s="154"/>
      <c r="I22" s="155">
        <f t="shared" si="0"/>
        <v>0</v>
      </c>
      <c r="J22" s="156"/>
      <c r="K22" s="157"/>
      <c r="L22" s="166">
        <f t="shared" si="1"/>
        <v>0</v>
      </c>
      <c r="M22" s="164"/>
      <c r="N22" s="164">
        <f t="shared" si="2"/>
        <v>0</v>
      </c>
    </row>
    <row r="23" spans="1:14" s="26" customFormat="1" ht="15.5" x14ac:dyDescent="0.35">
      <c r="A23" s="149"/>
      <c r="B23" s="150"/>
      <c r="C23" s="163"/>
      <c r="D23" s="150"/>
      <c r="E23" s="150"/>
      <c r="F23" s="152"/>
      <c r="G23" s="153"/>
      <c r="H23" s="154"/>
      <c r="I23" s="155">
        <f t="shared" si="0"/>
        <v>0</v>
      </c>
      <c r="J23" s="156"/>
      <c r="K23" s="157"/>
      <c r="L23" s="166">
        <f t="shared" si="1"/>
        <v>0</v>
      </c>
      <c r="M23" s="164"/>
      <c r="N23" s="164">
        <f t="shared" si="2"/>
        <v>0</v>
      </c>
    </row>
    <row r="24" spans="1:14" s="26" customFormat="1" ht="15.5" x14ac:dyDescent="0.35">
      <c r="A24" s="149"/>
      <c r="B24" s="150"/>
      <c r="C24" s="163"/>
      <c r="D24" s="150"/>
      <c r="E24" s="150"/>
      <c r="F24" s="152"/>
      <c r="G24" s="153"/>
      <c r="H24" s="154"/>
      <c r="I24" s="155">
        <f t="shared" si="0"/>
        <v>0</v>
      </c>
      <c r="J24" s="156"/>
      <c r="K24" s="157"/>
      <c r="L24" s="166">
        <f t="shared" si="1"/>
        <v>0</v>
      </c>
      <c r="M24" s="164"/>
      <c r="N24" s="164">
        <f t="shared" si="2"/>
        <v>0</v>
      </c>
    </row>
    <row r="25" spans="1:14" s="26" customFormat="1" ht="15.5" x14ac:dyDescent="0.35">
      <c r="A25" s="149"/>
      <c r="B25" s="150"/>
      <c r="C25" s="163"/>
      <c r="D25" s="150"/>
      <c r="E25" s="150"/>
      <c r="F25" s="152"/>
      <c r="G25" s="153"/>
      <c r="H25" s="154"/>
      <c r="I25" s="155">
        <f t="shared" si="0"/>
        <v>0</v>
      </c>
      <c r="J25" s="156"/>
      <c r="K25" s="157"/>
      <c r="L25" s="166">
        <f t="shared" si="1"/>
        <v>0</v>
      </c>
      <c r="M25" s="164"/>
      <c r="N25" s="164">
        <f t="shared" si="2"/>
        <v>0</v>
      </c>
    </row>
    <row r="26" spans="1:14" s="26" customFormat="1" ht="15.5" x14ac:dyDescent="0.35">
      <c r="A26" s="149"/>
      <c r="B26" s="150"/>
      <c r="C26" s="163"/>
      <c r="D26" s="150"/>
      <c r="E26" s="150"/>
      <c r="F26" s="152"/>
      <c r="G26" s="153"/>
      <c r="H26" s="154"/>
      <c r="I26" s="155">
        <f t="shared" si="0"/>
        <v>0</v>
      </c>
      <c r="J26" s="156"/>
      <c r="K26" s="157"/>
      <c r="L26" s="166">
        <f t="shared" si="1"/>
        <v>0</v>
      </c>
      <c r="M26" s="164"/>
      <c r="N26" s="164">
        <f t="shared" si="2"/>
        <v>0</v>
      </c>
    </row>
    <row r="27" spans="1:14" s="26" customFormat="1" ht="15.5" x14ac:dyDescent="0.35">
      <c r="A27" s="149"/>
      <c r="B27" s="150"/>
      <c r="C27" s="163"/>
      <c r="D27" s="150"/>
      <c r="E27" s="150"/>
      <c r="F27" s="152"/>
      <c r="G27" s="153"/>
      <c r="H27" s="154"/>
      <c r="I27" s="155">
        <f t="shared" si="0"/>
        <v>0</v>
      </c>
      <c r="J27" s="156"/>
      <c r="K27" s="157"/>
      <c r="L27" s="166">
        <f t="shared" si="1"/>
        <v>0</v>
      </c>
      <c r="M27" s="164"/>
      <c r="N27" s="164">
        <f t="shared" si="2"/>
        <v>0</v>
      </c>
    </row>
    <row r="28" spans="1:14" s="26" customFormat="1" ht="15.5" x14ac:dyDescent="0.35">
      <c r="A28" s="149"/>
      <c r="B28" s="150"/>
      <c r="C28" s="163"/>
      <c r="D28" s="150"/>
      <c r="E28" s="150"/>
      <c r="F28" s="152"/>
      <c r="G28" s="153"/>
      <c r="H28" s="154"/>
      <c r="I28" s="155">
        <f t="shared" si="0"/>
        <v>0</v>
      </c>
      <c r="J28" s="156"/>
      <c r="K28" s="157"/>
      <c r="L28" s="166">
        <f t="shared" si="1"/>
        <v>0</v>
      </c>
      <c r="M28" s="164"/>
      <c r="N28" s="164">
        <f t="shared" si="2"/>
        <v>0</v>
      </c>
    </row>
    <row r="29" spans="1:14" s="26" customFormat="1" ht="15.5" x14ac:dyDescent="0.35">
      <c r="A29" s="149"/>
      <c r="B29" s="150"/>
      <c r="C29" s="163"/>
      <c r="D29" s="150"/>
      <c r="E29" s="150"/>
      <c r="F29" s="152"/>
      <c r="G29" s="153"/>
      <c r="H29" s="154"/>
      <c r="I29" s="155">
        <f t="shared" si="0"/>
        <v>0</v>
      </c>
      <c r="J29" s="156"/>
      <c r="K29" s="157"/>
      <c r="L29" s="166">
        <f t="shared" ref="L29:L57" si="3">IF(K29&gt;0,(F29/K29),I29)</f>
        <v>0</v>
      </c>
      <c r="M29" s="164"/>
      <c r="N29" s="164">
        <f t="shared" si="2"/>
        <v>0</v>
      </c>
    </row>
    <row r="30" spans="1:14" s="26" customFormat="1" ht="15.5" x14ac:dyDescent="0.35">
      <c r="A30" s="149"/>
      <c r="B30" s="150"/>
      <c r="C30" s="163"/>
      <c r="D30" s="150"/>
      <c r="E30" s="150"/>
      <c r="F30" s="152"/>
      <c r="G30" s="153"/>
      <c r="H30" s="154"/>
      <c r="I30" s="155">
        <f t="shared" si="0"/>
        <v>0</v>
      </c>
      <c r="J30" s="156"/>
      <c r="K30" s="157"/>
      <c r="L30" s="166">
        <f t="shared" si="3"/>
        <v>0</v>
      </c>
      <c r="M30" s="164"/>
      <c r="N30" s="164">
        <f t="shared" si="2"/>
        <v>0</v>
      </c>
    </row>
    <row r="31" spans="1:14" s="26" customFormat="1" ht="15.5" x14ac:dyDescent="0.35">
      <c r="A31" s="149"/>
      <c r="B31" s="150"/>
      <c r="C31" s="163"/>
      <c r="D31" s="150"/>
      <c r="E31" s="150"/>
      <c r="F31" s="152"/>
      <c r="G31" s="153"/>
      <c r="H31" s="154"/>
      <c r="I31" s="155">
        <f t="shared" si="0"/>
        <v>0</v>
      </c>
      <c r="J31" s="156"/>
      <c r="K31" s="157"/>
      <c r="L31" s="166">
        <f t="shared" si="3"/>
        <v>0</v>
      </c>
      <c r="M31" s="164"/>
      <c r="N31" s="164">
        <f t="shared" si="2"/>
        <v>0</v>
      </c>
    </row>
    <row r="32" spans="1:14" s="26" customFormat="1" ht="15.5" x14ac:dyDescent="0.35">
      <c r="A32" s="149"/>
      <c r="B32" s="150"/>
      <c r="C32" s="163"/>
      <c r="D32" s="150"/>
      <c r="E32" s="150"/>
      <c r="F32" s="152"/>
      <c r="G32" s="153"/>
      <c r="H32" s="154"/>
      <c r="I32" s="155">
        <f t="shared" si="0"/>
        <v>0</v>
      </c>
      <c r="J32" s="156"/>
      <c r="K32" s="157"/>
      <c r="L32" s="166">
        <f t="shared" si="3"/>
        <v>0</v>
      </c>
      <c r="M32" s="164"/>
      <c r="N32" s="164">
        <f t="shared" si="2"/>
        <v>0</v>
      </c>
    </row>
    <row r="33" spans="1:14" s="26" customFormat="1" ht="15.5" x14ac:dyDescent="0.35">
      <c r="A33" s="149"/>
      <c r="B33" s="150"/>
      <c r="C33" s="163"/>
      <c r="D33" s="150"/>
      <c r="E33" s="150"/>
      <c r="F33" s="152"/>
      <c r="G33" s="153"/>
      <c r="H33" s="154"/>
      <c r="I33" s="155">
        <f t="shared" si="0"/>
        <v>0</v>
      </c>
      <c r="J33" s="156"/>
      <c r="K33" s="157"/>
      <c r="L33" s="166">
        <f t="shared" si="3"/>
        <v>0</v>
      </c>
      <c r="M33" s="164"/>
      <c r="N33" s="164">
        <f t="shared" si="2"/>
        <v>0</v>
      </c>
    </row>
    <row r="34" spans="1:14" s="26" customFormat="1" ht="15.5" x14ac:dyDescent="0.35">
      <c r="A34" s="149"/>
      <c r="B34" s="150"/>
      <c r="C34" s="163"/>
      <c r="D34" s="150"/>
      <c r="E34" s="150"/>
      <c r="F34" s="152"/>
      <c r="G34" s="153"/>
      <c r="H34" s="154"/>
      <c r="I34" s="155">
        <f t="shared" si="0"/>
        <v>0</v>
      </c>
      <c r="J34" s="156"/>
      <c r="K34" s="157"/>
      <c r="L34" s="166">
        <f t="shared" si="3"/>
        <v>0</v>
      </c>
      <c r="M34" s="164"/>
      <c r="N34" s="164">
        <f t="shared" si="2"/>
        <v>0</v>
      </c>
    </row>
    <row r="35" spans="1:14" s="26" customFormat="1" ht="15.5" x14ac:dyDescent="0.35">
      <c r="A35" s="149"/>
      <c r="B35" s="150"/>
      <c r="C35" s="163"/>
      <c r="D35" s="150"/>
      <c r="E35" s="150"/>
      <c r="F35" s="152"/>
      <c r="G35" s="153"/>
      <c r="H35" s="154"/>
      <c r="I35" s="155">
        <f t="shared" si="0"/>
        <v>0</v>
      </c>
      <c r="J35" s="156"/>
      <c r="K35" s="157"/>
      <c r="L35" s="166">
        <f t="shared" si="3"/>
        <v>0</v>
      </c>
      <c r="M35" s="164"/>
      <c r="N35" s="164">
        <f t="shared" si="2"/>
        <v>0</v>
      </c>
    </row>
    <row r="36" spans="1:14" s="26" customFormat="1" ht="15.5" x14ac:dyDescent="0.35">
      <c r="A36" s="149"/>
      <c r="B36" s="150"/>
      <c r="C36" s="163"/>
      <c r="D36" s="150"/>
      <c r="E36" s="150"/>
      <c r="F36" s="152"/>
      <c r="G36" s="153"/>
      <c r="H36" s="154"/>
      <c r="I36" s="155">
        <f t="shared" si="0"/>
        <v>0</v>
      </c>
      <c r="J36" s="156"/>
      <c r="K36" s="157"/>
      <c r="L36" s="166">
        <f t="shared" si="3"/>
        <v>0</v>
      </c>
      <c r="M36" s="164"/>
      <c r="N36" s="164">
        <f t="shared" si="2"/>
        <v>0</v>
      </c>
    </row>
    <row r="37" spans="1:14" s="26" customFormat="1" ht="15.5" x14ac:dyDescent="0.35">
      <c r="A37" s="149"/>
      <c r="B37" s="150"/>
      <c r="C37" s="163"/>
      <c r="D37" s="150"/>
      <c r="E37" s="150"/>
      <c r="F37" s="152"/>
      <c r="G37" s="153"/>
      <c r="H37" s="154"/>
      <c r="I37" s="155">
        <f t="shared" si="0"/>
        <v>0</v>
      </c>
      <c r="J37" s="156"/>
      <c r="K37" s="157"/>
      <c r="L37" s="166">
        <f t="shared" si="3"/>
        <v>0</v>
      </c>
      <c r="M37" s="164"/>
      <c r="N37" s="164">
        <f t="shared" si="2"/>
        <v>0</v>
      </c>
    </row>
    <row r="38" spans="1:14" s="26" customFormat="1" ht="15.5" x14ac:dyDescent="0.35">
      <c r="A38" s="149"/>
      <c r="B38" s="150"/>
      <c r="C38" s="163"/>
      <c r="D38" s="150"/>
      <c r="E38" s="150"/>
      <c r="F38" s="152"/>
      <c r="G38" s="153"/>
      <c r="H38" s="154"/>
      <c r="I38" s="155">
        <f t="shared" si="0"/>
        <v>0</v>
      </c>
      <c r="J38" s="156"/>
      <c r="K38" s="157"/>
      <c r="L38" s="166">
        <f t="shared" si="3"/>
        <v>0</v>
      </c>
      <c r="M38" s="164"/>
      <c r="N38" s="164">
        <f t="shared" si="2"/>
        <v>0</v>
      </c>
    </row>
    <row r="39" spans="1:14" s="26" customFormat="1" ht="15.5" x14ac:dyDescent="0.35">
      <c r="A39" s="149"/>
      <c r="B39" s="150"/>
      <c r="C39" s="163"/>
      <c r="D39" s="150"/>
      <c r="E39" s="150"/>
      <c r="F39" s="152"/>
      <c r="G39" s="153"/>
      <c r="H39" s="154"/>
      <c r="I39" s="155">
        <f t="shared" si="0"/>
        <v>0</v>
      </c>
      <c r="J39" s="156"/>
      <c r="K39" s="157"/>
      <c r="L39" s="166">
        <f t="shared" si="3"/>
        <v>0</v>
      </c>
      <c r="M39" s="164"/>
      <c r="N39" s="164">
        <f t="shared" si="2"/>
        <v>0</v>
      </c>
    </row>
    <row r="40" spans="1:14" s="26" customFormat="1" ht="15.5" x14ac:dyDescent="0.35">
      <c r="A40" s="149"/>
      <c r="B40" s="150"/>
      <c r="C40" s="163"/>
      <c r="D40" s="150"/>
      <c r="E40" s="150"/>
      <c r="F40" s="152"/>
      <c r="G40" s="153"/>
      <c r="H40" s="154"/>
      <c r="I40" s="155">
        <f t="shared" si="0"/>
        <v>0</v>
      </c>
      <c r="J40" s="156"/>
      <c r="K40" s="157"/>
      <c r="L40" s="166">
        <f t="shared" si="3"/>
        <v>0</v>
      </c>
      <c r="M40" s="164"/>
      <c r="N40" s="164">
        <f t="shared" si="2"/>
        <v>0</v>
      </c>
    </row>
    <row r="41" spans="1:14" s="26" customFormat="1" ht="15.5" x14ac:dyDescent="0.35">
      <c r="A41" s="149"/>
      <c r="B41" s="150"/>
      <c r="C41" s="163"/>
      <c r="D41" s="150"/>
      <c r="E41" s="150"/>
      <c r="F41" s="152"/>
      <c r="G41" s="153"/>
      <c r="H41" s="154"/>
      <c r="I41" s="155">
        <f t="shared" si="0"/>
        <v>0</v>
      </c>
      <c r="J41" s="156"/>
      <c r="K41" s="157"/>
      <c r="L41" s="166">
        <f t="shared" si="3"/>
        <v>0</v>
      </c>
      <c r="M41" s="164"/>
      <c r="N41" s="164">
        <f t="shared" si="2"/>
        <v>0</v>
      </c>
    </row>
    <row r="42" spans="1:14" s="26" customFormat="1" ht="15.5" x14ac:dyDescent="0.35">
      <c r="A42" s="149"/>
      <c r="B42" s="150"/>
      <c r="C42" s="163"/>
      <c r="D42" s="150"/>
      <c r="E42" s="150"/>
      <c r="F42" s="152"/>
      <c r="G42" s="153"/>
      <c r="H42" s="154"/>
      <c r="I42" s="155">
        <f t="shared" si="0"/>
        <v>0</v>
      </c>
      <c r="J42" s="156"/>
      <c r="K42" s="157"/>
      <c r="L42" s="166">
        <f t="shared" si="3"/>
        <v>0</v>
      </c>
      <c r="M42" s="164"/>
      <c r="N42" s="164">
        <f t="shared" si="2"/>
        <v>0</v>
      </c>
    </row>
    <row r="43" spans="1:14" s="26" customFormat="1" ht="15.5" x14ac:dyDescent="0.35">
      <c r="A43" s="149"/>
      <c r="B43" s="150"/>
      <c r="C43" s="163"/>
      <c r="D43" s="150"/>
      <c r="E43" s="150"/>
      <c r="F43" s="152"/>
      <c r="G43" s="153"/>
      <c r="H43" s="154"/>
      <c r="I43" s="155">
        <f t="shared" si="0"/>
        <v>0</v>
      </c>
      <c r="J43" s="156"/>
      <c r="K43" s="157"/>
      <c r="L43" s="166">
        <f t="shared" si="3"/>
        <v>0</v>
      </c>
      <c r="M43" s="164"/>
      <c r="N43" s="164">
        <f t="shared" si="2"/>
        <v>0</v>
      </c>
    </row>
    <row r="44" spans="1:14" s="26" customFormat="1" ht="15.5" x14ac:dyDescent="0.35">
      <c r="A44" s="149"/>
      <c r="B44" s="150"/>
      <c r="C44" s="163"/>
      <c r="D44" s="150"/>
      <c r="E44" s="150"/>
      <c r="F44" s="152"/>
      <c r="G44" s="153"/>
      <c r="H44" s="154"/>
      <c r="I44" s="155">
        <f t="shared" si="0"/>
        <v>0</v>
      </c>
      <c r="J44" s="156"/>
      <c r="K44" s="157"/>
      <c r="L44" s="166">
        <f t="shared" si="3"/>
        <v>0</v>
      </c>
      <c r="M44" s="164"/>
      <c r="N44" s="164">
        <f t="shared" si="2"/>
        <v>0</v>
      </c>
    </row>
    <row r="45" spans="1:14" s="26" customFormat="1" ht="15.5" x14ac:dyDescent="0.35">
      <c r="A45" s="149"/>
      <c r="B45" s="150"/>
      <c r="C45" s="163"/>
      <c r="D45" s="150"/>
      <c r="E45" s="150"/>
      <c r="F45" s="152"/>
      <c r="G45" s="153"/>
      <c r="H45" s="154"/>
      <c r="I45" s="155">
        <f t="shared" si="0"/>
        <v>0</v>
      </c>
      <c r="J45" s="156"/>
      <c r="K45" s="157"/>
      <c r="L45" s="166">
        <f t="shared" si="3"/>
        <v>0</v>
      </c>
      <c r="M45" s="164"/>
      <c r="N45" s="164">
        <f t="shared" si="2"/>
        <v>0</v>
      </c>
    </row>
    <row r="46" spans="1:14" s="26" customFormat="1" ht="15.5" x14ac:dyDescent="0.35">
      <c r="A46" s="149"/>
      <c r="B46" s="150"/>
      <c r="C46" s="163"/>
      <c r="D46" s="150"/>
      <c r="E46" s="150"/>
      <c r="F46" s="152"/>
      <c r="G46" s="153"/>
      <c r="H46" s="154"/>
      <c r="I46" s="155">
        <f t="shared" si="0"/>
        <v>0</v>
      </c>
      <c r="J46" s="156"/>
      <c r="K46" s="157"/>
      <c r="L46" s="166">
        <f t="shared" si="3"/>
        <v>0</v>
      </c>
      <c r="M46" s="164"/>
      <c r="N46" s="164">
        <f t="shared" si="2"/>
        <v>0</v>
      </c>
    </row>
    <row r="47" spans="1:14" s="26" customFormat="1" ht="15.5" x14ac:dyDescent="0.35">
      <c r="A47" s="149"/>
      <c r="B47" s="150"/>
      <c r="C47" s="163"/>
      <c r="D47" s="150"/>
      <c r="E47" s="150"/>
      <c r="F47" s="152"/>
      <c r="G47" s="153"/>
      <c r="H47" s="154"/>
      <c r="I47" s="155">
        <f t="shared" si="0"/>
        <v>0</v>
      </c>
      <c r="J47" s="156"/>
      <c r="K47" s="157"/>
      <c r="L47" s="166">
        <f t="shared" si="3"/>
        <v>0</v>
      </c>
      <c r="M47" s="164"/>
      <c r="N47" s="164">
        <f t="shared" si="2"/>
        <v>0</v>
      </c>
    </row>
    <row r="48" spans="1:14" s="26" customFormat="1" ht="15.5" x14ac:dyDescent="0.35">
      <c r="A48" s="149"/>
      <c r="B48" s="150"/>
      <c r="C48" s="163"/>
      <c r="D48" s="150"/>
      <c r="E48" s="150"/>
      <c r="F48" s="152"/>
      <c r="G48" s="153"/>
      <c r="H48" s="154"/>
      <c r="I48" s="155">
        <f t="shared" si="0"/>
        <v>0</v>
      </c>
      <c r="J48" s="156"/>
      <c r="K48" s="157"/>
      <c r="L48" s="166">
        <f t="shared" si="3"/>
        <v>0</v>
      </c>
      <c r="M48" s="164"/>
      <c r="N48" s="164">
        <f t="shared" si="2"/>
        <v>0</v>
      </c>
    </row>
    <row r="49" spans="1:14" s="26" customFormat="1" ht="15.5" x14ac:dyDescent="0.35">
      <c r="A49" s="149"/>
      <c r="B49" s="150"/>
      <c r="C49" s="163"/>
      <c r="D49" s="150"/>
      <c r="E49" s="150"/>
      <c r="F49" s="152"/>
      <c r="G49" s="153"/>
      <c r="H49" s="154"/>
      <c r="I49" s="155">
        <f t="shared" si="0"/>
        <v>0</v>
      </c>
      <c r="J49" s="156"/>
      <c r="K49" s="157"/>
      <c r="L49" s="166">
        <f t="shared" si="3"/>
        <v>0</v>
      </c>
      <c r="M49" s="164"/>
      <c r="N49" s="164">
        <f t="shared" si="2"/>
        <v>0</v>
      </c>
    </row>
    <row r="50" spans="1:14" s="26" customFormat="1" ht="15.5" x14ac:dyDescent="0.35">
      <c r="A50" s="149"/>
      <c r="B50" s="150"/>
      <c r="C50" s="163"/>
      <c r="D50" s="150"/>
      <c r="E50" s="150"/>
      <c r="F50" s="152"/>
      <c r="G50" s="153"/>
      <c r="H50" s="154"/>
      <c r="I50" s="155">
        <f t="shared" si="0"/>
        <v>0</v>
      </c>
      <c r="J50" s="156"/>
      <c r="K50" s="157"/>
      <c r="L50" s="166">
        <f t="shared" si="3"/>
        <v>0</v>
      </c>
      <c r="M50" s="164"/>
      <c r="N50" s="164">
        <f t="shared" si="2"/>
        <v>0</v>
      </c>
    </row>
    <row r="51" spans="1:14" s="26" customFormat="1" ht="15.5" x14ac:dyDescent="0.35">
      <c r="A51" s="149"/>
      <c r="B51" s="150"/>
      <c r="C51" s="163"/>
      <c r="D51" s="150"/>
      <c r="E51" s="150"/>
      <c r="F51" s="152"/>
      <c r="G51" s="153"/>
      <c r="H51" s="154"/>
      <c r="I51" s="155">
        <f t="shared" si="0"/>
        <v>0</v>
      </c>
      <c r="J51" s="156"/>
      <c r="K51" s="157"/>
      <c r="L51" s="166">
        <f t="shared" si="3"/>
        <v>0</v>
      </c>
      <c r="M51" s="164"/>
      <c r="N51" s="164">
        <f t="shared" si="2"/>
        <v>0</v>
      </c>
    </row>
    <row r="52" spans="1:14" s="26" customFormat="1" ht="15.5" x14ac:dyDescent="0.35">
      <c r="A52" s="149"/>
      <c r="B52" s="150"/>
      <c r="C52" s="163"/>
      <c r="D52" s="150"/>
      <c r="E52" s="150"/>
      <c r="F52" s="152"/>
      <c r="G52" s="153"/>
      <c r="H52" s="154"/>
      <c r="I52" s="155">
        <f t="shared" si="0"/>
        <v>0</v>
      </c>
      <c r="J52" s="156"/>
      <c r="K52" s="157"/>
      <c r="L52" s="166">
        <f t="shared" si="3"/>
        <v>0</v>
      </c>
      <c r="M52" s="164"/>
      <c r="N52" s="164">
        <f t="shared" si="2"/>
        <v>0</v>
      </c>
    </row>
    <row r="53" spans="1:14" s="26" customFormat="1" ht="15.5" x14ac:dyDescent="0.35">
      <c r="A53" s="149"/>
      <c r="B53" s="150"/>
      <c r="C53" s="163"/>
      <c r="D53" s="150"/>
      <c r="E53" s="150"/>
      <c r="F53" s="152"/>
      <c r="G53" s="153"/>
      <c r="H53" s="154"/>
      <c r="I53" s="155">
        <f t="shared" si="0"/>
        <v>0</v>
      </c>
      <c r="J53" s="156"/>
      <c r="K53" s="157"/>
      <c r="L53" s="166">
        <f t="shared" si="3"/>
        <v>0</v>
      </c>
      <c r="M53" s="164"/>
      <c r="N53" s="164">
        <f t="shared" si="2"/>
        <v>0</v>
      </c>
    </row>
    <row r="54" spans="1:14" s="26" customFormat="1" ht="15.5" x14ac:dyDescent="0.35">
      <c r="A54" s="149"/>
      <c r="B54" s="150"/>
      <c r="C54" s="163"/>
      <c r="D54" s="150"/>
      <c r="E54" s="150"/>
      <c r="F54" s="152"/>
      <c r="G54" s="153"/>
      <c r="H54" s="154"/>
      <c r="I54" s="155">
        <f t="shared" si="0"/>
        <v>0</v>
      </c>
      <c r="J54" s="156"/>
      <c r="K54" s="157"/>
      <c r="L54" s="166">
        <f t="shared" si="3"/>
        <v>0</v>
      </c>
      <c r="M54" s="164"/>
      <c r="N54" s="164">
        <f t="shared" si="2"/>
        <v>0</v>
      </c>
    </row>
    <row r="55" spans="1:14" s="26" customFormat="1" ht="15.5" x14ac:dyDescent="0.35">
      <c r="A55" s="149"/>
      <c r="B55" s="150"/>
      <c r="C55" s="163"/>
      <c r="D55" s="150"/>
      <c r="E55" s="150"/>
      <c r="F55" s="152"/>
      <c r="G55" s="153"/>
      <c r="H55" s="154"/>
      <c r="I55" s="155">
        <f t="shared" si="0"/>
        <v>0</v>
      </c>
      <c r="J55" s="156"/>
      <c r="K55" s="157"/>
      <c r="L55" s="166">
        <f t="shared" si="3"/>
        <v>0</v>
      </c>
      <c r="M55" s="164"/>
      <c r="N55" s="164">
        <f t="shared" si="2"/>
        <v>0</v>
      </c>
    </row>
    <row r="56" spans="1:14" s="26" customFormat="1" ht="15.5" x14ac:dyDescent="0.35">
      <c r="A56" s="149"/>
      <c r="B56" s="150"/>
      <c r="C56" s="163"/>
      <c r="D56" s="150"/>
      <c r="E56" s="150"/>
      <c r="F56" s="152"/>
      <c r="G56" s="153"/>
      <c r="H56" s="154"/>
      <c r="I56" s="155">
        <f t="shared" si="0"/>
        <v>0</v>
      </c>
      <c r="J56" s="156"/>
      <c r="K56" s="157"/>
      <c r="L56" s="166">
        <f t="shared" si="3"/>
        <v>0</v>
      </c>
      <c r="M56" s="164"/>
      <c r="N56" s="164">
        <f t="shared" si="2"/>
        <v>0</v>
      </c>
    </row>
    <row r="57" spans="1:14" s="26" customFormat="1" ht="15.5" x14ac:dyDescent="0.35">
      <c r="A57" s="149"/>
      <c r="B57" s="150"/>
      <c r="C57" s="163"/>
      <c r="D57" s="150"/>
      <c r="E57" s="150"/>
      <c r="F57" s="152"/>
      <c r="G57" s="153"/>
      <c r="H57" s="154"/>
      <c r="I57" s="155">
        <f t="shared" si="0"/>
        <v>0</v>
      </c>
      <c r="J57" s="156"/>
      <c r="K57" s="157"/>
      <c r="L57" s="166">
        <f t="shared" si="3"/>
        <v>0</v>
      </c>
      <c r="M57" s="164"/>
      <c r="N57" s="164">
        <f t="shared" si="2"/>
        <v>0</v>
      </c>
    </row>
    <row r="58" spans="1:14" s="26" customFormat="1" ht="30.65" customHeight="1" x14ac:dyDescent="0.35">
      <c r="A58" s="54"/>
      <c r="B58" s="54"/>
      <c r="C58" s="60"/>
      <c r="D58" s="54"/>
      <c r="E58" s="54"/>
      <c r="F58" s="61"/>
      <c r="G58" s="62"/>
      <c r="H58" s="63" t="s">
        <v>331</v>
      </c>
      <c r="I58" s="350">
        <f>ROUNDUP(SUM(I4:I57),2)</f>
        <v>0</v>
      </c>
      <c r="J58" s="69"/>
      <c r="K58" s="168"/>
      <c r="L58" s="165">
        <f>ROUNDUP(SUM(L4:L57),2)</f>
        <v>0</v>
      </c>
      <c r="M58" s="165">
        <f>ROUNDUP(SUM(M4:M57),2)</f>
        <v>0</v>
      </c>
      <c r="N58" s="165">
        <f>ROUNDUP(SUM(N4:N57),2)</f>
        <v>0</v>
      </c>
    </row>
  </sheetData>
  <sheetProtection algorithmName="SHA-512" hashValue="q9zXhhYdvZJHywQRtYe9wSIR4fa3jajQfbz0+ged9B17Qrjxt3DJ7KMm0wmGY4mAY1zryiTkl+k+/jf2xUBpVA==" saltValue="sFC0QzVz5Iw47woFCJr1eA==" spinCount="100000" sheet="1" objects="1" scenarios="1"/>
  <mergeCells count="1">
    <mergeCell ref="A1:E1"/>
  </mergeCells>
  <printOptions horizontalCentered="1"/>
  <pageMargins left="0.39370078740157483" right="0.39370078740157483" top="0.55118110236220474" bottom="0.55118110236220474" header="0.31496062992125984" footer="0.31496062992125984"/>
  <pageSetup scale="47" orientation="landscape" r:id="rId1"/>
  <headerFooter>
    <oddFooter>&amp;C&amp;F&amp;R&amp;P/&amp;N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N8"/>
  <sheetViews>
    <sheetView zoomScale="60" zoomScaleNormal="60" workbookViewId="0">
      <selection activeCell="J1" sqref="J1"/>
    </sheetView>
  </sheetViews>
  <sheetFormatPr defaultColWidth="8.90625" defaultRowHeight="14.5" x14ac:dyDescent="0.35"/>
  <cols>
    <col min="1" max="1" width="9.90625" style="55" customWidth="1"/>
    <col min="2" max="2" width="21.36328125" style="55" customWidth="1"/>
    <col min="3" max="3" width="21.36328125" style="64" customWidth="1"/>
    <col min="4" max="4" width="21.36328125" style="55" customWidth="1"/>
    <col min="5" max="5" width="51.36328125" style="55" customWidth="1"/>
    <col min="6" max="6" width="19.36328125" style="65" customWidth="1"/>
    <col min="7" max="7" width="14.6328125" style="66" customWidth="1"/>
    <col min="8" max="8" width="19" style="67" customWidth="1"/>
    <col min="9" max="9" width="21.36328125" style="18" customWidth="1"/>
    <col min="10" max="10" width="15.90625" style="70" customWidth="1"/>
    <col min="11" max="11" width="16.54296875" style="43" hidden="1" customWidth="1"/>
    <col min="12" max="12" width="14.453125" style="47" hidden="1" customWidth="1"/>
    <col min="13" max="13" width="13.6328125" style="18" hidden="1" customWidth="1"/>
    <col min="14" max="14" width="16" style="18" hidden="1" customWidth="1"/>
    <col min="15" max="15" width="8.90625" style="16" customWidth="1"/>
    <col min="16" max="16384" width="8.90625" style="16"/>
  </cols>
  <sheetData>
    <row r="1" spans="1:14" s="19" customFormat="1" ht="38.4" customHeight="1" x14ac:dyDescent="0.35">
      <c r="A1" s="676" t="s">
        <v>311</v>
      </c>
      <c r="B1" s="676"/>
      <c r="C1" s="676"/>
      <c r="D1" s="676"/>
      <c r="E1" s="94"/>
      <c r="F1" s="57"/>
      <c r="G1" s="58"/>
      <c r="H1" s="59"/>
      <c r="I1" s="20"/>
      <c r="J1" s="68"/>
      <c r="K1" s="42"/>
      <c r="L1" s="46"/>
      <c r="M1" s="20"/>
      <c r="N1" s="20"/>
    </row>
    <row r="2" spans="1:14" ht="18.649999999999999" customHeight="1" x14ac:dyDescent="0.35"/>
    <row r="3" spans="1:14" s="78" customFormat="1" ht="96.75" customHeight="1" x14ac:dyDescent="0.3">
      <c r="A3" s="345" t="s">
        <v>220</v>
      </c>
      <c r="B3" s="346" t="s">
        <v>219</v>
      </c>
      <c r="C3" s="347" t="s">
        <v>223</v>
      </c>
      <c r="D3" s="346" t="s">
        <v>221</v>
      </c>
      <c r="E3" s="345" t="s">
        <v>222</v>
      </c>
      <c r="F3" s="348" t="s">
        <v>216</v>
      </c>
      <c r="G3" s="345" t="s">
        <v>215</v>
      </c>
      <c r="H3" s="349" t="s">
        <v>238</v>
      </c>
      <c r="I3" s="348" t="s">
        <v>237</v>
      </c>
      <c r="J3" s="347" t="s">
        <v>254</v>
      </c>
      <c r="K3" s="45" t="s">
        <v>233</v>
      </c>
      <c r="L3" s="23" t="s">
        <v>239</v>
      </c>
      <c r="M3" s="608" t="s">
        <v>416</v>
      </c>
      <c r="N3" s="77" t="s">
        <v>234</v>
      </c>
    </row>
    <row r="4" spans="1:14" s="26" customFormat="1" ht="28.25" customHeight="1" x14ac:dyDescent="0.35">
      <c r="A4" s="149"/>
      <c r="B4" s="150"/>
      <c r="C4" s="163"/>
      <c r="D4" s="150"/>
      <c r="E4" s="150"/>
      <c r="F4" s="152"/>
      <c r="G4" s="153"/>
      <c r="H4" s="154"/>
      <c r="I4" s="155">
        <f>IF(H4="",F4,F4/H4)</f>
        <v>0</v>
      </c>
      <c r="J4" s="156"/>
      <c r="K4" s="157"/>
      <c r="L4" s="166">
        <f>IF(K4&gt;0,(F4/K4),I4)</f>
        <v>0</v>
      </c>
      <c r="M4" s="164"/>
      <c r="N4" s="164">
        <f>L4-M4</f>
        <v>0</v>
      </c>
    </row>
    <row r="5" spans="1:14" s="26" customFormat="1" ht="28.25" customHeight="1" x14ac:dyDescent="0.35">
      <c r="A5" s="149"/>
      <c r="B5" s="150"/>
      <c r="C5" s="163"/>
      <c r="D5" s="150"/>
      <c r="E5" s="150"/>
      <c r="F5" s="152"/>
      <c r="G5" s="153"/>
      <c r="H5" s="154"/>
      <c r="I5" s="155">
        <f>IF(H5="",F5,F5/H5)</f>
        <v>0</v>
      </c>
      <c r="J5" s="156"/>
      <c r="K5" s="157"/>
      <c r="L5" s="166">
        <f>IF(K5&gt;0,(F5/K5),I5)</f>
        <v>0</v>
      </c>
      <c r="M5" s="164"/>
      <c r="N5" s="164">
        <f>L5-M5</f>
        <v>0</v>
      </c>
    </row>
    <row r="6" spans="1:14" s="26" customFormat="1" ht="28.25" customHeight="1" x14ac:dyDescent="0.35">
      <c r="A6" s="149"/>
      <c r="B6" s="150"/>
      <c r="C6" s="163"/>
      <c r="D6" s="150"/>
      <c r="E6" s="150"/>
      <c r="F6" s="152"/>
      <c r="G6" s="153"/>
      <c r="H6" s="154"/>
      <c r="I6" s="155">
        <f>IF(H6="",F6,F6/H6)</f>
        <v>0</v>
      </c>
      <c r="J6" s="156"/>
      <c r="K6" s="157"/>
      <c r="L6" s="166">
        <f>IF(K6&gt;0,(F6/K6),I6)</f>
        <v>0</v>
      </c>
      <c r="M6" s="164"/>
      <c r="N6" s="164">
        <f>L6-M6</f>
        <v>0</v>
      </c>
    </row>
    <row r="7" spans="1:14" s="26" customFormat="1" ht="30.65" customHeight="1" x14ac:dyDescent="0.35">
      <c r="A7" s="54"/>
      <c r="B7" s="54"/>
      <c r="C7" s="60"/>
      <c r="D7" s="54"/>
      <c r="E7" s="54"/>
      <c r="F7" s="61"/>
      <c r="G7" s="62"/>
      <c r="H7" s="63" t="s">
        <v>331</v>
      </c>
      <c r="I7" s="350">
        <f>ROUNDUP(SUM(I4:I6),2)</f>
        <v>0</v>
      </c>
      <c r="J7" s="69"/>
      <c r="K7" s="168"/>
      <c r="L7" s="165">
        <f>ROUNDUP(SUM(L4:L6),2)</f>
        <v>0</v>
      </c>
      <c r="M7" s="165">
        <f>ROUNDUP(SUM(M4:M6),2)</f>
        <v>0</v>
      </c>
      <c r="N7" s="165">
        <f>ROUNDUP(SUM(N4:N6),2)</f>
        <v>0</v>
      </c>
    </row>
    <row r="8" spans="1:14" s="26" customFormat="1" ht="15.5" x14ac:dyDescent="0.35">
      <c r="A8" s="54"/>
      <c r="B8" s="54"/>
      <c r="C8" s="60"/>
      <c r="D8" s="54"/>
      <c r="E8" s="54"/>
      <c r="F8" s="61"/>
      <c r="G8" s="62"/>
      <c r="H8" s="179"/>
      <c r="I8" s="180"/>
      <c r="J8" s="181"/>
      <c r="K8" s="160"/>
      <c r="L8" s="161"/>
      <c r="M8" s="180"/>
      <c r="N8" s="180"/>
    </row>
  </sheetData>
  <sheetProtection algorithmName="SHA-512" hashValue="Qgk6yoUDU4fP+voxqmOkGTVlJEnAqMIApuhn9I2czcfJBTHL1BjTGjpbosFf2TI2bHxsnp7hyoX8KfWNIPXPjw==" saltValue="d0UYTtYATiZApUu6HLUNbg==" spinCount="100000" sheet="1" objects="1" scenarios="1"/>
  <mergeCells count="1">
    <mergeCell ref="A1:D1"/>
  </mergeCells>
  <printOptions horizontalCentered="1"/>
  <pageMargins left="0.39370078740157483" right="0.39370078740157483" top="0.55118110236220474" bottom="0.55118110236220474" header="0.31496062992125984" footer="0.31496062992125984"/>
  <pageSetup scale="47" orientation="landscape" r:id="rId1"/>
  <headerFooter>
    <oddFooter>&amp;C&amp;F&amp;R&amp;P/&amp;N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F5"/>
  <sheetViews>
    <sheetView zoomScale="60" zoomScaleNormal="60" workbookViewId="0">
      <selection activeCell="F4" sqref="F4"/>
    </sheetView>
  </sheetViews>
  <sheetFormatPr defaultColWidth="8.90625" defaultRowHeight="14" x14ac:dyDescent="0.3"/>
  <cols>
    <col min="1" max="1" width="11.6328125" style="55" customWidth="1"/>
    <col min="2" max="2" width="21.36328125" style="55" customWidth="1"/>
    <col min="3" max="3" width="21.36328125" style="64" customWidth="1"/>
    <col min="4" max="4" width="21.36328125" style="55" customWidth="1"/>
    <col min="5" max="5" width="45.6328125" style="55" customWidth="1"/>
    <col min="6" max="6" width="34.08984375" style="18" customWidth="1"/>
    <col min="7" max="16384" width="8.90625" style="16"/>
  </cols>
  <sheetData>
    <row r="1" spans="1:6" s="19" customFormat="1" ht="38.4" customHeight="1" x14ac:dyDescent="0.35">
      <c r="A1" s="676" t="s">
        <v>266</v>
      </c>
      <c r="B1" s="676"/>
      <c r="C1" s="676"/>
      <c r="D1" s="676"/>
      <c r="E1" s="676"/>
      <c r="F1" s="20"/>
    </row>
    <row r="2" spans="1:6" ht="18.649999999999999" customHeight="1" x14ac:dyDescent="0.3"/>
    <row r="3" spans="1:6" s="88" customFormat="1" ht="41.4" customHeight="1" x14ac:dyDescent="0.35">
      <c r="A3" s="677" t="s">
        <v>222</v>
      </c>
      <c r="B3" s="678"/>
      <c r="C3" s="678"/>
      <c r="D3" s="678"/>
      <c r="E3" s="679"/>
      <c r="F3" s="348" t="s">
        <v>267</v>
      </c>
    </row>
    <row r="4" spans="1:6" s="24" customFormat="1" ht="39" customHeight="1" x14ac:dyDescent="0.35">
      <c r="A4" s="680"/>
      <c r="B4" s="681"/>
      <c r="C4" s="681"/>
      <c r="D4" s="681"/>
      <c r="E4" s="682"/>
      <c r="F4" s="152"/>
    </row>
    <row r="5" spans="1:6" s="26" customFormat="1" ht="38" customHeight="1" x14ac:dyDescent="0.35">
      <c r="A5" s="54"/>
      <c r="B5" s="54"/>
      <c r="C5" s="60"/>
      <c r="D5" s="54"/>
      <c r="E5" s="54"/>
      <c r="F5" s="350">
        <f>SUM(F4)</f>
        <v>0</v>
      </c>
    </row>
  </sheetData>
  <sheetProtection algorithmName="SHA-512" hashValue="UK3uaW9KfCMPMKoLUMaw2zw+6Gqa4BpAgceufrLUTeKi3ubkdbtFkSqJZliz6YATZDIVLDoqARl6DbRSoPXe2g==" saltValue="V4lSJDiMLDUjFfqXjv6WXg==" spinCount="100000" sheet="1" objects="1" scenarios="1"/>
  <mergeCells count="3">
    <mergeCell ref="A1:E1"/>
    <mergeCell ref="A3:E3"/>
    <mergeCell ref="A4:E4"/>
  </mergeCells>
  <printOptions horizontalCentered="1"/>
  <pageMargins left="0.39370078740157483" right="0.39370078740157483" top="0.55118110236220474" bottom="0.55118110236220474" header="0.31496062992125984" footer="0.31496062992125984"/>
  <pageSetup scale="47" orientation="landscape" r:id="rId1"/>
  <headerFooter>
    <oddFooter>&amp;C&amp;F&amp;R&amp;P/&amp;N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"/>
  <dimension ref="A1:M113"/>
  <sheetViews>
    <sheetView zoomScale="70" zoomScaleNormal="70" workbookViewId="0">
      <selection activeCell="L18" sqref="L18"/>
    </sheetView>
  </sheetViews>
  <sheetFormatPr defaultColWidth="8.90625" defaultRowHeight="14" x14ac:dyDescent="0.3"/>
  <cols>
    <col min="1" max="1" width="14.90625" style="16" customWidth="1"/>
    <col min="2" max="2" width="17" style="16" customWidth="1"/>
    <col min="3" max="3" width="31.08984375" style="16" customWidth="1"/>
    <col min="4" max="4" width="19.6328125" style="16" customWidth="1"/>
    <col min="5" max="5" width="20.6328125" style="16" customWidth="1"/>
    <col min="6" max="6" width="20" style="16" customWidth="1"/>
    <col min="7" max="7" width="18.6328125" style="16" customWidth="1"/>
    <col min="8" max="8" width="2.6328125" style="16" customWidth="1"/>
    <col min="9" max="9" width="17.36328125" style="16" hidden="1" customWidth="1"/>
    <col min="10" max="10" width="17" style="16" hidden="1" customWidth="1"/>
    <col min="11" max="16384" width="8.90625" style="16"/>
  </cols>
  <sheetData>
    <row r="1" spans="1:13" s="185" customFormat="1" ht="36" customHeight="1" x14ac:dyDescent="0.35">
      <c r="A1" s="683" t="s">
        <v>270</v>
      </c>
      <c r="B1" s="684"/>
      <c r="C1" s="684"/>
      <c r="D1" s="684"/>
      <c r="E1" s="684"/>
      <c r="F1" s="684"/>
      <c r="G1" s="685"/>
      <c r="H1" s="182"/>
      <c r="I1" s="183"/>
      <c r="J1" s="183"/>
      <c r="K1" s="184"/>
      <c r="L1" s="184"/>
      <c r="M1" s="184"/>
    </row>
    <row r="2" spans="1:13" s="189" customFormat="1" ht="21" customHeight="1" x14ac:dyDescent="0.35">
      <c r="A2" s="686" t="s">
        <v>39</v>
      </c>
      <c r="B2" s="687"/>
      <c r="C2" s="687"/>
      <c r="D2" s="687"/>
      <c r="E2" s="687"/>
      <c r="F2" s="687"/>
      <c r="G2" s="688"/>
      <c r="H2" s="186"/>
      <c r="I2" s="187"/>
      <c r="J2" s="187"/>
      <c r="K2" s="188"/>
      <c r="L2" s="188"/>
      <c r="M2" s="188"/>
    </row>
    <row r="3" spans="1:13" s="185" customFormat="1" ht="27.65" customHeight="1" x14ac:dyDescent="0.35">
      <c r="A3" s="689" t="s">
        <v>271</v>
      </c>
      <c r="B3" s="690"/>
      <c r="C3" s="690"/>
      <c r="D3" s="690"/>
      <c r="E3" s="690"/>
      <c r="F3" s="690"/>
      <c r="G3" s="691"/>
      <c r="H3" s="190"/>
      <c r="I3" s="183"/>
      <c r="J3" s="183"/>
      <c r="K3" s="184"/>
      <c r="L3" s="184"/>
      <c r="M3" s="184"/>
    </row>
    <row r="4" spans="1:13" s="185" customFormat="1" ht="95.4" customHeight="1" x14ac:dyDescent="0.35">
      <c r="A4" s="358" t="s">
        <v>52</v>
      </c>
      <c r="B4" s="364" t="s">
        <v>42</v>
      </c>
      <c r="C4" s="358" t="s">
        <v>208</v>
      </c>
      <c r="D4" s="358" t="s">
        <v>209</v>
      </c>
      <c r="E4" s="358" t="s">
        <v>268</v>
      </c>
      <c r="F4" s="359" t="s">
        <v>269</v>
      </c>
      <c r="G4" s="359" t="s">
        <v>47</v>
      </c>
      <c r="H4" s="191"/>
      <c r="I4" s="192" t="s">
        <v>236</v>
      </c>
      <c r="J4" s="193" t="s">
        <v>234</v>
      </c>
      <c r="K4" s="184"/>
      <c r="L4" s="184"/>
      <c r="M4" s="184"/>
    </row>
    <row r="5" spans="1:13" s="205" customFormat="1" ht="15.5" x14ac:dyDescent="0.35">
      <c r="A5" s="367"/>
      <c r="B5" s="196"/>
      <c r="C5" s="197"/>
      <c r="D5" s="195"/>
      <c r="E5" s="368"/>
      <c r="F5" s="199" t="str">
        <f t="shared" ref="F5:F68" si="0">IF(ISBLANK(A5),"",A5*E5)</f>
        <v/>
      </c>
      <c r="G5" s="200" t="str">
        <f>IFERROR(IF(OR(ISBLANK(F5),F5/A5&lt;10),0,IF(F5/A5&lt;100,20,IF(AND(F5/A5&lt;500,F5/A5&gt;99),180,IF(AND(F5/A5&lt;2000,F5/A5&gt;499),275,IF(AND(F5/A5&lt;3000,F5/A5&gt;1999),360,IF(AND(F5/A5&lt;4000,F5/A5&gt;2999),530,IF(AND(F5/A5&lt;8000,F5/A5&gt;3999),820,1500)))))))*(A5),"")</f>
        <v/>
      </c>
      <c r="H5" s="201"/>
      <c r="I5" s="202"/>
      <c r="J5" s="203">
        <f t="shared" ref="J5:J110" si="1">IF(G5="",0,G5-I5)</f>
        <v>0</v>
      </c>
      <c r="K5" s="204"/>
      <c r="L5" s="204"/>
      <c r="M5" s="204"/>
    </row>
    <row r="6" spans="1:13" s="205" customFormat="1" ht="15.5" x14ac:dyDescent="0.35">
      <c r="A6" s="367"/>
      <c r="B6" s="196"/>
      <c r="C6" s="197"/>
      <c r="D6" s="195"/>
      <c r="E6" s="368"/>
      <c r="F6" s="199" t="str">
        <f t="shared" si="0"/>
        <v/>
      </c>
      <c r="G6" s="200" t="str">
        <f t="shared" ref="G6:G69" si="2">IFERROR(IF(OR(ISBLANK(F6),F6/A6&lt;10),0,IF(F6/A6&lt;100,20,IF(AND(F6/A6&lt;500,F6/A6&gt;99),180,IF(AND(F6/A6&lt;2000,F6/A6&gt;499),275,IF(AND(F6/A6&lt;3000,F6/A6&gt;1999),360,IF(AND(F6/A6&lt;4000,F6/A6&gt;2999),530,IF(AND(F6/A6&lt;8000,F6/A6&gt;3999),820,1500)))))))*(A6),"")</f>
        <v/>
      </c>
      <c r="H6" s="201"/>
      <c r="I6" s="202"/>
      <c r="J6" s="203">
        <f t="shared" si="1"/>
        <v>0</v>
      </c>
      <c r="K6" s="204"/>
      <c r="L6" s="204"/>
      <c r="M6" s="204"/>
    </row>
    <row r="7" spans="1:13" s="205" customFormat="1" ht="15.5" x14ac:dyDescent="0.35">
      <c r="A7" s="367"/>
      <c r="B7" s="196"/>
      <c r="C7" s="197"/>
      <c r="D7" s="195"/>
      <c r="E7" s="368"/>
      <c r="F7" s="199" t="str">
        <f t="shared" si="0"/>
        <v/>
      </c>
      <c r="G7" s="200" t="str">
        <f t="shared" si="2"/>
        <v/>
      </c>
      <c r="H7" s="201"/>
      <c r="I7" s="202"/>
      <c r="J7" s="203">
        <f t="shared" si="1"/>
        <v>0</v>
      </c>
      <c r="K7" s="204"/>
      <c r="L7" s="204"/>
      <c r="M7" s="204"/>
    </row>
    <row r="8" spans="1:13" s="205" customFormat="1" ht="15.5" x14ac:dyDescent="0.35">
      <c r="A8" s="367"/>
      <c r="B8" s="196"/>
      <c r="C8" s="197"/>
      <c r="D8" s="195"/>
      <c r="E8" s="368"/>
      <c r="F8" s="199" t="str">
        <f t="shared" si="0"/>
        <v/>
      </c>
      <c r="G8" s="200" t="str">
        <f t="shared" si="2"/>
        <v/>
      </c>
      <c r="H8" s="201"/>
      <c r="I8" s="202"/>
      <c r="J8" s="203">
        <f t="shared" si="1"/>
        <v>0</v>
      </c>
      <c r="K8" s="204"/>
      <c r="L8" s="204"/>
      <c r="M8" s="204"/>
    </row>
    <row r="9" spans="1:13" s="205" customFormat="1" ht="15.5" x14ac:dyDescent="0.35">
      <c r="A9" s="367"/>
      <c r="B9" s="196"/>
      <c r="C9" s="197"/>
      <c r="D9" s="195"/>
      <c r="E9" s="368"/>
      <c r="F9" s="199" t="str">
        <f t="shared" si="0"/>
        <v/>
      </c>
      <c r="G9" s="200" t="str">
        <f t="shared" si="2"/>
        <v/>
      </c>
      <c r="H9" s="201"/>
      <c r="I9" s="202"/>
      <c r="J9" s="203">
        <f t="shared" si="1"/>
        <v>0</v>
      </c>
      <c r="K9" s="204"/>
      <c r="L9" s="204"/>
      <c r="M9" s="204"/>
    </row>
    <row r="10" spans="1:13" s="205" customFormat="1" ht="15.5" x14ac:dyDescent="0.35">
      <c r="A10" s="367"/>
      <c r="B10" s="196"/>
      <c r="C10" s="197"/>
      <c r="D10" s="195"/>
      <c r="E10" s="368"/>
      <c r="F10" s="199" t="str">
        <f t="shared" si="0"/>
        <v/>
      </c>
      <c r="G10" s="200" t="str">
        <f t="shared" si="2"/>
        <v/>
      </c>
      <c r="H10" s="201"/>
      <c r="I10" s="202"/>
      <c r="J10" s="203">
        <f t="shared" si="1"/>
        <v>0</v>
      </c>
      <c r="K10" s="204"/>
      <c r="L10" s="204"/>
      <c r="M10" s="204"/>
    </row>
    <row r="11" spans="1:13" s="205" customFormat="1" ht="15.5" x14ac:dyDescent="0.35">
      <c r="A11" s="367"/>
      <c r="B11" s="196"/>
      <c r="C11" s="197"/>
      <c r="D11" s="195"/>
      <c r="E11" s="368"/>
      <c r="F11" s="199" t="str">
        <f t="shared" si="0"/>
        <v/>
      </c>
      <c r="G11" s="200" t="str">
        <f t="shared" si="2"/>
        <v/>
      </c>
      <c r="H11" s="201"/>
      <c r="I11" s="202"/>
      <c r="J11" s="203">
        <f t="shared" si="1"/>
        <v>0</v>
      </c>
      <c r="K11" s="204"/>
      <c r="L11" s="204"/>
      <c r="M11" s="204"/>
    </row>
    <row r="12" spans="1:13" s="205" customFormat="1" ht="15.5" x14ac:dyDescent="0.35">
      <c r="A12" s="367"/>
      <c r="B12" s="196"/>
      <c r="C12" s="197"/>
      <c r="D12" s="195"/>
      <c r="E12" s="368"/>
      <c r="F12" s="199" t="str">
        <f t="shared" si="0"/>
        <v/>
      </c>
      <c r="G12" s="200" t="str">
        <f t="shared" si="2"/>
        <v/>
      </c>
      <c r="H12" s="201"/>
      <c r="I12" s="202"/>
      <c r="J12" s="203">
        <f t="shared" si="1"/>
        <v>0</v>
      </c>
      <c r="K12" s="204"/>
      <c r="L12" s="204"/>
      <c r="M12" s="204"/>
    </row>
    <row r="13" spans="1:13" s="205" customFormat="1" ht="15.5" x14ac:dyDescent="0.35">
      <c r="A13" s="367"/>
      <c r="B13" s="196"/>
      <c r="C13" s="197"/>
      <c r="D13" s="195"/>
      <c r="E13" s="368"/>
      <c r="F13" s="199" t="str">
        <f t="shared" si="0"/>
        <v/>
      </c>
      <c r="G13" s="200" t="str">
        <f t="shared" si="2"/>
        <v/>
      </c>
      <c r="H13" s="201"/>
      <c r="I13" s="202"/>
      <c r="J13" s="203">
        <f t="shared" si="1"/>
        <v>0</v>
      </c>
      <c r="K13" s="204"/>
      <c r="L13" s="204"/>
      <c r="M13" s="204"/>
    </row>
    <row r="14" spans="1:13" s="205" customFormat="1" ht="15.5" x14ac:dyDescent="0.35">
      <c r="A14" s="367"/>
      <c r="B14" s="196"/>
      <c r="C14" s="197"/>
      <c r="D14" s="195"/>
      <c r="E14" s="368"/>
      <c r="F14" s="199" t="str">
        <f t="shared" si="0"/>
        <v/>
      </c>
      <c r="G14" s="200" t="str">
        <f t="shared" si="2"/>
        <v/>
      </c>
      <c r="H14" s="201"/>
      <c r="I14" s="202"/>
      <c r="J14" s="203">
        <f t="shared" si="1"/>
        <v>0</v>
      </c>
      <c r="K14" s="204"/>
      <c r="L14" s="204"/>
      <c r="M14" s="204"/>
    </row>
    <row r="15" spans="1:13" s="205" customFormat="1" ht="15.5" x14ac:dyDescent="0.35">
      <c r="A15" s="367"/>
      <c r="B15" s="196"/>
      <c r="C15" s="197"/>
      <c r="D15" s="195"/>
      <c r="E15" s="368"/>
      <c r="F15" s="199" t="str">
        <f t="shared" si="0"/>
        <v/>
      </c>
      <c r="G15" s="200" t="str">
        <f t="shared" si="2"/>
        <v/>
      </c>
      <c r="H15" s="201"/>
      <c r="I15" s="202"/>
      <c r="J15" s="203">
        <f t="shared" si="1"/>
        <v>0</v>
      </c>
      <c r="K15" s="204"/>
      <c r="L15" s="204"/>
      <c r="M15" s="204"/>
    </row>
    <row r="16" spans="1:13" s="205" customFormat="1" ht="15.5" x14ac:dyDescent="0.35">
      <c r="A16" s="367"/>
      <c r="B16" s="196"/>
      <c r="C16" s="197"/>
      <c r="D16" s="195"/>
      <c r="E16" s="368"/>
      <c r="F16" s="199" t="str">
        <f t="shared" si="0"/>
        <v/>
      </c>
      <c r="G16" s="200" t="str">
        <f t="shared" si="2"/>
        <v/>
      </c>
      <c r="H16" s="201"/>
      <c r="I16" s="202"/>
      <c r="J16" s="203">
        <f t="shared" si="1"/>
        <v>0</v>
      </c>
      <c r="K16" s="204"/>
      <c r="L16" s="204"/>
      <c r="M16" s="204"/>
    </row>
    <row r="17" spans="1:13" s="205" customFormat="1" ht="15.5" x14ac:dyDescent="0.35">
      <c r="A17" s="367"/>
      <c r="B17" s="196"/>
      <c r="C17" s="197"/>
      <c r="D17" s="195"/>
      <c r="E17" s="368"/>
      <c r="F17" s="199" t="str">
        <f t="shared" si="0"/>
        <v/>
      </c>
      <c r="G17" s="200" t="str">
        <f t="shared" si="2"/>
        <v/>
      </c>
      <c r="H17" s="201"/>
      <c r="I17" s="202"/>
      <c r="J17" s="203">
        <f t="shared" si="1"/>
        <v>0</v>
      </c>
      <c r="K17" s="204"/>
      <c r="L17" s="204"/>
      <c r="M17" s="204"/>
    </row>
    <row r="18" spans="1:13" s="205" customFormat="1" ht="15.5" x14ac:dyDescent="0.35">
      <c r="A18" s="367"/>
      <c r="B18" s="196"/>
      <c r="C18" s="197"/>
      <c r="D18" s="195"/>
      <c r="E18" s="368"/>
      <c r="F18" s="199" t="str">
        <f t="shared" si="0"/>
        <v/>
      </c>
      <c r="G18" s="200" t="str">
        <f t="shared" si="2"/>
        <v/>
      </c>
      <c r="H18" s="201"/>
      <c r="I18" s="202"/>
      <c r="J18" s="203">
        <f t="shared" si="1"/>
        <v>0</v>
      </c>
      <c r="K18" s="204"/>
      <c r="L18" s="204"/>
      <c r="M18" s="204"/>
    </row>
    <row r="19" spans="1:13" s="205" customFormat="1" ht="15.5" x14ac:dyDescent="0.35">
      <c r="A19" s="367"/>
      <c r="B19" s="196"/>
      <c r="C19" s="197"/>
      <c r="D19" s="195"/>
      <c r="E19" s="368"/>
      <c r="F19" s="199" t="str">
        <f t="shared" si="0"/>
        <v/>
      </c>
      <c r="G19" s="200" t="str">
        <f t="shared" si="2"/>
        <v/>
      </c>
      <c r="H19" s="201"/>
      <c r="I19" s="202"/>
      <c r="J19" s="203">
        <f t="shared" si="1"/>
        <v>0</v>
      </c>
      <c r="K19" s="204"/>
      <c r="L19" s="204"/>
      <c r="M19" s="204"/>
    </row>
    <row r="20" spans="1:13" s="205" customFormat="1" ht="15.5" x14ac:dyDescent="0.35">
      <c r="A20" s="367"/>
      <c r="B20" s="196"/>
      <c r="C20" s="197"/>
      <c r="D20" s="195"/>
      <c r="E20" s="368"/>
      <c r="F20" s="199" t="str">
        <f t="shared" si="0"/>
        <v/>
      </c>
      <c r="G20" s="200" t="str">
        <f t="shared" si="2"/>
        <v/>
      </c>
      <c r="H20" s="201"/>
      <c r="I20" s="202"/>
      <c r="J20" s="203">
        <f t="shared" si="1"/>
        <v>0</v>
      </c>
      <c r="K20" s="204"/>
      <c r="L20" s="204"/>
      <c r="M20" s="204"/>
    </row>
    <row r="21" spans="1:13" s="205" customFormat="1" ht="15.5" x14ac:dyDescent="0.35">
      <c r="A21" s="367"/>
      <c r="B21" s="196"/>
      <c r="C21" s="197"/>
      <c r="D21" s="195"/>
      <c r="E21" s="368"/>
      <c r="F21" s="199" t="str">
        <f t="shared" si="0"/>
        <v/>
      </c>
      <c r="G21" s="200" t="str">
        <f t="shared" si="2"/>
        <v/>
      </c>
      <c r="H21" s="201"/>
      <c r="I21" s="202"/>
      <c r="J21" s="203">
        <f t="shared" si="1"/>
        <v>0</v>
      </c>
      <c r="K21" s="204"/>
      <c r="L21" s="204"/>
      <c r="M21" s="204"/>
    </row>
    <row r="22" spans="1:13" s="205" customFormat="1" ht="15.5" x14ac:dyDescent="0.35">
      <c r="A22" s="367"/>
      <c r="B22" s="196"/>
      <c r="C22" s="197"/>
      <c r="D22" s="195"/>
      <c r="E22" s="368"/>
      <c r="F22" s="199" t="str">
        <f t="shared" si="0"/>
        <v/>
      </c>
      <c r="G22" s="200" t="str">
        <f t="shared" si="2"/>
        <v/>
      </c>
      <c r="H22" s="201"/>
      <c r="I22" s="202"/>
      <c r="J22" s="203">
        <f t="shared" si="1"/>
        <v>0</v>
      </c>
      <c r="K22" s="204"/>
      <c r="L22" s="204"/>
      <c r="M22" s="204"/>
    </row>
    <row r="23" spans="1:13" s="205" customFormat="1" ht="15.5" x14ac:dyDescent="0.35">
      <c r="A23" s="367"/>
      <c r="B23" s="196"/>
      <c r="C23" s="197"/>
      <c r="D23" s="195"/>
      <c r="E23" s="368"/>
      <c r="F23" s="199" t="str">
        <f t="shared" si="0"/>
        <v/>
      </c>
      <c r="G23" s="200" t="str">
        <f t="shared" si="2"/>
        <v/>
      </c>
      <c r="H23" s="201"/>
      <c r="I23" s="202"/>
      <c r="J23" s="203">
        <f t="shared" si="1"/>
        <v>0</v>
      </c>
      <c r="K23" s="204"/>
      <c r="L23" s="204"/>
      <c r="M23" s="204"/>
    </row>
    <row r="24" spans="1:13" s="205" customFormat="1" ht="15.5" x14ac:dyDescent="0.35">
      <c r="A24" s="367"/>
      <c r="B24" s="196"/>
      <c r="C24" s="197"/>
      <c r="D24" s="195"/>
      <c r="E24" s="368"/>
      <c r="F24" s="199" t="str">
        <f t="shared" si="0"/>
        <v/>
      </c>
      <c r="G24" s="200" t="str">
        <f t="shared" si="2"/>
        <v/>
      </c>
      <c r="H24" s="201"/>
      <c r="I24" s="202"/>
      <c r="J24" s="203">
        <f t="shared" si="1"/>
        <v>0</v>
      </c>
      <c r="K24" s="204"/>
      <c r="L24" s="204"/>
      <c r="M24" s="204"/>
    </row>
    <row r="25" spans="1:13" s="205" customFormat="1" ht="15.5" x14ac:dyDescent="0.35">
      <c r="A25" s="367"/>
      <c r="B25" s="196"/>
      <c r="C25" s="197"/>
      <c r="D25" s="195"/>
      <c r="E25" s="368"/>
      <c r="F25" s="199" t="str">
        <f t="shared" si="0"/>
        <v/>
      </c>
      <c r="G25" s="200" t="str">
        <f t="shared" si="2"/>
        <v/>
      </c>
      <c r="H25" s="201"/>
      <c r="I25" s="202"/>
      <c r="J25" s="203">
        <f t="shared" si="1"/>
        <v>0</v>
      </c>
      <c r="K25" s="204"/>
      <c r="L25" s="204"/>
      <c r="M25" s="204"/>
    </row>
    <row r="26" spans="1:13" s="205" customFormat="1" ht="15.5" x14ac:dyDescent="0.35">
      <c r="A26" s="367"/>
      <c r="B26" s="196"/>
      <c r="C26" s="197"/>
      <c r="D26" s="195"/>
      <c r="E26" s="368"/>
      <c r="F26" s="199" t="str">
        <f t="shared" si="0"/>
        <v/>
      </c>
      <c r="G26" s="200" t="str">
        <f t="shared" si="2"/>
        <v/>
      </c>
      <c r="H26" s="201"/>
      <c r="I26" s="202"/>
      <c r="J26" s="203">
        <f t="shared" si="1"/>
        <v>0</v>
      </c>
      <c r="K26" s="204"/>
      <c r="L26" s="204"/>
      <c r="M26" s="204"/>
    </row>
    <row r="27" spans="1:13" s="205" customFormat="1" ht="15.5" x14ac:dyDescent="0.35">
      <c r="A27" s="367"/>
      <c r="B27" s="196"/>
      <c r="C27" s="197"/>
      <c r="D27" s="195"/>
      <c r="E27" s="368"/>
      <c r="F27" s="199" t="str">
        <f t="shared" si="0"/>
        <v/>
      </c>
      <c r="G27" s="200" t="str">
        <f t="shared" si="2"/>
        <v/>
      </c>
      <c r="H27" s="201"/>
      <c r="I27" s="202"/>
      <c r="J27" s="203">
        <f t="shared" si="1"/>
        <v>0</v>
      </c>
      <c r="K27" s="204"/>
      <c r="L27" s="204"/>
      <c r="M27" s="204"/>
    </row>
    <row r="28" spans="1:13" s="205" customFormat="1" ht="15.5" x14ac:dyDescent="0.35">
      <c r="A28" s="367"/>
      <c r="B28" s="196"/>
      <c r="C28" s="197"/>
      <c r="D28" s="195"/>
      <c r="E28" s="368"/>
      <c r="F28" s="199" t="str">
        <f t="shared" si="0"/>
        <v/>
      </c>
      <c r="G28" s="200" t="str">
        <f t="shared" si="2"/>
        <v/>
      </c>
      <c r="H28" s="201"/>
      <c r="I28" s="202"/>
      <c r="J28" s="203">
        <f t="shared" si="1"/>
        <v>0</v>
      </c>
      <c r="K28" s="204"/>
      <c r="L28" s="204"/>
      <c r="M28" s="204"/>
    </row>
    <row r="29" spans="1:13" s="205" customFormat="1" ht="15.5" x14ac:dyDescent="0.35">
      <c r="A29" s="367"/>
      <c r="B29" s="196"/>
      <c r="C29" s="197"/>
      <c r="D29" s="195"/>
      <c r="E29" s="368"/>
      <c r="F29" s="199" t="str">
        <f t="shared" si="0"/>
        <v/>
      </c>
      <c r="G29" s="200" t="str">
        <f t="shared" si="2"/>
        <v/>
      </c>
      <c r="H29" s="201"/>
      <c r="I29" s="202"/>
      <c r="J29" s="203">
        <f t="shared" si="1"/>
        <v>0</v>
      </c>
      <c r="K29" s="204"/>
      <c r="L29" s="204"/>
      <c r="M29" s="204"/>
    </row>
    <row r="30" spans="1:13" s="205" customFormat="1" ht="15.5" x14ac:dyDescent="0.35">
      <c r="A30" s="367"/>
      <c r="B30" s="196"/>
      <c r="C30" s="197"/>
      <c r="D30" s="195"/>
      <c r="E30" s="368"/>
      <c r="F30" s="199" t="str">
        <f t="shared" si="0"/>
        <v/>
      </c>
      <c r="G30" s="200" t="str">
        <f t="shared" si="2"/>
        <v/>
      </c>
      <c r="H30" s="201"/>
      <c r="I30" s="202"/>
      <c r="J30" s="203">
        <f t="shared" si="1"/>
        <v>0</v>
      </c>
      <c r="K30" s="204"/>
      <c r="L30" s="204"/>
      <c r="M30" s="204"/>
    </row>
    <row r="31" spans="1:13" s="205" customFormat="1" ht="15.5" x14ac:dyDescent="0.35">
      <c r="A31" s="367"/>
      <c r="B31" s="196"/>
      <c r="C31" s="197"/>
      <c r="D31" s="195"/>
      <c r="E31" s="368"/>
      <c r="F31" s="199" t="str">
        <f t="shared" si="0"/>
        <v/>
      </c>
      <c r="G31" s="200" t="str">
        <f t="shared" si="2"/>
        <v/>
      </c>
      <c r="H31" s="201"/>
      <c r="I31" s="202"/>
      <c r="J31" s="203">
        <f t="shared" si="1"/>
        <v>0</v>
      </c>
      <c r="K31" s="204"/>
      <c r="L31" s="204"/>
      <c r="M31" s="204"/>
    </row>
    <row r="32" spans="1:13" s="205" customFormat="1" ht="15.5" x14ac:dyDescent="0.35">
      <c r="A32" s="367"/>
      <c r="B32" s="196"/>
      <c r="C32" s="197"/>
      <c r="D32" s="195"/>
      <c r="E32" s="368"/>
      <c r="F32" s="199" t="str">
        <f t="shared" si="0"/>
        <v/>
      </c>
      <c r="G32" s="200" t="str">
        <f t="shared" si="2"/>
        <v/>
      </c>
      <c r="H32" s="201"/>
      <c r="I32" s="202"/>
      <c r="J32" s="203">
        <f t="shared" si="1"/>
        <v>0</v>
      </c>
      <c r="K32" s="204"/>
      <c r="L32" s="204"/>
      <c r="M32" s="204"/>
    </row>
    <row r="33" spans="1:13" s="205" customFormat="1" ht="15.5" x14ac:dyDescent="0.35">
      <c r="A33" s="367"/>
      <c r="B33" s="196"/>
      <c r="C33" s="197"/>
      <c r="D33" s="195"/>
      <c r="E33" s="368"/>
      <c r="F33" s="199" t="str">
        <f t="shared" si="0"/>
        <v/>
      </c>
      <c r="G33" s="200" t="str">
        <f t="shared" si="2"/>
        <v/>
      </c>
      <c r="H33" s="201"/>
      <c r="I33" s="202"/>
      <c r="J33" s="203">
        <f t="shared" si="1"/>
        <v>0</v>
      </c>
      <c r="K33" s="204"/>
      <c r="L33" s="204"/>
      <c r="M33" s="204"/>
    </row>
    <row r="34" spans="1:13" s="205" customFormat="1" ht="15.5" x14ac:dyDescent="0.35">
      <c r="A34" s="367"/>
      <c r="B34" s="196"/>
      <c r="C34" s="197"/>
      <c r="D34" s="195"/>
      <c r="E34" s="368"/>
      <c r="F34" s="199" t="str">
        <f t="shared" si="0"/>
        <v/>
      </c>
      <c r="G34" s="200" t="str">
        <f t="shared" si="2"/>
        <v/>
      </c>
      <c r="H34" s="201"/>
      <c r="I34" s="202"/>
      <c r="J34" s="203">
        <f t="shared" si="1"/>
        <v>0</v>
      </c>
      <c r="K34" s="204"/>
      <c r="L34" s="204"/>
      <c r="M34" s="204"/>
    </row>
    <row r="35" spans="1:13" s="205" customFormat="1" ht="15.5" x14ac:dyDescent="0.35">
      <c r="A35" s="367"/>
      <c r="B35" s="196"/>
      <c r="C35" s="197"/>
      <c r="D35" s="195"/>
      <c r="E35" s="368"/>
      <c r="F35" s="199" t="str">
        <f t="shared" si="0"/>
        <v/>
      </c>
      <c r="G35" s="200" t="str">
        <f t="shared" si="2"/>
        <v/>
      </c>
      <c r="H35" s="201"/>
      <c r="I35" s="202"/>
      <c r="J35" s="203">
        <f t="shared" si="1"/>
        <v>0</v>
      </c>
      <c r="K35" s="204"/>
      <c r="L35" s="204"/>
      <c r="M35" s="204"/>
    </row>
    <row r="36" spans="1:13" s="205" customFormat="1" ht="15.5" x14ac:dyDescent="0.35">
      <c r="A36" s="367"/>
      <c r="B36" s="196"/>
      <c r="C36" s="197"/>
      <c r="D36" s="195"/>
      <c r="E36" s="368"/>
      <c r="F36" s="199" t="str">
        <f t="shared" si="0"/>
        <v/>
      </c>
      <c r="G36" s="200" t="str">
        <f t="shared" si="2"/>
        <v/>
      </c>
      <c r="H36" s="201"/>
      <c r="I36" s="202"/>
      <c r="J36" s="203">
        <f t="shared" si="1"/>
        <v>0</v>
      </c>
      <c r="K36" s="204"/>
      <c r="L36" s="204"/>
      <c r="M36" s="204"/>
    </row>
    <row r="37" spans="1:13" s="205" customFormat="1" ht="15.5" x14ac:dyDescent="0.35">
      <c r="A37" s="367"/>
      <c r="B37" s="196"/>
      <c r="C37" s="197"/>
      <c r="D37" s="195"/>
      <c r="E37" s="368"/>
      <c r="F37" s="199" t="str">
        <f t="shared" si="0"/>
        <v/>
      </c>
      <c r="G37" s="200" t="str">
        <f t="shared" si="2"/>
        <v/>
      </c>
      <c r="H37" s="201"/>
      <c r="I37" s="202"/>
      <c r="J37" s="203">
        <f t="shared" si="1"/>
        <v>0</v>
      </c>
      <c r="K37" s="204"/>
      <c r="L37" s="204"/>
      <c r="M37" s="204"/>
    </row>
    <row r="38" spans="1:13" s="205" customFormat="1" ht="15.5" x14ac:dyDescent="0.35">
      <c r="A38" s="367"/>
      <c r="B38" s="196"/>
      <c r="C38" s="197"/>
      <c r="D38" s="195"/>
      <c r="E38" s="368"/>
      <c r="F38" s="199" t="str">
        <f t="shared" si="0"/>
        <v/>
      </c>
      <c r="G38" s="200" t="str">
        <f t="shared" si="2"/>
        <v/>
      </c>
      <c r="H38" s="201"/>
      <c r="I38" s="202"/>
      <c r="J38" s="203">
        <f t="shared" si="1"/>
        <v>0</v>
      </c>
      <c r="K38" s="204"/>
      <c r="L38" s="204"/>
      <c r="M38" s="204"/>
    </row>
    <row r="39" spans="1:13" s="205" customFormat="1" ht="15.5" x14ac:dyDescent="0.35">
      <c r="A39" s="367"/>
      <c r="B39" s="196"/>
      <c r="C39" s="197"/>
      <c r="D39" s="195"/>
      <c r="E39" s="368"/>
      <c r="F39" s="199" t="str">
        <f t="shared" si="0"/>
        <v/>
      </c>
      <c r="G39" s="200" t="str">
        <f t="shared" si="2"/>
        <v/>
      </c>
      <c r="H39" s="201"/>
      <c r="I39" s="202"/>
      <c r="J39" s="203">
        <f t="shared" si="1"/>
        <v>0</v>
      </c>
      <c r="K39" s="204"/>
      <c r="L39" s="204"/>
      <c r="M39" s="204"/>
    </row>
    <row r="40" spans="1:13" s="205" customFormat="1" ht="15.5" x14ac:dyDescent="0.35">
      <c r="A40" s="367"/>
      <c r="B40" s="196"/>
      <c r="C40" s="197"/>
      <c r="D40" s="195"/>
      <c r="E40" s="368"/>
      <c r="F40" s="199" t="str">
        <f t="shared" si="0"/>
        <v/>
      </c>
      <c r="G40" s="200" t="str">
        <f t="shared" si="2"/>
        <v/>
      </c>
      <c r="H40" s="201"/>
      <c r="I40" s="202"/>
      <c r="J40" s="203">
        <f t="shared" si="1"/>
        <v>0</v>
      </c>
      <c r="K40" s="204"/>
      <c r="L40" s="204"/>
      <c r="M40" s="204"/>
    </row>
    <row r="41" spans="1:13" s="205" customFormat="1" ht="15.5" x14ac:dyDescent="0.35">
      <c r="A41" s="367"/>
      <c r="B41" s="196"/>
      <c r="C41" s="197"/>
      <c r="D41" s="195"/>
      <c r="E41" s="368"/>
      <c r="F41" s="199" t="str">
        <f t="shared" si="0"/>
        <v/>
      </c>
      <c r="G41" s="200" t="str">
        <f t="shared" si="2"/>
        <v/>
      </c>
      <c r="H41" s="201"/>
      <c r="I41" s="202"/>
      <c r="J41" s="203">
        <f t="shared" si="1"/>
        <v>0</v>
      </c>
      <c r="K41" s="204"/>
      <c r="L41" s="204"/>
      <c r="M41" s="204"/>
    </row>
    <row r="42" spans="1:13" s="205" customFormat="1" ht="15.5" x14ac:dyDescent="0.35">
      <c r="A42" s="367"/>
      <c r="B42" s="196"/>
      <c r="C42" s="197"/>
      <c r="D42" s="195"/>
      <c r="E42" s="368"/>
      <c r="F42" s="199" t="str">
        <f t="shared" si="0"/>
        <v/>
      </c>
      <c r="G42" s="200" t="str">
        <f t="shared" si="2"/>
        <v/>
      </c>
      <c r="H42" s="201"/>
      <c r="I42" s="202"/>
      <c r="J42" s="203">
        <f t="shared" si="1"/>
        <v>0</v>
      </c>
      <c r="K42" s="204"/>
      <c r="L42" s="204"/>
      <c r="M42" s="204"/>
    </row>
    <row r="43" spans="1:13" s="205" customFormat="1" ht="15.5" x14ac:dyDescent="0.35">
      <c r="A43" s="367"/>
      <c r="B43" s="196"/>
      <c r="C43" s="197"/>
      <c r="D43" s="195"/>
      <c r="E43" s="368"/>
      <c r="F43" s="199" t="str">
        <f t="shared" si="0"/>
        <v/>
      </c>
      <c r="G43" s="200" t="str">
        <f t="shared" si="2"/>
        <v/>
      </c>
      <c r="H43" s="201"/>
      <c r="I43" s="202"/>
      <c r="J43" s="203">
        <f t="shared" si="1"/>
        <v>0</v>
      </c>
      <c r="K43" s="204"/>
      <c r="L43" s="204"/>
      <c r="M43" s="204"/>
    </row>
    <row r="44" spans="1:13" s="205" customFormat="1" ht="15.5" x14ac:dyDescent="0.35">
      <c r="A44" s="367"/>
      <c r="B44" s="196"/>
      <c r="C44" s="197"/>
      <c r="D44" s="195"/>
      <c r="E44" s="368"/>
      <c r="F44" s="199" t="str">
        <f t="shared" si="0"/>
        <v/>
      </c>
      <c r="G44" s="200" t="str">
        <f t="shared" si="2"/>
        <v/>
      </c>
      <c r="H44" s="201"/>
      <c r="I44" s="202"/>
      <c r="J44" s="203">
        <f t="shared" si="1"/>
        <v>0</v>
      </c>
      <c r="K44" s="204"/>
      <c r="L44" s="204"/>
      <c r="M44" s="204"/>
    </row>
    <row r="45" spans="1:13" s="205" customFormat="1" ht="15.5" x14ac:dyDescent="0.35">
      <c r="A45" s="367"/>
      <c r="B45" s="196"/>
      <c r="C45" s="197"/>
      <c r="D45" s="195"/>
      <c r="E45" s="368"/>
      <c r="F45" s="199" t="str">
        <f t="shared" si="0"/>
        <v/>
      </c>
      <c r="G45" s="200" t="str">
        <f t="shared" si="2"/>
        <v/>
      </c>
      <c r="H45" s="201"/>
      <c r="I45" s="202"/>
      <c r="J45" s="203">
        <f t="shared" si="1"/>
        <v>0</v>
      </c>
      <c r="K45" s="204"/>
      <c r="L45" s="204"/>
      <c r="M45" s="204"/>
    </row>
    <row r="46" spans="1:13" s="205" customFormat="1" ht="15.5" x14ac:dyDescent="0.35">
      <c r="A46" s="367"/>
      <c r="B46" s="196"/>
      <c r="C46" s="197"/>
      <c r="D46" s="195"/>
      <c r="E46" s="368"/>
      <c r="F46" s="199" t="str">
        <f t="shared" si="0"/>
        <v/>
      </c>
      <c r="G46" s="200" t="str">
        <f t="shared" si="2"/>
        <v/>
      </c>
      <c r="H46" s="201"/>
      <c r="I46" s="202"/>
      <c r="J46" s="203">
        <f t="shared" si="1"/>
        <v>0</v>
      </c>
      <c r="K46" s="204"/>
      <c r="L46" s="204"/>
      <c r="M46" s="204"/>
    </row>
    <row r="47" spans="1:13" s="205" customFormat="1" ht="15.5" x14ac:dyDescent="0.35">
      <c r="A47" s="367"/>
      <c r="B47" s="196"/>
      <c r="C47" s="197"/>
      <c r="D47" s="195"/>
      <c r="E47" s="368"/>
      <c r="F47" s="199" t="str">
        <f t="shared" si="0"/>
        <v/>
      </c>
      <c r="G47" s="200" t="str">
        <f t="shared" si="2"/>
        <v/>
      </c>
      <c r="H47" s="201"/>
      <c r="I47" s="202"/>
      <c r="J47" s="203">
        <f t="shared" si="1"/>
        <v>0</v>
      </c>
      <c r="K47" s="204"/>
      <c r="L47" s="204"/>
      <c r="M47" s="204"/>
    </row>
    <row r="48" spans="1:13" s="205" customFormat="1" ht="15.5" x14ac:dyDescent="0.35">
      <c r="A48" s="367"/>
      <c r="B48" s="196"/>
      <c r="C48" s="197"/>
      <c r="D48" s="195"/>
      <c r="E48" s="368"/>
      <c r="F48" s="199" t="str">
        <f t="shared" si="0"/>
        <v/>
      </c>
      <c r="G48" s="200" t="str">
        <f t="shared" si="2"/>
        <v/>
      </c>
      <c r="H48" s="201"/>
      <c r="I48" s="202"/>
      <c r="J48" s="203">
        <f t="shared" si="1"/>
        <v>0</v>
      </c>
      <c r="K48" s="204"/>
      <c r="L48" s="204"/>
      <c r="M48" s="204"/>
    </row>
    <row r="49" spans="1:13" s="205" customFormat="1" ht="15.5" x14ac:dyDescent="0.35">
      <c r="A49" s="367"/>
      <c r="B49" s="196"/>
      <c r="C49" s="197"/>
      <c r="D49" s="195"/>
      <c r="E49" s="368"/>
      <c r="F49" s="199" t="str">
        <f t="shared" si="0"/>
        <v/>
      </c>
      <c r="G49" s="200" t="str">
        <f t="shared" si="2"/>
        <v/>
      </c>
      <c r="H49" s="201"/>
      <c r="I49" s="202"/>
      <c r="J49" s="203">
        <f t="shared" si="1"/>
        <v>0</v>
      </c>
      <c r="K49" s="204"/>
      <c r="L49" s="204"/>
      <c r="M49" s="204"/>
    </row>
    <row r="50" spans="1:13" s="205" customFormat="1" ht="15.5" x14ac:dyDescent="0.35">
      <c r="A50" s="367"/>
      <c r="B50" s="196"/>
      <c r="C50" s="197"/>
      <c r="D50" s="195"/>
      <c r="E50" s="368"/>
      <c r="F50" s="199" t="str">
        <f t="shared" si="0"/>
        <v/>
      </c>
      <c r="G50" s="200" t="str">
        <f t="shared" si="2"/>
        <v/>
      </c>
      <c r="H50" s="201"/>
      <c r="I50" s="202"/>
      <c r="J50" s="203">
        <f t="shared" si="1"/>
        <v>0</v>
      </c>
      <c r="K50" s="204"/>
      <c r="L50" s="204"/>
      <c r="M50" s="204"/>
    </row>
    <row r="51" spans="1:13" s="205" customFormat="1" ht="15.5" x14ac:dyDescent="0.35">
      <c r="A51" s="367"/>
      <c r="B51" s="196"/>
      <c r="C51" s="197"/>
      <c r="D51" s="195"/>
      <c r="E51" s="368"/>
      <c r="F51" s="199" t="str">
        <f t="shared" si="0"/>
        <v/>
      </c>
      <c r="G51" s="200" t="str">
        <f t="shared" si="2"/>
        <v/>
      </c>
      <c r="H51" s="201"/>
      <c r="I51" s="202"/>
      <c r="J51" s="203">
        <f t="shared" si="1"/>
        <v>0</v>
      </c>
      <c r="K51" s="204"/>
      <c r="L51" s="204"/>
      <c r="M51" s="204"/>
    </row>
    <row r="52" spans="1:13" s="205" customFormat="1" ht="15.5" x14ac:dyDescent="0.35">
      <c r="A52" s="367"/>
      <c r="B52" s="196"/>
      <c r="C52" s="197"/>
      <c r="D52" s="195"/>
      <c r="E52" s="368"/>
      <c r="F52" s="199" t="str">
        <f t="shared" si="0"/>
        <v/>
      </c>
      <c r="G52" s="200" t="str">
        <f t="shared" si="2"/>
        <v/>
      </c>
      <c r="H52" s="201"/>
      <c r="I52" s="202"/>
      <c r="J52" s="203">
        <f t="shared" si="1"/>
        <v>0</v>
      </c>
      <c r="K52" s="204"/>
      <c r="L52" s="204"/>
      <c r="M52" s="204"/>
    </row>
    <row r="53" spans="1:13" s="205" customFormat="1" ht="15.5" x14ac:dyDescent="0.35">
      <c r="A53" s="367"/>
      <c r="B53" s="196"/>
      <c r="C53" s="197"/>
      <c r="D53" s="195"/>
      <c r="E53" s="368"/>
      <c r="F53" s="199" t="str">
        <f t="shared" si="0"/>
        <v/>
      </c>
      <c r="G53" s="200" t="str">
        <f t="shared" si="2"/>
        <v/>
      </c>
      <c r="H53" s="201"/>
      <c r="I53" s="202"/>
      <c r="J53" s="203">
        <f t="shared" si="1"/>
        <v>0</v>
      </c>
      <c r="K53" s="204"/>
      <c r="L53" s="204"/>
      <c r="M53" s="204"/>
    </row>
    <row r="54" spans="1:13" s="205" customFormat="1" ht="15.5" x14ac:dyDescent="0.35">
      <c r="A54" s="367"/>
      <c r="B54" s="196"/>
      <c r="C54" s="197"/>
      <c r="D54" s="195"/>
      <c r="E54" s="368"/>
      <c r="F54" s="199" t="str">
        <f t="shared" si="0"/>
        <v/>
      </c>
      <c r="G54" s="200" t="str">
        <f t="shared" si="2"/>
        <v/>
      </c>
      <c r="H54" s="201"/>
      <c r="I54" s="202"/>
      <c r="J54" s="203">
        <f t="shared" si="1"/>
        <v>0</v>
      </c>
      <c r="K54" s="204"/>
      <c r="L54" s="204"/>
      <c r="M54" s="204"/>
    </row>
    <row r="55" spans="1:13" s="205" customFormat="1" ht="15.5" x14ac:dyDescent="0.35">
      <c r="A55" s="367"/>
      <c r="B55" s="196"/>
      <c r="C55" s="197"/>
      <c r="D55" s="195"/>
      <c r="E55" s="368"/>
      <c r="F55" s="199" t="str">
        <f t="shared" si="0"/>
        <v/>
      </c>
      <c r="G55" s="200" t="str">
        <f t="shared" si="2"/>
        <v/>
      </c>
      <c r="H55" s="201"/>
      <c r="I55" s="202"/>
      <c r="J55" s="203">
        <f t="shared" si="1"/>
        <v>0</v>
      </c>
      <c r="K55" s="204"/>
      <c r="L55" s="204"/>
      <c r="M55" s="204"/>
    </row>
    <row r="56" spans="1:13" s="205" customFormat="1" ht="15.5" x14ac:dyDescent="0.35">
      <c r="A56" s="367"/>
      <c r="B56" s="196"/>
      <c r="C56" s="197"/>
      <c r="D56" s="195"/>
      <c r="E56" s="368"/>
      <c r="F56" s="199" t="str">
        <f t="shared" si="0"/>
        <v/>
      </c>
      <c r="G56" s="200" t="str">
        <f t="shared" si="2"/>
        <v/>
      </c>
      <c r="H56" s="201"/>
      <c r="I56" s="202"/>
      <c r="J56" s="203">
        <f t="shared" si="1"/>
        <v>0</v>
      </c>
      <c r="K56" s="204"/>
      <c r="L56" s="204"/>
      <c r="M56" s="204"/>
    </row>
    <row r="57" spans="1:13" s="205" customFormat="1" ht="15.5" x14ac:dyDescent="0.35">
      <c r="A57" s="367"/>
      <c r="B57" s="196"/>
      <c r="C57" s="197"/>
      <c r="D57" s="195"/>
      <c r="E57" s="368"/>
      <c r="F57" s="199" t="str">
        <f t="shared" si="0"/>
        <v/>
      </c>
      <c r="G57" s="200" t="str">
        <f t="shared" si="2"/>
        <v/>
      </c>
      <c r="H57" s="201"/>
      <c r="I57" s="202"/>
      <c r="J57" s="203">
        <f t="shared" si="1"/>
        <v>0</v>
      </c>
      <c r="K57" s="204"/>
      <c r="L57" s="204"/>
      <c r="M57" s="204"/>
    </row>
    <row r="58" spans="1:13" s="205" customFormat="1" ht="15.5" x14ac:dyDescent="0.35">
      <c r="A58" s="367"/>
      <c r="B58" s="196"/>
      <c r="C58" s="197"/>
      <c r="D58" s="195"/>
      <c r="E58" s="368"/>
      <c r="F58" s="199" t="str">
        <f t="shared" si="0"/>
        <v/>
      </c>
      <c r="G58" s="200" t="str">
        <f t="shared" si="2"/>
        <v/>
      </c>
      <c r="H58" s="201"/>
      <c r="I58" s="202"/>
      <c r="J58" s="203">
        <f t="shared" si="1"/>
        <v>0</v>
      </c>
      <c r="K58" s="204"/>
      <c r="L58" s="204"/>
      <c r="M58" s="204"/>
    </row>
    <row r="59" spans="1:13" s="205" customFormat="1" ht="15.5" x14ac:dyDescent="0.35">
      <c r="A59" s="367"/>
      <c r="B59" s="196"/>
      <c r="C59" s="197"/>
      <c r="D59" s="195"/>
      <c r="E59" s="368"/>
      <c r="F59" s="199" t="str">
        <f t="shared" si="0"/>
        <v/>
      </c>
      <c r="G59" s="200" t="str">
        <f t="shared" si="2"/>
        <v/>
      </c>
      <c r="H59" s="201"/>
      <c r="I59" s="202"/>
      <c r="J59" s="203">
        <f t="shared" si="1"/>
        <v>0</v>
      </c>
      <c r="K59" s="204"/>
      <c r="L59" s="204"/>
      <c r="M59" s="204"/>
    </row>
    <row r="60" spans="1:13" s="205" customFormat="1" ht="15.5" x14ac:dyDescent="0.35">
      <c r="A60" s="367"/>
      <c r="B60" s="196"/>
      <c r="C60" s="197"/>
      <c r="D60" s="195"/>
      <c r="E60" s="368"/>
      <c r="F60" s="199" t="str">
        <f t="shared" si="0"/>
        <v/>
      </c>
      <c r="G60" s="200" t="str">
        <f t="shared" si="2"/>
        <v/>
      </c>
      <c r="H60" s="201"/>
      <c r="I60" s="202"/>
      <c r="J60" s="203">
        <f t="shared" si="1"/>
        <v>0</v>
      </c>
      <c r="K60" s="204"/>
      <c r="L60" s="204"/>
      <c r="M60" s="204"/>
    </row>
    <row r="61" spans="1:13" s="205" customFormat="1" ht="15.5" x14ac:dyDescent="0.35">
      <c r="A61" s="367"/>
      <c r="B61" s="196"/>
      <c r="C61" s="197"/>
      <c r="D61" s="195"/>
      <c r="E61" s="368"/>
      <c r="F61" s="199" t="str">
        <f t="shared" si="0"/>
        <v/>
      </c>
      <c r="G61" s="200" t="str">
        <f t="shared" si="2"/>
        <v/>
      </c>
      <c r="H61" s="201"/>
      <c r="I61" s="202"/>
      <c r="J61" s="203">
        <f t="shared" si="1"/>
        <v>0</v>
      </c>
      <c r="K61" s="204"/>
      <c r="L61" s="204"/>
      <c r="M61" s="204"/>
    </row>
    <row r="62" spans="1:13" s="205" customFormat="1" ht="15.5" x14ac:dyDescent="0.35">
      <c r="A62" s="367"/>
      <c r="B62" s="196"/>
      <c r="C62" s="197"/>
      <c r="D62" s="195"/>
      <c r="E62" s="368"/>
      <c r="F62" s="199" t="str">
        <f t="shared" si="0"/>
        <v/>
      </c>
      <c r="G62" s="200" t="str">
        <f t="shared" si="2"/>
        <v/>
      </c>
      <c r="H62" s="201"/>
      <c r="I62" s="202"/>
      <c r="J62" s="203">
        <f t="shared" si="1"/>
        <v>0</v>
      </c>
      <c r="K62" s="204"/>
      <c r="L62" s="204"/>
      <c r="M62" s="204"/>
    </row>
    <row r="63" spans="1:13" s="205" customFormat="1" ht="15.5" x14ac:dyDescent="0.35">
      <c r="A63" s="367"/>
      <c r="B63" s="196"/>
      <c r="C63" s="197"/>
      <c r="D63" s="195"/>
      <c r="E63" s="368"/>
      <c r="F63" s="199" t="str">
        <f t="shared" si="0"/>
        <v/>
      </c>
      <c r="G63" s="200" t="str">
        <f t="shared" si="2"/>
        <v/>
      </c>
      <c r="H63" s="201"/>
      <c r="I63" s="202"/>
      <c r="J63" s="203">
        <f t="shared" si="1"/>
        <v>0</v>
      </c>
      <c r="K63" s="204"/>
      <c r="L63" s="204"/>
      <c r="M63" s="204"/>
    </row>
    <row r="64" spans="1:13" s="205" customFormat="1" ht="15.5" x14ac:dyDescent="0.35">
      <c r="A64" s="367"/>
      <c r="B64" s="196"/>
      <c r="C64" s="197"/>
      <c r="D64" s="195"/>
      <c r="E64" s="368"/>
      <c r="F64" s="199" t="str">
        <f t="shared" si="0"/>
        <v/>
      </c>
      <c r="G64" s="200" t="str">
        <f t="shared" si="2"/>
        <v/>
      </c>
      <c r="H64" s="201"/>
      <c r="I64" s="202"/>
      <c r="J64" s="203">
        <f t="shared" si="1"/>
        <v>0</v>
      </c>
      <c r="K64" s="204"/>
      <c r="L64" s="204"/>
      <c r="M64" s="204"/>
    </row>
    <row r="65" spans="1:13" s="205" customFormat="1" ht="15.5" x14ac:dyDescent="0.35">
      <c r="A65" s="367"/>
      <c r="B65" s="196"/>
      <c r="C65" s="197"/>
      <c r="D65" s="195"/>
      <c r="E65" s="368"/>
      <c r="F65" s="199" t="str">
        <f t="shared" si="0"/>
        <v/>
      </c>
      <c r="G65" s="200" t="str">
        <f t="shared" si="2"/>
        <v/>
      </c>
      <c r="H65" s="201"/>
      <c r="I65" s="202"/>
      <c r="J65" s="203">
        <f t="shared" si="1"/>
        <v>0</v>
      </c>
      <c r="K65" s="204"/>
      <c r="L65" s="204"/>
      <c r="M65" s="204"/>
    </row>
    <row r="66" spans="1:13" s="205" customFormat="1" ht="15.5" x14ac:dyDescent="0.35">
      <c r="A66" s="367"/>
      <c r="B66" s="196"/>
      <c r="C66" s="197"/>
      <c r="D66" s="195"/>
      <c r="E66" s="368"/>
      <c r="F66" s="199" t="str">
        <f t="shared" si="0"/>
        <v/>
      </c>
      <c r="G66" s="200" t="str">
        <f t="shared" si="2"/>
        <v/>
      </c>
      <c r="H66" s="201"/>
      <c r="I66" s="202"/>
      <c r="J66" s="203">
        <f t="shared" si="1"/>
        <v>0</v>
      </c>
      <c r="K66" s="204"/>
      <c r="L66" s="204"/>
      <c r="M66" s="204"/>
    </row>
    <row r="67" spans="1:13" s="205" customFormat="1" ht="15.5" x14ac:dyDescent="0.35">
      <c r="A67" s="367"/>
      <c r="B67" s="196"/>
      <c r="C67" s="197"/>
      <c r="D67" s="195"/>
      <c r="E67" s="368"/>
      <c r="F67" s="199" t="str">
        <f t="shared" si="0"/>
        <v/>
      </c>
      <c r="G67" s="200" t="str">
        <f t="shared" si="2"/>
        <v/>
      </c>
      <c r="H67" s="201"/>
      <c r="I67" s="202"/>
      <c r="J67" s="203">
        <f t="shared" si="1"/>
        <v>0</v>
      </c>
      <c r="K67" s="204"/>
      <c r="L67" s="204"/>
      <c r="M67" s="204"/>
    </row>
    <row r="68" spans="1:13" s="205" customFormat="1" ht="15.5" x14ac:dyDescent="0.35">
      <c r="A68" s="367"/>
      <c r="B68" s="196"/>
      <c r="C68" s="197"/>
      <c r="D68" s="195"/>
      <c r="E68" s="368"/>
      <c r="F68" s="199" t="str">
        <f t="shared" si="0"/>
        <v/>
      </c>
      <c r="G68" s="200" t="str">
        <f t="shared" si="2"/>
        <v/>
      </c>
      <c r="H68" s="201"/>
      <c r="I68" s="202"/>
      <c r="J68" s="203">
        <f t="shared" si="1"/>
        <v>0</v>
      </c>
      <c r="K68" s="204"/>
      <c r="L68" s="204"/>
      <c r="M68" s="204"/>
    </row>
    <row r="69" spans="1:13" s="205" customFormat="1" ht="15.5" x14ac:dyDescent="0.35">
      <c r="A69" s="367"/>
      <c r="B69" s="196"/>
      <c r="C69" s="197"/>
      <c r="D69" s="195"/>
      <c r="E69" s="368"/>
      <c r="F69" s="199" t="str">
        <f t="shared" ref="F69:F110" si="3">IF(ISBLANK(A69),"",A69*E69)</f>
        <v/>
      </c>
      <c r="G69" s="200" t="str">
        <f t="shared" si="2"/>
        <v/>
      </c>
      <c r="H69" s="201"/>
      <c r="I69" s="202"/>
      <c r="J69" s="203">
        <f t="shared" si="1"/>
        <v>0</v>
      </c>
      <c r="K69" s="204"/>
      <c r="L69" s="204"/>
      <c r="M69" s="204"/>
    </row>
    <row r="70" spans="1:13" s="205" customFormat="1" ht="15.5" x14ac:dyDescent="0.35">
      <c r="A70" s="367"/>
      <c r="B70" s="196"/>
      <c r="C70" s="197"/>
      <c r="D70" s="195"/>
      <c r="E70" s="368"/>
      <c r="F70" s="199" t="str">
        <f t="shared" si="3"/>
        <v/>
      </c>
      <c r="G70" s="200" t="str">
        <f t="shared" ref="G70:G110" si="4">IFERROR(IF(OR(ISBLANK(F70),F70/A70&lt;10),0,IF(F70/A70&lt;100,20,IF(AND(F70/A70&lt;500,F70/A70&gt;99),180,IF(AND(F70/A70&lt;2000,F70/A70&gt;499),275,IF(AND(F70/A70&lt;3000,F70/A70&gt;1999),360,IF(AND(F70/A70&lt;4000,F70/A70&gt;2999),530,IF(AND(F70/A70&lt;8000,F70/A70&gt;3999),820,1500)))))))*(A70),"")</f>
        <v/>
      </c>
      <c r="H70" s="201"/>
      <c r="I70" s="202"/>
      <c r="J70" s="203">
        <f t="shared" si="1"/>
        <v>0</v>
      </c>
      <c r="K70" s="204"/>
      <c r="L70" s="204"/>
      <c r="M70" s="204"/>
    </row>
    <row r="71" spans="1:13" s="205" customFormat="1" ht="15.5" x14ac:dyDescent="0.35">
      <c r="A71" s="367"/>
      <c r="B71" s="196"/>
      <c r="C71" s="197"/>
      <c r="D71" s="195"/>
      <c r="E71" s="368"/>
      <c r="F71" s="199" t="str">
        <f t="shared" si="3"/>
        <v/>
      </c>
      <c r="G71" s="200" t="str">
        <f t="shared" si="4"/>
        <v/>
      </c>
      <c r="H71" s="201"/>
      <c r="I71" s="202"/>
      <c r="J71" s="203">
        <f t="shared" si="1"/>
        <v>0</v>
      </c>
      <c r="K71" s="204"/>
      <c r="L71" s="204"/>
      <c r="M71" s="204"/>
    </row>
    <row r="72" spans="1:13" s="205" customFormat="1" ht="15.5" x14ac:dyDescent="0.35">
      <c r="A72" s="367"/>
      <c r="B72" s="196"/>
      <c r="C72" s="197"/>
      <c r="D72" s="195"/>
      <c r="E72" s="368"/>
      <c r="F72" s="199" t="str">
        <f t="shared" si="3"/>
        <v/>
      </c>
      <c r="G72" s="200" t="str">
        <f t="shared" si="4"/>
        <v/>
      </c>
      <c r="H72" s="201"/>
      <c r="I72" s="202"/>
      <c r="J72" s="203">
        <f t="shared" si="1"/>
        <v>0</v>
      </c>
      <c r="K72" s="204"/>
      <c r="L72" s="204"/>
      <c r="M72" s="204"/>
    </row>
    <row r="73" spans="1:13" s="205" customFormat="1" ht="15.5" x14ac:dyDescent="0.35">
      <c r="A73" s="367"/>
      <c r="B73" s="196"/>
      <c r="C73" s="197"/>
      <c r="D73" s="195"/>
      <c r="E73" s="368"/>
      <c r="F73" s="199" t="str">
        <f t="shared" si="3"/>
        <v/>
      </c>
      <c r="G73" s="200" t="str">
        <f t="shared" si="4"/>
        <v/>
      </c>
      <c r="H73" s="201"/>
      <c r="I73" s="202"/>
      <c r="J73" s="203">
        <f t="shared" si="1"/>
        <v>0</v>
      </c>
      <c r="K73" s="204"/>
      <c r="L73" s="204"/>
      <c r="M73" s="204"/>
    </row>
    <row r="74" spans="1:13" s="205" customFormat="1" ht="15.5" x14ac:dyDescent="0.35">
      <c r="A74" s="367"/>
      <c r="B74" s="196"/>
      <c r="C74" s="197"/>
      <c r="D74" s="195"/>
      <c r="E74" s="368"/>
      <c r="F74" s="199" t="str">
        <f t="shared" si="3"/>
        <v/>
      </c>
      <c r="G74" s="200" t="str">
        <f t="shared" si="4"/>
        <v/>
      </c>
      <c r="H74" s="201"/>
      <c r="I74" s="202"/>
      <c r="J74" s="203">
        <f t="shared" si="1"/>
        <v>0</v>
      </c>
      <c r="K74" s="204"/>
      <c r="L74" s="204"/>
      <c r="M74" s="204"/>
    </row>
    <row r="75" spans="1:13" s="205" customFormat="1" ht="15.5" x14ac:dyDescent="0.35">
      <c r="A75" s="367"/>
      <c r="B75" s="196"/>
      <c r="C75" s="197"/>
      <c r="D75" s="195"/>
      <c r="E75" s="368"/>
      <c r="F75" s="199" t="str">
        <f t="shared" si="3"/>
        <v/>
      </c>
      <c r="G75" s="200" t="str">
        <f t="shared" si="4"/>
        <v/>
      </c>
      <c r="H75" s="201"/>
      <c r="I75" s="202"/>
      <c r="J75" s="203">
        <f t="shared" si="1"/>
        <v>0</v>
      </c>
      <c r="K75" s="204"/>
      <c r="L75" s="204"/>
      <c r="M75" s="204"/>
    </row>
    <row r="76" spans="1:13" s="205" customFormat="1" ht="15.5" x14ac:dyDescent="0.35">
      <c r="A76" s="367"/>
      <c r="B76" s="196"/>
      <c r="C76" s="197"/>
      <c r="D76" s="195"/>
      <c r="E76" s="368"/>
      <c r="F76" s="199" t="str">
        <f t="shared" si="3"/>
        <v/>
      </c>
      <c r="G76" s="200" t="str">
        <f t="shared" si="4"/>
        <v/>
      </c>
      <c r="H76" s="201"/>
      <c r="I76" s="202"/>
      <c r="J76" s="203">
        <f t="shared" si="1"/>
        <v>0</v>
      </c>
      <c r="K76" s="204"/>
      <c r="L76" s="204"/>
      <c r="M76" s="204"/>
    </row>
    <row r="77" spans="1:13" s="205" customFormat="1" ht="15.5" x14ac:dyDescent="0.35">
      <c r="A77" s="367"/>
      <c r="B77" s="196"/>
      <c r="C77" s="197"/>
      <c r="D77" s="195"/>
      <c r="E77" s="368"/>
      <c r="F77" s="199" t="str">
        <f t="shared" si="3"/>
        <v/>
      </c>
      <c r="G77" s="200" t="str">
        <f t="shared" si="4"/>
        <v/>
      </c>
      <c r="H77" s="201"/>
      <c r="I77" s="202"/>
      <c r="J77" s="203">
        <f t="shared" si="1"/>
        <v>0</v>
      </c>
      <c r="K77" s="204"/>
      <c r="L77" s="204"/>
      <c r="M77" s="204"/>
    </row>
    <row r="78" spans="1:13" s="205" customFormat="1" ht="15.5" x14ac:dyDescent="0.35">
      <c r="A78" s="367"/>
      <c r="B78" s="196"/>
      <c r="C78" s="197"/>
      <c r="D78" s="195"/>
      <c r="E78" s="368"/>
      <c r="F78" s="199" t="str">
        <f t="shared" si="3"/>
        <v/>
      </c>
      <c r="G78" s="200" t="str">
        <f t="shared" si="4"/>
        <v/>
      </c>
      <c r="H78" s="201"/>
      <c r="I78" s="202"/>
      <c r="J78" s="203">
        <f t="shared" si="1"/>
        <v>0</v>
      </c>
      <c r="K78" s="204"/>
      <c r="L78" s="204"/>
      <c r="M78" s="204"/>
    </row>
    <row r="79" spans="1:13" s="205" customFormat="1" ht="15.5" x14ac:dyDescent="0.35">
      <c r="A79" s="367"/>
      <c r="B79" s="196"/>
      <c r="C79" s="197"/>
      <c r="D79" s="195"/>
      <c r="E79" s="368"/>
      <c r="F79" s="199" t="str">
        <f t="shared" si="3"/>
        <v/>
      </c>
      <c r="G79" s="200" t="str">
        <f t="shared" si="4"/>
        <v/>
      </c>
      <c r="H79" s="201"/>
      <c r="I79" s="202"/>
      <c r="J79" s="203">
        <f t="shared" si="1"/>
        <v>0</v>
      </c>
      <c r="K79" s="204"/>
      <c r="L79" s="204"/>
      <c r="M79" s="204"/>
    </row>
    <row r="80" spans="1:13" s="205" customFormat="1" ht="15.5" x14ac:dyDescent="0.35">
      <c r="A80" s="367"/>
      <c r="B80" s="196"/>
      <c r="C80" s="197"/>
      <c r="D80" s="195"/>
      <c r="E80" s="368"/>
      <c r="F80" s="199" t="str">
        <f t="shared" si="3"/>
        <v/>
      </c>
      <c r="G80" s="200" t="str">
        <f t="shared" si="4"/>
        <v/>
      </c>
      <c r="H80" s="201"/>
      <c r="I80" s="202"/>
      <c r="J80" s="203">
        <f t="shared" si="1"/>
        <v>0</v>
      </c>
      <c r="K80" s="204"/>
      <c r="L80" s="204"/>
      <c r="M80" s="204"/>
    </row>
    <row r="81" spans="1:13" s="205" customFormat="1" ht="15.5" x14ac:dyDescent="0.35">
      <c r="A81" s="367"/>
      <c r="B81" s="196"/>
      <c r="C81" s="197"/>
      <c r="D81" s="195"/>
      <c r="E81" s="368"/>
      <c r="F81" s="199" t="str">
        <f t="shared" si="3"/>
        <v/>
      </c>
      <c r="G81" s="200" t="str">
        <f t="shared" si="4"/>
        <v/>
      </c>
      <c r="H81" s="201"/>
      <c r="I81" s="202"/>
      <c r="J81" s="203">
        <f t="shared" si="1"/>
        <v>0</v>
      </c>
      <c r="K81" s="204"/>
      <c r="L81" s="204"/>
      <c r="M81" s="204"/>
    </row>
    <row r="82" spans="1:13" s="205" customFormat="1" ht="15.5" x14ac:dyDescent="0.35">
      <c r="A82" s="367"/>
      <c r="B82" s="196"/>
      <c r="C82" s="197"/>
      <c r="D82" s="195"/>
      <c r="E82" s="368"/>
      <c r="F82" s="199" t="str">
        <f t="shared" si="3"/>
        <v/>
      </c>
      <c r="G82" s="200" t="str">
        <f t="shared" si="4"/>
        <v/>
      </c>
      <c r="H82" s="201"/>
      <c r="I82" s="202"/>
      <c r="J82" s="203">
        <f t="shared" si="1"/>
        <v>0</v>
      </c>
      <c r="K82" s="204"/>
      <c r="L82" s="204"/>
      <c r="M82" s="204"/>
    </row>
    <row r="83" spans="1:13" s="205" customFormat="1" ht="15.5" x14ac:dyDescent="0.35">
      <c r="A83" s="367"/>
      <c r="B83" s="196"/>
      <c r="C83" s="197"/>
      <c r="D83" s="195"/>
      <c r="E83" s="368"/>
      <c r="F83" s="199" t="str">
        <f t="shared" si="3"/>
        <v/>
      </c>
      <c r="G83" s="200" t="str">
        <f t="shared" si="4"/>
        <v/>
      </c>
      <c r="H83" s="201"/>
      <c r="I83" s="202"/>
      <c r="J83" s="203">
        <f t="shared" si="1"/>
        <v>0</v>
      </c>
      <c r="K83" s="204"/>
      <c r="L83" s="204"/>
      <c r="M83" s="204"/>
    </row>
    <row r="84" spans="1:13" s="205" customFormat="1" ht="15.5" x14ac:dyDescent="0.35">
      <c r="A84" s="367"/>
      <c r="B84" s="196"/>
      <c r="C84" s="197"/>
      <c r="D84" s="195"/>
      <c r="E84" s="368"/>
      <c r="F84" s="199" t="str">
        <f t="shared" si="3"/>
        <v/>
      </c>
      <c r="G84" s="200" t="str">
        <f t="shared" si="4"/>
        <v/>
      </c>
      <c r="H84" s="201"/>
      <c r="I84" s="202"/>
      <c r="J84" s="203">
        <f t="shared" si="1"/>
        <v>0</v>
      </c>
      <c r="K84" s="204"/>
      <c r="L84" s="204"/>
      <c r="M84" s="204"/>
    </row>
    <row r="85" spans="1:13" s="205" customFormat="1" ht="15.5" x14ac:dyDescent="0.35">
      <c r="A85" s="367"/>
      <c r="B85" s="196"/>
      <c r="C85" s="197"/>
      <c r="D85" s="195"/>
      <c r="E85" s="368"/>
      <c r="F85" s="199" t="str">
        <f t="shared" si="3"/>
        <v/>
      </c>
      <c r="G85" s="200" t="str">
        <f t="shared" si="4"/>
        <v/>
      </c>
      <c r="H85" s="201"/>
      <c r="I85" s="202"/>
      <c r="J85" s="203">
        <f t="shared" si="1"/>
        <v>0</v>
      </c>
      <c r="K85" s="204"/>
      <c r="L85" s="204"/>
      <c r="M85" s="204"/>
    </row>
    <row r="86" spans="1:13" s="205" customFormat="1" ht="15.5" x14ac:dyDescent="0.35">
      <c r="A86" s="367"/>
      <c r="B86" s="196"/>
      <c r="C86" s="197"/>
      <c r="D86" s="195"/>
      <c r="E86" s="368"/>
      <c r="F86" s="199" t="str">
        <f t="shared" si="3"/>
        <v/>
      </c>
      <c r="G86" s="200" t="str">
        <f t="shared" si="4"/>
        <v/>
      </c>
      <c r="H86" s="201"/>
      <c r="I86" s="202"/>
      <c r="J86" s="203">
        <f t="shared" si="1"/>
        <v>0</v>
      </c>
      <c r="K86" s="204"/>
      <c r="L86" s="204"/>
      <c r="M86" s="204"/>
    </row>
    <row r="87" spans="1:13" s="205" customFormat="1" ht="15.5" x14ac:dyDescent="0.35">
      <c r="A87" s="367"/>
      <c r="B87" s="196"/>
      <c r="C87" s="197"/>
      <c r="D87" s="195"/>
      <c r="E87" s="368"/>
      <c r="F87" s="199" t="str">
        <f t="shared" si="3"/>
        <v/>
      </c>
      <c r="G87" s="200" t="str">
        <f t="shared" si="4"/>
        <v/>
      </c>
      <c r="H87" s="201"/>
      <c r="I87" s="202"/>
      <c r="J87" s="203">
        <f t="shared" si="1"/>
        <v>0</v>
      </c>
      <c r="K87" s="204"/>
      <c r="L87" s="204"/>
      <c r="M87" s="204"/>
    </row>
    <row r="88" spans="1:13" s="205" customFormat="1" ht="15.5" x14ac:dyDescent="0.35">
      <c r="A88" s="367"/>
      <c r="B88" s="196"/>
      <c r="C88" s="197"/>
      <c r="D88" s="195"/>
      <c r="E88" s="368"/>
      <c r="F88" s="199" t="str">
        <f t="shared" si="3"/>
        <v/>
      </c>
      <c r="G88" s="200" t="str">
        <f t="shared" si="4"/>
        <v/>
      </c>
      <c r="H88" s="201"/>
      <c r="I88" s="202"/>
      <c r="J88" s="203">
        <f t="shared" si="1"/>
        <v>0</v>
      </c>
      <c r="K88" s="204"/>
      <c r="L88" s="204"/>
      <c r="M88" s="204"/>
    </row>
    <row r="89" spans="1:13" s="205" customFormat="1" ht="15.5" x14ac:dyDescent="0.35">
      <c r="A89" s="367"/>
      <c r="B89" s="196"/>
      <c r="C89" s="197"/>
      <c r="D89" s="195"/>
      <c r="E89" s="368"/>
      <c r="F89" s="199" t="str">
        <f t="shared" si="3"/>
        <v/>
      </c>
      <c r="G89" s="200" t="str">
        <f t="shared" si="4"/>
        <v/>
      </c>
      <c r="H89" s="201"/>
      <c r="I89" s="202"/>
      <c r="J89" s="203">
        <f t="shared" si="1"/>
        <v>0</v>
      </c>
      <c r="K89" s="204"/>
      <c r="L89" s="204"/>
      <c r="M89" s="204"/>
    </row>
    <row r="90" spans="1:13" s="205" customFormat="1" ht="15.5" x14ac:dyDescent="0.35">
      <c r="A90" s="367"/>
      <c r="B90" s="196"/>
      <c r="C90" s="197"/>
      <c r="D90" s="195"/>
      <c r="E90" s="368"/>
      <c r="F90" s="199" t="str">
        <f t="shared" si="3"/>
        <v/>
      </c>
      <c r="G90" s="200" t="str">
        <f t="shared" si="4"/>
        <v/>
      </c>
      <c r="H90" s="201"/>
      <c r="I90" s="202"/>
      <c r="J90" s="203">
        <f t="shared" si="1"/>
        <v>0</v>
      </c>
      <c r="K90" s="204"/>
      <c r="L90" s="204"/>
      <c r="M90" s="204"/>
    </row>
    <row r="91" spans="1:13" s="205" customFormat="1" ht="15.5" x14ac:dyDescent="0.35">
      <c r="A91" s="367"/>
      <c r="B91" s="196"/>
      <c r="C91" s="197"/>
      <c r="D91" s="195"/>
      <c r="E91" s="368"/>
      <c r="F91" s="199" t="str">
        <f t="shared" si="3"/>
        <v/>
      </c>
      <c r="G91" s="200" t="str">
        <f t="shared" si="4"/>
        <v/>
      </c>
      <c r="H91" s="201"/>
      <c r="I91" s="202"/>
      <c r="J91" s="203">
        <f t="shared" si="1"/>
        <v>0</v>
      </c>
      <c r="K91" s="204"/>
      <c r="L91" s="204"/>
      <c r="M91" s="204"/>
    </row>
    <row r="92" spans="1:13" s="205" customFormat="1" ht="15.5" x14ac:dyDescent="0.35">
      <c r="A92" s="367"/>
      <c r="B92" s="196"/>
      <c r="C92" s="197"/>
      <c r="D92" s="195"/>
      <c r="E92" s="368"/>
      <c r="F92" s="199" t="str">
        <f t="shared" si="3"/>
        <v/>
      </c>
      <c r="G92" s="200" t="str">
        <f t="shared" si="4"/>
        <v/>
      </c>
      <c r="H92" s="201"/>
      <c r="I92" s="202"/>
      <c r="J92" s="203">
        <f t="shared" si="1"/>
        <v>0</v>
      </c>
      <c r="K92" s="204"/>
      <c r="L92" s="204"/>
      <c r="M92" s="204"/>
    </row>
    <row r="93" spans="1:13" s="205" customFormat="1" ht="15.5" x14ac:dyDescent="0.35">
      <c r="A93" s="367"/>
      <c r="B93" s="196"/>
      <c r="C93" s="197"/>
      <c r="D93" s="195"/>
      <c r="E93" s="368"/>
      <c r="F93" s="199" t="str">
        <f t="shared" si="3"/>
        <v/>
      </c>
      <c r="G93" s="200" t="str">
        <f t="shared" si="4"/>
        <v/>
      </c>
      <c r="H93" s="201"/>
      <c r="I93" s="202"/>
      <c r="J93" s="203">
        <f t="shared" si="1"/>
        <v>0</v>
      </c>
      <c r="K93" s="204"/>
      <c r="L93" s="204"/>
      <c r="M93" s="204"/>
    </row>
    <row r="94" spans="1:13" s="205" customFormat="1" ht="15.5" x14ac:dyDescent="0.35">
      <c r="A94" s="367"/>
      <c r="B94" s="196"/>
      <c r="C94" s="197"/>
      <c r="D94" s="195"/>
      <c r="E94" s="368"/>
      <c r="F94" s="199" t="str">
        <f t="shared" si="3"/>
        <v/>
      </c>
      <c r="G94" s="200" t="str">
        <f t="shared" si="4"/>
        <v/>
      </c>
      <c r="H94" s="201"/>
      <c r="I94" s="202"/>
      <c r="J94" s="203">
        <f t="shared" si="1"/>
        <v>0</v>
      </c>
      <c r="K94" s="204"/>
      <c r="L94" s="204"/>
      <c r="M94" s="204"/>
    </row>
    <row r="95" spans="1:13" s="205" customFormat="1" ht="15.5" x14ac:dyDescent="0.35">
      <c r="A95" s="367"/>
      <c r="B95" s="196"/>
      <c r="C95" s="197"/>
      <c r="D95" s="195"/>
      <c r="E95" s="368"/>
      <c r="F95" s="199" t="str">
        <f t="shared" si="3"/>
        <v/>
      </c>
      <c r="G95" s="200" t="str">
        <f t="shared" si="4"/>
        <v/>
      </c>
      <c r="H95" s="201"/>
      <c r="I95" s="202"/>
      <c r="J95" s="203">
        <f t="shared" si="1"/>
        <v>0</v>
      </c>
      <c r="K95" s="204"/>
      <c r="L95" s="204"/>
      <c r="M95" s="204"/>
    </row>
    <row r="96" spans="1:13" s="205" customFormat="1" ht="15.5" x14ac:dyDescent="0.35">
      <c r="A96" s="367"/>
      <c r="B96" s="196"/>
      <c r="C96" s="197"/>
      <c r="D96" s="195"/>
      <c r="E96" s="368"/>
      <c r="F96" s="199" t="str">
        <f t="shared" si="3"/>
        <v/>
      </c>
      <c r="G96" s="200" t="str">
        <f t="shared" si="4"/>
        <v/>
      </c>
      <c r="H96" s="201"/>
      <c r="I96" s="202"/>
      <c r="J96" s="203">
        <f t="shared" si="1"/>
        <v>0</v>
      </c>
      <c r="K96" s="204"/>
      <c r="L96" s="204"/>
      <c r="M96" s="204"/>
    </row>
    <row r="97" spans="1:13" s="205" customFormat="1" ht="15.5" x14ac:dyDescent="0.35">
      <c r="A97" s="367"/>
      <c r="B97" s="196"/>
      <c r="C97" s="197"/>
      <c r="D97" s="195"/>
      <c r="E97" s="368"/>
      <c r="F97" s="199" t="str">
        <f t="shared" si="3"/>
        <v/>
      </c>
      <c r="G97" s="200" t="str">
        <f t="shared" si="4"/>
        <v/>
      </c>
      <c r="H97" s="201"/>
      <c r="I97" s="202"/>
      <c r="J97" s="203">
        <f t="shared" si="1"/>
        <v>0</v>
      </c>
      <c r="K97" s="204"/>
      <c r="L97" s="204"/>
      <c r="M97" s="204"/>
    </row>
    <row r="98" spans="1:13" s="205" customFormat="1" ht="15.5" x14ac:dyDescent="0.35">
      <c r="A98" s="367"/>
      <c r="B98" s="196"/>
      <c r="C98" s="197"/>
      <c r="D98" s="195"/>
      <c r="E98" s="368"/>
      <c r="F98" s="199" t="str">
        <f t="shared" si="3"/>
        <v/>
      </c>
      <c r="G98" s="200" t="str">
        <f t="shared" si="4"/>
        <v/>
      </c>
      <c r="H98" s="201"/>
      <c r="I98" s="202"/>
      <c r="J98" s="203">
        <f t="shared" si="1"/>
        <v>0</v>
      </c>
      <c r="K98" s="204"/>
      <c r="L98" s="204"/>
      <c r="M98" s="204"/>
    </row>
    <row r="99" spans="1:13" s="205" customFormat="1" ht="15.5" x14ac:dyDescent="0.35">
      <c r="A99" s="367"/>
      <c r="B99" s="196"/>
      <c r="C99" s="197"/>
      <c r="D99" s="195"/>
      <c r="E99" s="368"/>
      <c r="F99" s="199" t="str">
        <f t="shared" si="3"/>
        <v/>
      </c>
      <c r="G99" s="200" t="str">
        <f t="shared" si="4"/>
        <v/>
      </c>
      <c r="H99" s="201"/>
      <c r="I99" s="202"/>
      <c r="J99" s="203">
        <f t="shared" si="1"/>
        <v>0</v>
      </c>
      <c r="K99" s="204"/>
      <c r="L99" s="204"/>
      <c r="M99" s="204"/>
    </row>
    <row r="100" spans="1:13" s="205" customFormat="1" ht="15.5" x14ac:dyDescent="0.35">
      <c r="A100" s="367"/>
      <c r="B100" s="196"/>
      <c r="C100" s="197"/>
      <c r="D100" s="195"/>
      <c r="E100" s="368"/>
      <c r="F100" s="199" t="str">
        <f t="shared" si="3"/>
        <v/>
      </c>
      <c r="G100" s="200" t="str">
        <f t="shared" si="4"/>
        <v/>
      </c>
      <c r="H100" s="201"/>
      <c r="I100" s="202"/>
      <c r="J100" s="203">
        <f t="shared" si="1"/>
        <v>0</v>
      </c>
      <c r="K100" s="204"/>
      <c r="L100" s="204"/>
      <c r="M100" s="204"/>
    </row>
    <row r="101" spans="1:13" s="205" customFormat="1" ht="15.5" x14ac:dyDescent="0.35">
      <c r="A101" s="367"/>
      <c r="B101" s="196"/>
      <c r="C101" s="197"/>
      <c r="D101" s="195"/>
      <c r="E101" s="368"/>
      <c r="F101" s="199" t="str">
        <f t="shared" si="3"/>
        <v/>
      </c>
      <c r="G101" s="200" t="str">
        <f t="shared" si="4"/>
        <v/>
      </c>
      <c r="H101" s="201"/>
      <c r="I101" s="202"/>
      <c r="J101" s="203">
        <f t="shared" si="1"/>
        <v>0</v>
      </c>
      <c r="K101" s="204"/>
      <c r="L101" s="204"/>
      <c r="M101" s="204"/>
    </row>
    <row r="102" spans="1:13" s="205" customFormat="1" ht="15.5" x14ac:dyDescent="0.35">
      <c r="A102" s="367"/>
      <c r="B102" s="196"/>
      <c r="C102" s="197"/>
      <c r="D102" s="195"/>
      <c r="E102" s="368"/>
      <c r="F102" s="199" t="str">
        <f t="shared" si="3"/>
        <v/>
      </c>
      <c r="G102" s="200" t="str">
        <f t="shared" si="4"/>
        <v/>
      </c>
      <c r="H102" s="201"/>
      <c r="I102" s="202"/>
      <c r="J102" s="203">
        <f t="shared" si="1"/>
        <v>0</v>
      </c>
      <c r="K102" s="204"/>
      <c r="L102" s="204"/>
      <c r="M102" s="204"/>
    </row>
    <row r="103" spans="1:13" s="205" customFormat="1" ht="15.5" x14ac:dyDescent="0.35">
      <c r="A103" s="367"/>
      <c r="B103" s="196"/>
      <c r="C103" s="197"/>
      <c r="D103" s="195"/>
      <c r="E103" s="368"/>
      <c r="F103" s="199" t="str">
        <f t="shared" si="3"/>
        <v/>
      </c>
      <c r="G103" s="200" t="str">
        <f t="shared" si="4"/>
        <v/>
      </c>
      <c r="H103" s="201"/>
      <c r="I103" s="202"/>
      <c r="J103" s="203">
        <f t="shared" si="1"/>
        <v>0</v>
      </c>
      <c r="K103" s="204"/>
      <c r="L103" s="204"/>
      <c r="M103" s="204"/>
    </row>
    <row r="104" spans="1:13" s="205" customFormat="1" ht="15.5" x14ac:dyDescent="0.35">
      <c r="A104" s="367"/>
      <c r="B104" s="196"/>
      <c r="C104" s="197"/>
      <c r="D104" s="195"/>
      <c r="E104" s="368"/>
      <c r="F104" s="199" t="str">
        <f t="shared" si="3"/>
        <v/>
      </c>
      <c r="G104" s="200" t="str">
        <f t="shared" si="4"/>
        <v/>
      </c>
      <c r="H104" s="201"/>
      <c r="I104" s="202"/>
      <c r="J104" s="203">
        <f t="shared" si="1"/>
        <v>0</v>
      </c>
      <c r="K104" s="204"/>
      <c r="L104" s="204"/>
      <c r="M104" s="204"/>
    </row>
    <row r="105" spans="1:13" s="205" customFormat="1" ht="15.5" x14ac:dyDescent="0.35">
      <c r="A105" s="367"/>
      <c r="B105" s="196"/>
      <c r="C105" s="197"/>
      <c r="D105" s="195"/>
      <c r="E105" s="368"/>
      <c r="F105" s="199" t="str">
        <f t="shared" si="3"/>
        <v/>
      </c>
      <c r="G105" s="200" t="str">
        <f t="shared" si="4"/>
        <v/>
      </c>
      <c r="H105" s="201"/>
      <c r="I105" s="202"/>
      <c r="J105" s="203">
        <f t="shared" si="1"/>
        <v>0</v>
      </c>
      <c r="K105" s="204"/>
      <c r="L105" s="204"/>
      <c r="M105" s="204"/>
    </row>
    <row r="106" spans="1:13" s="205" customFormat="1" ht="15.5" x14ac:dyDescent="0.35">
      <c r="A106" s="367"/>
      <c r="B106" s="196"/>
      <c r="C106" s="197"/>
      <c r="D106" s="195"/>
      <c r="E106" s="368"/>
      <c r="F106" s="199" t="str">
        <f t="shared" si="3"/>
        <v/>
      </c>
      <c r="G106" s="200" t="str">
        <f t="shared" si="4"/>
        <v/>
      </c>
      <c r="H106" s="201"/>
      <c r="I106" s="202"/>
      <c r="J106" s="203">
        <f t="shared" si="1"/>
        <v>0</v>
      </c>
      <c r="K106" s="204"/>
      <c r="L106" s="204"/>
      <c r="M106" s="204"/>
    </row>
    <row r="107" spans="1:13" s="205" customFormat="1" ht="15.5" x14ac:dyDescent="0.35">
      <c r="A107" s="367"/>
      <c r="B107" s="196"/>
      <c r="C107" s="197"/>
      <c r="D107" s="195"/>
      <c r="E107" s="368"/>
      <c r="F107" s="199" t="str">
        <f t="shared" si="3"/>
        <v/>
      </c>
      <c r="G107" s="200" t="str">
        <f t="shared" si="4"/>
        <v/>
      </c>
      <c r="H107" s="201"/>
      <c r="I107" s="202"/>
      <c r="J107" s="203">
        <f t="shared" si="1"/>
        <v>0</v>
      </c>
      <c r="K107" s="204"/>
      <c r="L107" s="204"/>
      <c r="M107" s="204"/>
    </row>
    <row r="108" spans="1:13" s="205" customFormat="1" ht="15.5" x14ac:dyDescent="0.35">
      <c r="A108" s="367"/>
      <c r="B108" s="196"/>
      <c r="C108" s="197"/>
      <c r="D108" s="195"/>
      <c r="E108" s="368"/>
      <c r="F108" s="199" t="str">
        <f t="shared" si="3"/>
        <v/>
      </c>
      <c r="G108" s="200" t="str">
        <f t="shared" si="4"/>
        <v/>
      </c>
      <c r="H108" s="201"/>
      <c r="I108" s="202"/>
      <c r="J108" s="203">
        <f t="shared" si="1"/>
        <v>0</v>
      </c>
      <c r="K108" s="204"/>
      <c r="L108" s="204"/>
      <c r="M108" s="204"/>
    </row>
    <row r="109" spans="1:13" s="205" customFormat="1" ht="15.5" x14ac:dyDescent="0.35">
      <c r="A109" s="367"/>
      <c r="B109" s="196"/>
      <c r="C109" s="197"/>
      <c r="D109" s="195"/>
      <c r="E109" s="368"/>
      <c r="F109" s="199" t="str">
        <f t="shared" si="3"/>
        <v/>
      </c>
      <c r="G109" s="200" t="str">
        <f t="shared" si="4"/>
        <v/>
      </c>
      <c r="H109" s="201"/>
      <c r="I109" s="202"/>
      <c r="J109" s="203">
        <f t="shared" si="1"/>
        <v>0</v>
      </c>
      <c r="K109" s="204"/>
      <c r="L109" s="204"/>
      <c r="M109" s="204"/>
    </row>
    <row r="110" spans="1:13" s="205" customFormat="1" ht="15.5" x14ac:dyDescent="0.35">
      <c r="A110" s="367"/>
      <c r="B110" s="196"/>
      <c r="C110" s="197"/>
      <c r="D110" s="195"/>
      <c r="E110" s="368"/>
      <c r="F110" s="199" t="str">
        <f t="shared" si="3"/>
        <v/>
      </c>
      <c r="G110" s="200" t="str">
        <f t="shared" si="4"/>
        <v/>
      </c>
      <c r="H110" s="201"/>
      <c r="I110" s="202"/>
      <c r="J110" s="206">
        <f t="shared" si="1"/>
        <v>0</v>
      </c>
      <c r="K110" s="204"/>
      <c r="L110" s="204"/>
      <c r="M110" s="204"/>
    </row>
    <row r="111" spans="1:13" s="205" customFormat="1" ht="26" customHeight="1" x14ac:dyDescent="0.35">
      <c r="A111" s="207"/>
      <c r="B111" s="208"/>
      <c r="C111" s="208"/>
      <c r="D111" s="208"/>
      <c r="E111" s="208"/>
      <c r="F111" s="209" t="s">
        <v>331</v>
      </c>
      <c r="G111" s="354">
        <f>ROUNDUP(SUM(G5:G110),2)</f>
        <v>0</v>
      </c>
      <c r="H111" s="210"/>
      <c r="I111" s="211">
        <f>SUM(I5:I110)</f>
        <v>0</v>
      </c>
      <c r="J111" s="211">
        <f>ROUNDUP(SUM(J5:J110),2)</f>
        <v>0</v>
      </c>
      <c r="K111" s="204"/>
      <c r="L111" s="204"/>
      <c r="M111" s="204"/>
    </row>
    <row r="112" spans="1:13" s="194" customFormat="1" x14ac:dyDescent="0.35"/>
    <row r="113" spans="9:9" x14ac:dyDescent="0.3">
      <c r="I113" s="18"/>
    </row>
  </sheetData>
  <sheetProtection algorithmName="SHA-512" hashValue="XrJiNOyNz//zgdnFhUWoz1sa70dtf+IWbjet499ypgsyh2XtyJG3k8MdcOKaccb5KAvd7xJy90q/oeMoS3DFSA==" saltValue="6I0qhpuzdeNx9o97mtF/bQ==" spinCount="100000" sheet="1" objects="1" scenarios="1"/>
  <mergeCells count="3">
    <mergeCell ref="A1:G1"/>
    <mergeCell ref="A2:G2"/>
    <mergeCell ref="A3:G3"/>
  </mergeCells>
  <conditionalFormatting sqref="H88">
    <cfRule type="expression" dxfId="25" priority="1" stopIfTrue="1">
      <formula>#REF!="A"</formula>
    </cfRule>
  </conditionalFormatting>
  <conditionalFormatting sqref="H101:H110">
    <cfRule type="expression" dxfId="24" priority="2" stopIfTrue="1">
      <formula>#REF!="A"</formula>
    </cfRule>
  </conditionalFormatting>
  <conditionalFormatting sqref="H89:H100">
    <cfRule type="expression" dxfId="23" priority="3" stopIfTrue="1">
      <formula>#REF!="A"</formula>
    </cfRule>
  </conditionalFormatting>
  <conditionalFormatting sqref="G5:H5 H6:H87 G6:G110">
    <cfRule type="expression" dxfId="22" priority="4" stopIfTrue="1">
      <formula>#REF!="A"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>
    <tabColor theme="9" tint="-0.249977111117893"/>
  </sheetPr>
  <dimension ref="A1:AG677"/>
  <sheetViews>
    <sheetView showGridLines="0" zoomScale="70" zoomScaleNormal="70" zoomScaleSheetLayoutView="100" workbookViewId="0">
      <selection activeCell="A5" sqref="A5"/>
    </sheetView>
  </sheetViews>
  <sheetFormatPr defaultColWidth="9.08984375" defaultRowHeight="14.5" x14ac:dyDescent="0.35"/>
  <cols>
    <col min="1" max="1" width="15.90625" style="185" customWidth="1"/>
    <col min="2" max="2" width="15.54296875" style="185" customWidth="1"/>
    <col min="3" max="3" width="32.90625" style="277" customWidth="1"/>
    <col min="4" max="4" width="18.453125" style="185" customWidth="1"/>
    <col min="5" max="5" width="22.90625" style="185" customWidth="1"/>
    <col min="6" max="6" width="19.453125" style="278" customWidth="1"/>
    <col min="7" max="7" width="18.54296875" style="278" customWidth="1"/>
    <col min="8" max="8" width="9.08984375" style="279" hidden="1" customWidth="1"/>
    <col min="9" max="9" width="19.54296875" style="183" hidden="1" customWidth="1"/>
    <col min="10" max="10" width="17.6328125" style="183" hidden="1" customWidth="1"/>
    <col min="11" max="11" width="13.36328125" style="185" customWidth="1"/>
    <col min="12" max="12" width="14.54296875" style="185" customWidth="1"/>
    <col min="13" max="16384" width="9.08984375" style="185"/>
  </cols>
  <sheetData>
    <row r="1" spans="1:10" s="213" customFormat="1" ht="36" customHeight="1" x14ac:dyDescent="0.35">
      <c r="A1" s="701" t="s">
        <v>231</v>
      </c>
      <c r="B1" s="702"/>
      <c r="C1" s="702"/>
      <c r="D1" s="702"/>
      <c r="E1" s="702"/>
      <c r="F1" s="702"/>
      <c r="G1" s="703"/>
      <c r="H1" s="182"/>
      <c r="I1" s="212"/>
      <c r="J1" s="212"/>
    </row>
    <row r="2" spans="1:10" s="189" customFormat="1" ht="21" customHeight="1" x14ac:dyDescent="0.35">
      <c r="A2" s="697" t="s">
        <v>39</v>
      </c>
      <c r="B2" s="698"/>
      <c r="C2" s="698"/>
      <c r="D2" s="698"/>
      <c r="E2" s="698"/>
      <c r="F2" s="698"/>
      <c r="G2" s="699"/>
      <c r="H2" s="182"/>
      <c r="I2" s="187"/>
      <c r="J2" s="187"/>
    </row>
    <row r="3" spans="1:10" ht="24" customHeight="1" x14ac:dyDescent="0.35">
      <c r="A3" s="704" t="s">
        <v>56</v>
      </c>
      <c r="B3" s="705"/>
      <c r="C3" s="705"/>
      <c r="D3" s="705"/>
      <c r="E3" s="705"/>
      <c r="F3" s="705"/>
      <c r="G3" s="706"/>
      <c r="H3" s="214"/>
    </row>
    <row r="4" spans="1:10" s="216" customFormat="1" ht="111.75" customHeight="1" x14ac:dyDescent="0.35">
      <c r="A4" s="358" t="s">
        <v>52</v>
      </c>
      <c r="B4" s="364" t="s">
        <v>207</v>
      </c>
      <c r="C4" s="358" t="s">
        <v>208</v>
      </c>
      <c r="D4" s="358" t="s">
        <v>209</v>
      </c>
      <c r="E4" s="358" t="s">
        <v>349</v>
      </c>
      <c r="F4" s="359" t="s">
        <v>290</v>
      </c>
      <c r="G4" s="359" t="s">
        <v>0</v>
      </c>
      <c r="H4" s="215"/>
      <c r="I4" s="193" t="s">
        <v>236</v>
      </c>
      <c r="J4" s="192" t="s">
        <v>234</v>
      </c>
    </row>
    <row r="5" spans="1:10" s="284" customFormat="1" ht="15.5" x14ac:dyDescent="0.35">
      <c r="A5" s="280"/>
      <c r="B5" s="196"/>
      <c r="C5" s="197"/>
      <c r="D5" s="281"/>
      <c r="E5" s="198"/>
      <c r="F5" s="282" t="str">
        <f t="shared" ref="F5" si="0">IF(ISBLANK(A5),"",A5*E5)</f>
        <v/>
      </c>
      <c r="G5" s="169" t="str">
        <f>IFERROR(IF(OR(ISBLANK(F5),F5/A5&lt;10),0,IF(F5/A5&lt;100,20,IF(AND(F5/A5&lt;500,F5/A5&gt;99),180,IF(AND(F5/A5&lt;2000,F5/A5&gt;499),275,IF(AND(F5/A5&lt;3000,F5/A5&gt;1999),360,IF(AND(F5/A5&lt;4000,F5/A5&gt;2999),530,IF(AND(F5/A5&lt;8000,F5/A5&gt;3999),820,1500)))))))*(A5),"")</f>
        <v/>
      </c>
      <c r="H5" s="283"/>
      <c r="I5" s="217"/>
      <c r="J5" s="218">
        <f t="shared" ref="J5:J123" si="1">IF(G5="",0,(G5-I5))</f>
        <v>0</v>
      </c>
    </row>
    <row r="6" spans="1:10" s="284" customFormat="1" ht="15.5" x14ac:dyDescent="0.35">
      <c r="A6" s="280"/>
      <c r="B6" s="196"/>
      <c r="C6" s="197"/>
      <c r="D6" s="281"/>
      <c r="E6" s="198"/>
      <c r="F6" s="282" t="str">
        <f t="shared" ref="F6:F69" si="2">IF(ISBLANK(A6),"",A6*E6)</f>
        <v/>
      </c>
      <c r="G6" s="169" t="str">
        <f t="shared" ref="G6:G69" si="3">IFERROR(IF(OR(ISBLANK(F6),F6/A6&lt;10),0,IF(F6/A6&lt;100,20,IF(AND(F6/A6&lt;500,F6/A6&gt;99),180,IF(AND(F6/A6&lt;2000,F6/A6&gt;499),275,IF(AND(F6/A6&lt;3000,F6/A6&gt;1999),360,IF(AND(F6/A6&lt;4000,F6/A6&gt;2999),530,IF(AND(F6/A6&lt;8000,F6/A6&gt;3999),820,1500)))))))*(A6),"")</f>
        <v/>
      </c>
      <c r="H6" s="283"/>
      <c r="I6" s="217"/>
      <c r="J6" s="218">
        <f t="shared" si="1"/>
        <v>0</v>
      </c>
    </row>
    <row r="7" spans="1:10" s="284" customFormat="1" ht="15.5" x14ac:dyDescent="0.35">
      <c r="A7" s="280"/>
      <c r="B7" s="196"/>
      <c r="C7" s="197"/>
      <c r="D7" s="281"/>
      <c r="E7" s="198"/>
      <c r="F7" s="282" t="str">
        <f t="shared" si="2"/>
        <v/>
      </c>
      <c r="G7" s="169" t="str">
        <f t="shared" si="3"/>
        <v/>
      </c>
      <c r="H7" s="283"/>
      <c r="I7" s="217"/>
      <c r="J7" s="218">
        <f t="shared" si="1"/>
        <v>0</v>
      </c>
    </row>
    <row r="8" spans="1:10" s="284" customFormat="1" ht="15.5" x14ac:dyDescent="0.35">
      <c r="A8" s="280"/>
      <c r="B8" s="196"/>
      <c r="C8" s="197"/>
      <c r="D8" s="281"/>
      <c r="E8" s="198"/>
      <c r="F8" s="282" t="str">
        <f t="shared" si="2"/>
        <v/>
      </c>
      <c r="G8" s="169" t="str">
        <f t="shared" si="3"/>
        <v/>
      </c>
      <c r="H8" s="283"/>
      <c r="I8" s="217"/>
      <c r="J8" s="218">
        <f t="shared" si="1"/>
        <v>0</v>
      </c>
    </row>
    <row r="9" spans="1:10" s="284" customFormat="1" ht="15.5" x14ac:dyDescent="0.35">
      <c r="A9" s="280"/>
      <c r="B9" s="196"/>
      <c r="C9" s="197"/>
      <c r="D9" s="281"/>
      <c r="E9" s="198"/>
      <c r="F9" s="282" t="str">
        <f t="shared" si="2"/>
        <v/>
      </c>
      <c r="G9" s="169" t="str">
        <f t="shared" si="3"/>
        <v/>
      </c>
      <c r="H9" s="283"/>
      <c r="I9" s="217"/>
      <c r="J9" s="218">
        <f t="shared" si="1"/>
        <v>0</v>
      </c>
    </row>
    <row r="10" spans="1:10" s="284" customFormat="1" ht="15.5" x14ac:dyDescent="0.35">
      <c r="A10" s="280"/>
      <c r="B10" s="196"/>
      <c r="C10" s="197"/>
      <c r="D10" s="281"/>
      <c r="E10" s="198"/>
      <c r="F10" s="282" t="str">
        <f t="shared" si="2"/>
        <v/>
      </c>
      <c r="G10" s="169" t="str">
        <f t="shared" si="3"/>
        <v/>
      </c>
      <c r="H10" s="283"/>
      <c r="I10" s="217"/>
      <c r="J10" s="218">
        <f t="shared" si="1"/>
        <v>0</v>
      </c>
    </row>
    <row r="11" spans="1:10" s="284" customFormat="1" ht="15.5" x14ac:dyDescent="0.35">
      <c r="A11" s="280"/>
      <c r="B11" s="196"/>
      <c r="C11" s="197"/>
      <c r="D11" s="281"/>
      <c r="E11" s="198"/>
      <c r="F11" s="282" t="str">
        <f t="shared" si="2"/>
        <v/>
      </c>
      <c r="G11" s="169" t="str">
        <f t="shared" si="3"/>
        <v/>
      </c>
      <c r="H11" s="283"/>
      <c r="I11" s="217"/>
      <c r="J11" s="218">
        <f t="shared" si="1"/>
        <v>0</v>
      </c>
    </row>
    <row r="12" spans="1:10" s="284" customFormat="1" ht="15.5" x14ac:dyDescent="0.35">
      <c r="A12" s="280"/>
      <c r="B12" s="196"/>
      <c r="C12" s="197"/>
      <c r="D12" s="281"/>
      <c r="E12" s="198"/>
      <c r="F12" s="282" t="str">
        <f t="shared" si="2"/>
        <v/>
      </c>
      <c r="G12" s="169" t="str">
        <f t="shared" si="3"/>
        <v/>
      </c>
      <c r="H12" s="283"/>
      <c r="I12" s="217"/>
      <c r="J12" s="218">
        <f t="shared" si="1"/>
        <v>0</v>
      </c>
    </row>
    <row r="13" spans="1:10" s="284" customFormat="1" ht="15.5" x14ac:dyDescent="0.35">
      <c r="A13" s="280"/>
      <c r="B13" s="196"/>
      <c r="C13" s="197"/>
      <c r="D13" s="281"/>
      <c r="E13" s="198"/>
      <c r="F13" s="282" t="str">
        <f t="shared" si="2"/>
        <v/>
      </c>
      <c r="G13" s="169" t="str">
        <f t="shared" si="3"/>
        <v/>
      </c>
      <c r="H13" s="283"/>
      <c r="I13" s="217"/>
      <c r="J13" s="218">
        <f t="shared" si="1"/>
        <v>0</v>
      </c>
    </row>
    <row r="14" spans="1:10" s="284" customFormat="1" ht="15.5" x14ac:dyDescent="0.35">
      <c r="A14" s="280"/>
      <c r="B14" s="196"/>
      <c r="C14" s="197"/>
      <c r="D14" s="281"/>
      <c r="E14" s="198"/>
      <c r="F14" s="282" t="str">
        <f t="shared" si="2"/>
        <v/>
      </c>
      <c r="G14" s="169" t="str">
        <f t="shared" si="3"/>
        <v/>
      </c>
      <c r="H14" s="283"/>
      <c r="I14" s="217"/>
      <c r="J14" s="218">
        <f t="shared" si="1"/>
        <v>0</v>
      </c>
    </row>
    <row r="15" spans="1:10" s="284" customFormat="1" ht="15.5" x14ac:dyDescent="0.35">
      <c r="A15" s="280"/>
      <c r="B15" s="196"/>
      <c r="C15" s="197"/>
      <c r="D15" s="281"/>
      <c r="E15" s="198"/>
      <c r="F15" s="282" t="str">
        <f t="shared" si="2"/>
        <v/>
      </c>
      <c r="G15" s="169" t="str">
        <f t="shared" si="3"/>
        <v/>
      </c>
      <c r="H15" s="283"/>
      <c r="I15" s="217"/>
      <c r="J15" s="218">
        <f t="shared" si="1"/>
        <v>0</v>
      </c>
    </row>
    <row r="16" spans="1:10" s="284" customFormat="1" ht="15.5" x14ac:dyDescent="0.35">
      <c r="A16" s="280"/>
      <c r="B16" s="196"/>
      <c r="C16" s="197"/>
      <c r="D16" s="281"/>
      <c r="E16" s="198"/>
      <c r="F16" s="282" t="str">
        <f t="shared" si="2"/>
        <v/>
      </c>
      <c r="G16" s="169" t="str">
        <f t="shared" si="3"/>
        <v/>
      </c>
      <c r="H16" s="283"/>
      <c r="I16" s="217"/>
      <c r="J16" s="218">
        <f t="shared" si="1"/>
        <v>0</v>
      </c>
    </row>
    <row r="17" spans="1:10" s="284" customFormat="1" ht="15.5" x14ac:dyDescent="0.35">
      <c r="A17" s="280"/>
      <c r="B17" s="196"/>
      <c r="C17" s="197"/>
      <c r="D17" s="281"/>
      <c r="E17" s="198"/>
      <c r="F17" s="282" t="str">
        <f>IF(ISBLANK(A17),"",A17*E17)</f>
        <v/>
      </c>
      <c r="G17" s="169" t="str">
        <f t="shared" si="3"/>
        <v/>
      </c>
      <c r="H17" s="283"/>
      <c r="I17" s="217"/>
      <c r="J17" s="218">
        <f t="shared" si="1"/>
        <v>0</v>
      </c>
    </row>
    <row r="18" spans="1:10" s="284" customFormat="1" ht="15.5" x14ac:dyDescent="0.35">
      <c r="A18" s="280"/>
      <c r="B18" s="196"/>
      <c r="C18" s="197"/>
      <c r="D18" s="281"/>
      <c r="E18" s="198"/>
      <c r="F18" s="282" t="str">
        <f t="shared" si="2"/>
        <v/>
      </c>
      <c r="G18" s="169" t="str">
        <f t="shared" si="3"/>
        <v/>
      </c>
      <c r="H18" s="283"/>
      <c r="I18" s="217"/>
      <c r="J18" s="218">
        <f t="shared" si="1"/>
        <v>0</v>
      </c>
    </row>
    <row r="19" spans="1:10" s="284" customFormat="1" ht="15.5" x14ac:dyDescent="0.35">
      <c r="A19" s="280"/>
      <c r="B19" s="196"/>
      <c r="C19" s="197"/>
      <c r="D19" s="281"/>
      <c r="E19" s="198"/>
      <c r="F19" s="282" t="str">
        <f t="shared" si="2"/>
        <v/>
      </c>
      <c r="G19" s="169" t="str">
        <f t="shared" si="3"/>
        <v/>
      </c>
      <c r="H19" s="283"/>
      <c r="I19" s="217"/>
      <c r="J19" s="218">
        <f t="shared" si="1"/>
        <v>0</v>
      </c>
    </row>
    <row r="20" spans="1:10" s="284" customFormat="1" ht="15.5" x14ac:dyDescent="0.35">
      <c r="A20" s="280"/>
      <c r="B20" s="196"/>
      <c r="C20" s="197"/>
      <c r="D20" s="281"/>
      <c r="E20" s="198"/>
      <c r="F20" s="282" t="str">
        <f t="shared" si="2"/>
        <v/>
      </c>
      <c r="G20" s="169" t="str">
        <f t="shared" si="3"/>
        <v/>
      </c>
      <c r="H20" s="283"/>
      <c r="I20" s="217"/>
      <c r="J20" s="218">
        <f t="shared" si="1"/>
        <v>0</v>
      </c>
    </row>
    <row r="21" spans="1:10" s="284" customFormat="1" ht="15.5" x14ac:dyDescent="0.35">
      <c r="A21" s="280"/>
      <c r="B21" s="196"/>
      <c r="C21" s="197"/>
      <c r="D21" s="281"/>
      <c r="E21" s="198"/>
      <c r="F21" s="282" t="str">
        <f t="shared" si="2"/>
        <v/>
      </c>
      <c r="G21" s="169" t="str">
        <f t="shared" si="3"/>
        <v/>
      </c>
      <c r="H21" s="283"/>
      <c r="I21" s="217"/>
      <c r="J21" s="218">
        <f t="shared" si="1"/>
        <v>0</v>
      </c>
    </row>
    <row r="22" spans="1:10" s="284" customFormat="1" ht="15.5" x14ac:dyDescent="0.35">
      <c r="A22" s="280"/>
      <c r="B22" s="196"/>
      <c r="C22" s="197"/>
      <c r="D22" s="281"/>
      <c r="E22" s="198"/>
      <c r="F22" s="282" t="str">
        <f t="shared" si="2"/>
        <v/>
      </c>
      <c r="G22" s="169" t="str">
        <f t="shared" si="3"/>
        <v/>
      </c>
      <c r="H22" s="283"/>
      <c r="I22" s="217"/>
      <c r="J22" s="218">
        <f t="shared" si="1"/>
        <v>0</v>
      </c>
    </row>
    <row r="23" spans="1:10" s="284" customFormat="1" ht="15.5" x14ac:dyDescent="0.35">
      <c r="A23" s="280"/>
      <c r="B23" s="196"/>
      <c r="C23" s="197"/>
      <c r="D23" s="281"/>
      <c r="E23" s="198"/>
      <c r="F23" s="282" t="str">
        <f t="shared" si="2"/>
        <v/>
      </c>
      <c r="G23" s="169" t="str">
        <f t="shared" si="3"/>
        <v/>
      </c>
      <c r="H23" s="283"/>
      <c r="I23" s="217"/>
      <c r="J23" s="218">
        <f t="shared" si="1"/>
        <v>0</v>
      </c>
    </row>
    <row r="24" spans="1:10" s="284" customFormat="1" ht="15.5" x14ac:dyDescent="0.35">
      <c r="A24" s="280"/>
      <c r="B24" s="196"/>
      <c r="C24" s="197"/>
      <c r="D24" s="281"/>
      <c r="E24" s="198"/>
      <c r="F24" s="282" t="str">
        <f t="shared" si="2"/>
        <v/>
      </c>
      <c r="G24" s="169" t="str">
        <f t="shared" si="3"/>
        <v/>
      </c>
      <c r="H24" s="283"/>
      <c r="I24" s="217"/>
      <c r="J24" s="218">
        <f t="shared" si="1"/>
        <v>0</v>
      </c>
    </row>
    <row r="25" spans="1:10" s="284" customFormat="1" ht="15.5" x14ac:dyDescent="0.35">
      <c r="A25" s="280"/>
      <c r="B25" s="196"/>
      <c r="C25" s="197"/>
      <c r="D25" s="281"/>
      <c r="E25" s="198"/>
      <c r="F25" s="282" t="str">
        <f t="shared" si="2"/>
        <v/>
      </c>
      <c r="G25" s="169" t="str">
        <f t="shared" si="3"/>
        <v/>
      </c>
      <c r="H25" s="283"/>
      <c r="I25" s="217"/>
      <c r="J25" s="218">
        <f t="shared" si="1"/>
        <v>0</v>
      </c>
    </row>
    <row r="26" spans="1:10" s="284" customFormat="1" ht="15.5" x14ac:dyDescent="0.35">
      <c r="A26" s="280"/>
      <c r="B26" s="196"/>
      <c r="C26" s="197"/>
      <c r="D26" s="281"/>
      <c r="E26" s="198"/>
      <c r="F26" s="282" t="str">
        <f t="shared" si="2"/>
        <v/>
      </c>
      <c r="G26" s="169" t="str">
        <f t="shared" si="3"/>
        <v/>
      </c>
      <c r="H26" s="283"/>
      <c r="I26" s="217"/>
      <c r="J26" s="218">
        <f t="shared" si="1"/>
        <v>0</v>
      </c>
    </row>
    <row r="27" spans="1:10" s="284" customFormat="1" ht="15.5" x14ac:dyDescent="0.35">
      <c r="A27" s="280"/>
      <c r="B27" s="196"/>
      <c r="C27" s="197"/>
      <c r="D27" s="281"/>
      <c r="E27" s="198"/>
      <c r="F27" s="282" t="str">
        <f t="shared" si="2"/>
        <v/>
      </c>
      <c r="G27" s="169" t="str">
        <f t="shared" si="3"/>
        <v/>
      </c>
      <c r="H27" s="283"/>
      <c r="I27" s="217"/>
      <c r="J27" s="218">
        <f t="shared" si="1"/>
        <v>0</v>
      </c>
    </row>
    <row r="28" spans="1:10" s="284" customFormat="1" ht="15.5" x14ac:dyDescent="0.35">
      <c r="A28" s="280"/>
      <c r="B28" s="196"/>
      <c r="C28" s="197"/>
      <c r="D28" s="281"/>
      <c r="E28" s="198"/>
      <c r="F28" s="282" t="str">
        <f t="shared" si="2"/>
        <v/>
      </c>
      <c r="G28" s="169" t="str">
        <f t="shared" si="3"/>
        <v/>
      </c>
      <c r="H28" s="283"/>
      <c r="I28" s="217"/>
      <c r="J28" s="218">
        <f t="shared" si="1"/>
        <v>0</v>
      </c>
    </row>
    <row r="29" spans="1:10" s="284" customFormat="1" ht="15.5" x14ac:dyDescent="0.35">
      <c r="A29" s="280"/>
      <c r="B29" s="196"/>
      <c r="C29" s="197"/>
      <c r="D29" s="281"/>
      <c r="E29" s="198"/>
      <c r="F29" s="282" t="str">
        <f t="shared" si="2"/>
        <v/>
      </c>
      <c r="G29" s="169" t="str">
        <f t="shared" si="3"/>
        <v/>
      </c>
      <c r="H29" s="283"/>
      <c r="I29" s="217"/>
      <c r="J29" s="218">
        <f t="shared" si="1"/>
        <v>0</v>
      </c>
    </row>
    <row r="30" spans="1:10" s="284" customFormat="1" ht="15.5" x14ac:dyDescent="0.35">
      <c r="A30" s="280"/>
      <c r="B30" s="196"/>
      <c r="C30" s="197"/>
      <c r="D30" s="281"/>
      <c r="E30" s="198"/>
      <c r="F30" s="282" t="str">
        <f t="shared" si="2"/>
        <v/>
      </c>
      <c r="G30" s="169" t="str">
        <f t="shared" si="3"/>
        <v/>
      </c>
      <c r="H30" s="283"/>
      <c r="I30" s="217"/>
      <c r="J30" s="218">
        <f t="shared" si="1"/>
        <v>0</v>
      </c>
    </row>
    <row r="31" spans="1:10" s="284" customFormat="1" ht="15.5" x14ac:dyDescent="0.35">
      <c r="A31" s="280"/>
      <c r="B31" s="196"/>
      <c r="C31" s="197"/>
      <c r="D31" s="281"/>
      <c r="E31" s="198"/>
      <c r="F31" s="282" t="str">
        <f t="shared" si="2"/>
        <v/>
      </c>
      <c r="G31" s="169" t="str">
        <f t="shared" si="3"/>
        <v/>
      </c>
      <c r="H31" s="283"/>
      <c r="I31" s="217"/>
      <c r="J31" s="218">
        <f t="shared" si="1"/>
        <v>0</v>
      </c>
    </row>
    <row r="32" spans="1:10" s="284" customFormat="1" ht="15.5" x14ac:dyDescent="0.35">
      <c r="A32" s="280"/>
      <c r="B32" s="196"/>
      <c r="C32" s="197"/>
      <c r="D32" s="281"/>
      <c r="E32" s="198"/>
      <c r="F32" s="282" t="str">
        <f t="shared" si="2"/>
        <v/>
      </c>
      <c r="G32" s="169" t="str">
        <f t="shared" si="3"/>
        <v/>
      </c>
      <c r="H32" s="283"/>
      <c r="I32" s="217"/>
      <c r="J32" s="218">
        <f t="shared" si="1"/>
        <v>0</v>
      </c>
    </row>
    <row r="33" spans="1:10" s="284" customFormat="1" ht="15.5" x14ac:dyDescent="0.35">
      <c r="A33" s="280"/>
      <c r="B33" s="196"/>
      <c r="C33" s="197"/>
      <c r="D33" s="281"/>
      <c r="E33" s="198"/>
      <c r="F33" s="282" t="str">
        <f t="shared" si="2"/>
        <v/>
      </c>
      <c r="G33" s="169" t="str">
        <f t="shared" si="3"/>
        <v/>
      </c>
      <c r="H33" s="283"/>
      <c r="I33" s="217"/>
      <c r="J33" s="218">
        <f t="shared" si="1"/>
        <v>0</v>
      </c>
    </row>
    <row r="34" spans="1:10" s="284" customFormat="1" ht="15.5" x14ac:dyDescent="0.35">
      <c r="A34" s="280"/>
      <c r="B34" s="196"/>
      <c r="C34" s="197"/>
      <c r="D34" s="281"/>
      <c r="E34" s="198"/>
      <c r="F34" s="282" t="str">
        <f t="shared" si="2"/>
        <v/>
      </c>
      <c r="G34" s="169" t="str">
        <f t="shared" si="3"/>
        <v/>
      </c>
      <c r="H34" s="283"/>
      <c r="I34" s="217"/>
      <c r="J34" s="218">
        <f t="shared" si="1"/>
        <v>0</v>
      </c>
    </row>
    <row r="35" spans="1:10" s="284" customFormat="1" ht="15.5" x14ac:dyDescent="0.35">
      <c r="A35" s="280"/>
      <c r="B35" s="196"/>
      <c r="C35" s="197"/>
      <c r="D35" s="281"/>
      <c r="E35" s="198"/>
      <c r="F35" s="282" t="str">
        <f t="shared" si="2"/>
        <v/>
      </c>
      <c r="G35" s="169" t="str">
        <f t="shared" si="3"/>
        <v/>
      </c>
      <c r="H35" s="283"/>
      <c r="I35" s="217"/>
      <c r="J35" s="218">
        <f t="shared" si="1"/>
        <v>0</v>
      </c>
    </row>
    <row r="36" spans="1:10" s="284" customFormat="1" ht="15.5" x14ac:dyDescent="0.35">
      <c r="A36" s="280"/>
      <c r="B36" s="196"/>
      <c r="C36" s="197"/>
      <c r="D36" s="281"/>
      <c r="E36" s="198"/>
      <c r="F36" s="282" t="str">
        <f t="shared" si="2"/>
        <v/>
      </c>
      <c r="G36" s="169" t="str">
        <f t="shared" si="3"/>
        <v/>
      </c>
      <c r="H36" s="283"/>
      <c r="I36" s="217"/>
      <c r="J36" s="218">
        <f t="shared" si="1"/>
        <v>0</v>
      </c>
    </row>
    <row r="37" spans="1:10" s="284" customFormat="1" ht="15.5" x14ac:dyDescent="0.35">
      <c r="A37" s="280"/>
      <c r="B37" s="196"/>
      <c r="C37" s="197"/>
      <c r="D37" s="281"/>
      <c r="E37" s="198"/>
      <c r="F37" s="282" t="str">
        <f t="shared" si="2"/>
        <v/>
      </c>
      <c r="G37" s="169" t="str">
        <f t="shared" si="3"/>
        <v/>
      </c>
      <c r="H37" s="283"/>
      <c r="I37" s="217"/>
      <c r="J37" s="218">
        <f t="shared" si="1"/>
        <v>0</v>
      </c>
    </row>
    <row r="38" spans="1:10" s="284" customFormat="1" ht="15.5" x14ac:dyDescent="0.35">
      <c r="A38" s="280"/>
      <c r="B38" s="196"/>
      <c r="C38" s="197"/>
      <c r="D38" s="281"/>
      <c r="E38" s="198"/>
      <c r="F38" s="282" t="str">
        <f t="shared" si="2"/>
        <v/>
      </c>
      <c r="G38" s="169" t="str">
        <f t="shared" si="3"/>
        <v/>
      </c>
      <c r="H38" s="283"/>
      <c r="I38" s="217"/>
      <c r="J38" s="218">
        <f t="shared" si="1"/>
        <v>0</v>
      </c>
    </row>
    <row r="39" spans="1:10" s="284" customFormat="1" ht="15.5" x14ac:dyDescent="0.35">
      <c r="A39" s="280"/>
      <c r="B39" s="196"/>
      <c r="C39" s="197"/>
      <c r="D39" s="281"/>
      <c r="E39" s="198"/>
      <c r="F39" s="282" t="str">
        <f t="shared" si="2"/>
        <v/>
      </c>
      <c r="G39" s="169" t="str">
        <f t="shared" si="3"/>
        <v/>
      </c>
      <c r="H39" s="283"/>
      <c r="I39" s="217"/>
      <c r="J39" s="218">
        <f t="shared" si="1"/>
        <v>0</v>
      </c>
    </row>
    <row r="40" spans="1:10" s="284" customFormat="1" ht="15.5" x14ac:dyDescent="0.35">
      <c r="A40" s="280"/>
      <c r="B40" s="196"/>
      <c r="C40" s="197"/>
      <c r="D40" s="281"/>
      <c r="E40" s="198"/>
      <c r="F40" s="282" t="str">
        <f t="shared" si="2"/>
        <v/>
      </c>
      <c r="G40" s="169" t="str">
        <f t="shared" si="3"/>
        <v/>
      </c>
      <c r="H40" s="283"/>
      <c r="I40" s="217"/>
      <c r="J40" s="218">
        <f t="shared" si="1"/>
        <v>0</v>
      </c>
    </row>
    <row r="41" spans="1:10" s="284" customFormat="1" ht="15.5" x14ac:dyDescent="0.35">
      <c r="A41" s="280"/>
      <c r="B41" s="196"/>
      <c r="C41" s="197"/>
      <c r="D41" s="281"/>
      <c r="E41" s="198"/>
      <c r="F41" s="282" t="str">
        <f t="shared" si="2"/>
        <v/>
      </c>
      <c r="G41" s="169" t="str">
        <f t="shared" si="3"/>
        <v/>
      </c>
      <c r="H41" s="283"/>
      <c r="I41" s="217"/>
      <c r="J41" s="218">
        <f t="shared" si="1"/>
        <v>0</v>
      </c>
    </row>
    <row r="42" spans="1:10" s="284" customFormat="1" ht="15.5" x14ac:dyDescent="0.35">
      <c r="A42" s="280"/>
      <c r="B42" s="196"/>
      <c r="C42" s="197"/>
      <c r="D42" s="281"/>
      <c r="E42" s="198"/>
      <c r="F42" s="282" t="str">
        <f t="shared" si="2"/>
        <v/>
      </c>
      <c r="G42" s="169" t="str">
        <f t="shared" si="3"/>
        <v/>
      </c>
      <c r="H42" s="283"/>
      <c r="I42" s="217"/>
      <c r="J42" s="218">
        <f t="shared" si="1"/>
        <v>0</v>
      </c>
    </row>
    <row r="43" spans="1:10" s="284" customFormat="1" ht="15.5" x14ac:dyDescent="0.35">
      <c r="A43" s="280"/>
      <c r="B43" s="196"/>
      <c r="C43" s="197"/>
      <c r="D43" s="281"/>
      <c r="E43" s="198"/>
      <c r="F43" s="282" t="str">
        <f t="shared" si="2"/>
        <v/>
      </c>
      <c r="G43" s="169" t="str">
        <f t="shared" si="3"/>
        <v/>
      </c>
      <c r="H43" s="283"/>
      <c r="I43" s="217"/>
      <c r="J43" s="218">
        <f t="shared" si="1"/>
        <v>0</v>
      </c>
    </row>
    <row r="44" spans="1:10" s="284" customFormat="1" ht="15.5" x14ac:dyDescent="0.35">
      <c r="A44" s="280"/>
      <c r="B44" s="196"/>
      <c r="C44" s="197"/>
      <c r="D44" s="281"/>
      <c r="E44" s="198"/>
      <c r="F44" s="282" t="str">
        <f t="shared" si="2"/>
        <v/>
      </c>
      <c r="G44" s="169" t="str">
        <f t="shared" si="3"/>
        <v/>
      </c>
      <c r="H44" s="283"/>
      <c r="I44" s="217"/>
      <c r="J44" s="218">
        <f t="shared" si="1"/>
        <v>0</v>
      </c>
    </row>
    <row r="45" spans="1:10" s="284" customFormat="1" ht="15.5" x14ac:dyDescent="0.35">
      <c r="A45" s="280"/>
      <c r="B45" s="196"/>
      <c r="C45" s="197"/>
      <c r="D45" s="281"/>
      <c r="E45" s="198"/>
      <c r="F45" s="282" t="str">
        <f t="shared" si="2"/>
        <v/>
      </c>
      <c r="G45" s="169" t="str">
        <f t="shared" si="3"/>
        <v/>
      </c>
      <c r="H45" s="283"/>
      <c r="I45" s="217"/>
      <c r="J45" s="218">
        <f t="shared" si="1"/>
        <v>0</v>
      </c>
    </row>
    <row r="46" spans="1:10" s="284" customFormat="1" ht="15.5" x14ac:dyDescent="0.35">
      <c r="A46" s="280"/>
      <c r="B46" s="196"/>
      <c r="C46" s="197"/>
      <c r="D46" s="281"/>
      <c r="E46" s="198"/>
      <c r="F46" s="282" t="str">
        <f t="shared" si="2"/>
        <v/>
      </c>
      <c r="G46" s="169" t="str">
        <f t="shared" si="3"/>
        <v/>
      </c>
      <c r="H46" s="283"/>
      <c r="I46" s="217"/>
      <c r="J46" s="218">
        <f t="shared" si="1"/>
        <v>0</v>
      </c>
    </row>
    <row r="47" spans="1:10" s="284" customFormat="1" ht="15.5" x14ac:dyDescent="0.35">
      <c r="A47" s="280"/>
      <c r="B47" s="196"/>
      <c r="C47" s="197"/>
      <c r="D47" s="281"/>
      <c r="E47" s="198"/>
      <c r="F47" s="282" t="str">
        <f t="shared" si="2"/>
        <v/>
      </c>
      <c r="G47" s="169" t="str">
        <f t="shared" si="3"/>
        <v/>
      </c>
      <c r="H47" s="283"/>
      <c r="I47" s="217"/>
      <c r="J47" s="218">
        <f t="shared" si="1"/>
        <v>0</v>
      </c>
    </row>
    <row r="48" spans="1:10" s="284" customFormat="1" ht="15.5" x14ac:dyDescent="0.35">
      <c r="A48" s="280"/>
      <c r="B48" s="196"/>
      <c r="C48" s="197"/>
      <c r="D48" s="281"/>
      <c r="E48" s="198"/>
      <c r="F48" s="282" t="str">
        <f t="shared" si="2"/>
        <v/>
      </c>
      <c r="G48" s="169" t="str">
        <f t="shared" si="3"/>
        <v/>
      </c>
      <c r="H48" s="283"/>
      <c r="I48" s="217"/>
      <c r="J48" s="218">
        <f t="shared" si="1"/>
        <v>0</v>
      </c>
    </row>
    <row r="49" spans="1:10" s="284" customFormat="1" ht="15.5" x14ac:dyDescent="0.35">
      <c r="A49" s="280"/>
      <c r="B49" s="196"/>
      <c r="C49" s="197"/>
      <c r="D49" s="281"/>
      <c r="E49" s="198"/>
      <c r="F49" s="282" t="str">
        <f t="shared" si="2"/>
        <v/>
      </c>
      <c r="G49" s="169" t="str">
        <f t="shared" si="3"/>
        <v/>
      </c>
      <c r="H49" s="283"/>
      <c r="I49" s="217"/>
      <c r="J49" s="218">
        <f t="shared" si="1"/>
        <v>0</v>
      </c>
    </row>
    <row r="50" spans="1:10" s="284" customFormat="1" ht="15.5" x14ac:dyDescent="0.35">
      <c r="A50" s="280"/>
      <c r="B50" s="196"/>
      <c r="C50" s="197"/>
      <c r="D50" s="281"/>
      <c r="E50" s="198"/>
      <c r="F50" s="282" t="str">
        <f t="shared" si="2"/>
        <v/>
      </c>
      <c r="G50" s="169" t="str">
        <f t="shared" si="3"/>
        <v/>
      </c>
      <c r="H50" s="283"/>
      <c r="I50" s="217"/>
      <c r="J50" s="218">
        <f t="shared" si="1"/>
        <v>0</v>
      </c>
    </row>
    <row r="51" spans="1:10" s="284" customFormat="1" ht="15.5" x14ac:dyDescent="0.35">
      <c r="A51" s="280"/>
      <c r="B51" s="196"/>
      <c r="C51" s="197"/>
      <c r="D51" s="281"/>
      <c r="E51" s="198"/>
      <c r="F51" s="282" t="str">
        <f t="shared" si="2"/>
        <v/>
      </c>
      <c r="G51" s="169" t="str">
        <f t="shared" si="3"/>
        <v/>
      </c>
      <c r="H51" s="283"/>
      <c r="I51" s="217"/>
      <c r="J51" s="218">
        <f t="shared" si="1"/>
        <v>0</v>
      </c>
    </row>
    <row r="52" spans="1:10" s="284" customFormat="1" ht="15.5" x14ac:dyDescent="0.35">
      <c r="A52" s="280"/>
      <c r="B52" s="196"/>
      <c r="C52" s="197"/>
      <c r="D52" s="281"/>
      <c r="E52" s="198"/>
      <c r="F52" s="282" t="str">
        <f t="shared" si="2"/>
        <v/>
      </c>
      <c r="G52" s="169" t="str">
        <f t="shared" si="3"/>
        <v/>
      </c>
      <c r="H52" s="283"/>
      <c r="I52" s="217"/>
      <c r="J52" s="218">
        <f t="shared" si="1"/>
        <v>0</v>
      </c>
    </row>
    <row r="53" spans="1:10" s="284" customFormat="1" ht="15.5" x14ac:dyDescent="0.35">
      <c r="A53" s="280"/>
      <c r="B53" s="196"/>
      <c r="C53" s="197"/>
      <c r="D53" s="281"/>
      <c r="E53" s="198"/>
      <c r="F53" s="282" t="str">
        <f t="shared" si="2"/>
        <v/>
      </c>
      <c r="G53" s="169" t="str">
        <f t="shared" si="3"/>
        <v/>
      </c>
      <c r="H53" s="283"/>
      <c r="I53" s="217"/>
      <c r="J53" s="218">
        <f t="shared" si="1"/>
        <v>0</v>
      </c>
    </row>
    <row r="54" spans="1:10" s="284" customFormat="1" ht="15.5" x14ac:dyDescent="0.35">
      <c r="A54" s="280"/>
      <c r="B54" s="196"/>
      <c r="C54" s="197"/>
      <c r="D54" s="281"/>
      <c r="E54" s="198"/>
      <c r="F54" s="282" t="str">
        <f t="shared" si="2"/>
        <v/>
      </c>
      <c r="G54" s="169" t="str">
        <f t="shared" si="3"/>
        <v/>
      </c>
      <c r="H54" s="283"/>
      <c r="I54" s="217"/>
      <c r="J54" s="218">
        <f t="shared" si="1"/>
        <v>0</v>
      </c>
    </row>
    <row r="55" spans="1:10" s="284" customFormat="1" ht="15.5" x14ac:dyDescent="0.35">
      <c r="A55" s="280"/>
      <c r="B55" s="196"/>
      <c r="C55" s="197"/>
      <c r="D55" s="281"/>
      <c r="E55" s="198"/>
      <c r="F55" s="282" t="str">
        <f t="shared" si="2"/>
        <v/>
      </c>
      <c r="G55" s="169" t="str">
        <f t="shared" si="3"/>
        <v/>
      </c>
      <c r="H55" s="283"/>
      <c r="I55" s="217"/>
      <c r="J55" s="218">
        <f t="shared" si="1"/>
        <v>0</v>
      </c>
    </row>
    <row r="56" spans="1:10" s="284" customFormat="1" ht="15.5" x14ac:dyDescent="0.35">
      <c r="A56" s="280"/>
      <c r="B56" s="196"/>
      <c r="C56" s="197"/>
      <c r="D56" s="281"/>
      <c r="E56" s="198"/>
      <c r="F56" s="282" t="str">
        <f t="shared" si="2"/>
        <v/>
      </c>
      <c r="G56" s="169" t="str">
        <f t="shared" si="3"/>
        <v/>
      </c>
      <c r="H56" s="283"/>
      <c r="I56" s="217"/>
      <c r="J56" s="218">
        <f t="shared" si="1"/>
        <v>0</v>
      </c>
    </row>
    <row r="57" spans="1:10" s="284" customFormat="1" ht="15.5" x14ac:dyDescent="0.35">
      <c r="A57" s="280"/>
      <c r="B57" s="196"/>
      <c r="C57" s="197"/>
      <c r="D57" s="281"/>
      <c r="E57" s="198"/>
      <c r="F57" s="282" t="str">
        <f t="shared" si="2"/>
        <v/>
      </c>
      <c r="G57" s="169" t="str">
        <f t="shared" si="3"/>
        <v/>
      </c>
      <c r="H57" s="283"/>
      <c r="I57" s="217"/>
      <c r="J57" s="218">
        <f t="shared" si="1"/>
        <v>0</v>
      </c>
    </row>
    <row r="58" spans="1:10" s="284" customFormat="1" ht="15.5" x14ac:dyDescent="0.35">
      <c r="A58" s="280"/>
      <c r="B58" s="196"/>
      <c r="C58" s="197"/>
      <c r="D58" s="281"/>
      <c r="E58" s="198"/>
      <c r="F58" s="282" t="str">
        <f t="shared" si="2"/>
        <v/>
      </c>
      <c r="G58" s="169" t="str">
        <f t="shared" si="3"/>
        <v/>
      </c>
      <c r="H58" s="283"/>
      <c r="I58" s="217"/>
      <c r="J58" s="218">
        <f t="shared" si="1"/>
        <v>0</v>
      </c>
    </row>
    <row r="59" spans="1:10" s="284" customFormat="1" ht="15.5" x14ac:dyDescent="0.35">
      <c r="A59" s="280"/>
      <c r="B59" s="196"/>
      <c r="C59" s="197"/>
      <c r="D59" s="281"/>
      <c r="E59" s="198"/>
      <c r="F59" s="282" t="str">
        <f t="shared" si="2"/>
        <v/>
      </c>
      <c r="G59" s="169" t="str">
        <f t="shared" si="3"/>
        <v/>
      </c>
      <c r="H59" s="283"/>
      <c r="I59" s="217"/>
      <c r="J59" s="218">
        <f t="shared" si="1"/>
        <v>0</v>
      </c>
    </row>
    <row r="60" spans="1:10" s="284" customFormat="1" ht="15.5" x14ac:dyDescent="0.35">
      <c r="A60" s="280"/>
      <c r="B60" s="196"/>
      <c r="C60" s="197"/>
      <c r="D60" s="281"/>
      <c r="E60" s="198"/>
      <c r="F60" s="282" t="str">
        <f t="shared" si="2"/>
        <v/>
      </c>
      <c r="G60" s="169" t="str">
        <f t="shared" si="3"/>
        <v/>
      </c>
      <c r="H60" s="283"/>
      <c r="I60" s="217"/>
      <c r="J60" s="218">
        <f t="shared" si="1"/>
        <v>0</v>
      </c>
    </row>
    <row r="61" spans="1:10" s="284" customFormat="1" ht="15.5" x14ac:dyDescent="0.35">
      <c r="A61" s="280"/>
      <c r="B61" s="196"/>
      <c r="C61" s="197"/>
      <c r="D61" s="281"/>
      <c r="E61" s="198"/>
      <c r="F61" s="282" t="str">
        <f t="shared" si="2"/>
        <v/>
      </c>
      <c r="G61" s="169" t="str">
        <f t="shared" si="3"/>
        <v/>
      </c>
      <c r="H61" s="283"/>
      <c r="I61" s="217"/>
      <c r="J61" s="218">
        <f t="shared" si="1"/>
        <v>0</v>
      </c>
    </row>
    <row r="62" spans="1:10" s="284" customFormat="1" ht="15.5" x14ac:dyDescent="0.35">
      <c r="A62" s="280"/>
      <c r="B62" s="196"/>
      <c r="C62" s="197"/>
      <c r="D62" s="281"/>
      <c r="E62" s="198"/>
      <c r="F62" s="282" t="str">
        <f t="shared" si="2"/>
        <v/>
      </c>
      <c r="G62" s="169" t="str">
        <f t="shared" si="3"/>
        <v/>
      </c>
      <c r="H62" s="283"/>
      <c r="I62" s="217"/>
      <c r="J62" s="218">
        <f t="shared" si="1"/>
        <v>0</v>
      </c>
    </row>
    <row r="63" spans="1:10" s="284" customFormat="1" ht="15.5" x14ac:dyDescent="0.35">
      <c r="A63" s="280"/>
      <c r="B63" s="196"/>
      <c r="C63" s="197"/>
      <c r="D63" s="281"/>
      <c r="E63" s="198"/>
      <c r="F63" s="282" t="str">
        <f t="shared" si="2"/>
        <v/>
      </c>
      <c r="G63" s="169" t="str">
        <f t="shared" si="3"/>
        <v/>
      </c>
      <c r="H63" s="283"/>
      <c r="I63" s="217"/>
      <c r="J63" s="218">
        <f t="shared" si="1"/>
        <v>0</v>
      </c>
    </row>
    <row r="64" spans="1:10" s="284" customFormat="1" ht="15.5" x14ac:dyDescent="0.35">
      <c r="A64" s="280"/>
      <c r="B64" s="196"/>
      <c r="C64" s="197"/>
      <c r="D64" s="281"/>
      <c r="E64" s="198"/>
      <c r="F64" s="282" t="str">
        <f t="shared" si="2"/>
        <v/>
      </c>
      <c r="G64" s="169" t="str">
        <f t="shared" si="3"/>
        <v/>
      </c>
      <c r="H64" s="283"/>
      <c r="I64" s="217"/>
      <c r="J64" s="218">
        <f t="shared" si="1"/>
        <v>0</v>
      </c>
    </row>
    <row r="65" spans="1:10" s="284" customFormat="1" ht="15.5" x14ac:dyDescent="0.35">
      <c r="A65" s="280"/>
      <c r="B65" s="196"/>
      <c r="C65" s="197"/>
      <c r="D65" s="281"/>
      <c r="E65" s="198"/>
      <c r="F65" s="282" t="str">
        <f t="shared" si="2"/>
        <v/>
      </c>
      <c r="G65" s="169" t="str">
        <f t="shared" si="3"/>
        <v/>
      </c>
      <c r="H65" s="283"/>
      <c r="I65" s="217"/>
      <c r="J65" s="218">
        <f t="shared" si="1"/>
        <v>0</v>
      </c>
    </row>
    <row r="66" spans="1:10" s="284" customFormat="1" ht="15.5" x14ac:dyDescent="0.35">
      <c r="A66" s="280"/>
      <c r="B66" s="196"/>
      <c r="C66" s="197"/>
      <c r="D66" s="281"/>
      <c r="E66" s="198"/>
      <c r="F66" s="282" t="str">
        <f t="shared" si="2"/>
        <v/>
      </c>
      <c r="G66" s="169" t="str">
        <f t="shared" si="3"/>
        <v/>
      </c>
      <c r="H66" s="283"/>
      <c r="I66" s="217"/>
      <c r="J66" s="218">
        <f t="shared" si="1"/>
        <v>0</v>
      </c>
    </row>
    <row r="67" spans="1:10" s="284" customFormat="1" ht="15.5" x14ac:dyDescent="0.35">
      <c r="A67" s="280"/>
      <c r="B67" s="196"/>
      <c r="C67" s="197"/>
      <c r="D67" s="281"/>
      <c r="E67" s="198"/>
      <c r="F67" s="282" t="str">
        <f t="shared" si="2"/>
        <v/>
      </c>
      <c r="G67" s="169" t="str">
        <f t="shared" si="3"/>
        <v/>
      </c>
      <c r="H67" s="283"/>
      <c r="I67" s="217"/>
      <c r="J67" s="218">
        <f t="shared" si="1"/>
        <v>0</v>
      </c>
    </row>
    <row r="68" spans="1:10" s="284" customFormat="1" ht="15.5" x14ac:dyDescent="0.35">
      <c r="A68" s="280"/>
      <c r="B68" s="196"/>
      <c r="C68" s="197"/>
      <c r="D68" s="281"/>
      <c r="E68" s="198"/>
      <c r="F68" s="282" t="str">
        <f t="shared" si="2"/>
        <v/>
      </c>
      <c r="G68" s="169" t="str">
        <f t="shared" si="3"/>
        <v/>
      </c>
      <c r="H68" s="283"/>
      <c r="I68" s="217"/>
      <c r="J68" s="218">
        <f t="shared" si="1"/>
        <v>0</v>
      </c>
    </row>
    <row r="69" spans="1:10" s="284" customFormat="1" ht="15.5" x14ac:dyDescent="0.35">
      <c r="A69" s="280"/>
      <c r="B69" s="196"/>
      <c r="C69" s="197"/>
      <c r="D69" s="281"/>
      <c r="E69" s="198"/>
      <c r="F69" s="282" t="str">
        <f t="shared" si="2"/>
        <v/>
      </c>
      <c r="G69" s="169" t="str">
        <f t="shared" si="3"/>
        <v/>
      </c>
      <c r="H69" s="283"/>
      <c r="I69" s="217"/>
      <c r="J69" s="218">
        <f t="shared" si="1"/>
        <v>0</v>
      </c>
    </row>
    <row r="70" spans="1:10" s="284" customFormat="1" ht="15.5" x14ac:dyDescent="0.35">
      <c r="A70" s="280"/>
      <c r="B70" s="196"/>
      <c r="C70" s="197"/>
      <c r="D70" s="281"/>
      <c r="E70" s="198"/>
      <c r="F70" s="282" t="str">
        <f t="shared" ref="F70:F123" si="4">IF(ISBLANK(A70),"",A70*E70)</f>
        <v/>
      </c>
      <c r="G70" s="169" t="str">
        <f t="shared" ref="G70:G123" si="5">IFERROR(IF(OR(ISBLANK(F70),F70/A70&lt;10),0,IF(F70/A70&lt;100,20,IF(AND(F70/A70&lt;500,F70/A70&gt;99),180,IF(AND(F70/A70&lt;2000,F70/A70&gt;499),275,IF(AND(F70/A70&lt;3000,F70/A70&gt;1999),360,IF(AND(F70/A70&lt;4000,F70/A70&gt;2999),530,IF(AND(F70/A70&lt;8000,F70/A70&gt;3999),820,1500)))))))*(A70),"")</f>
        <v/>
      </c>
      <c r="H70" s="283"/>
      <c r="I70" s="217"/>
      <c r="J70" s="218">
        <f t="shared" si="1"/>
        <v>0</v>
      </c>
    </row>
    <row r="71" spans="1:10" s="284" customFormat="1" ht="15.5" x14ac:dyDescent="0.35">
      <c r="A71" s="280"/>
      <c r="B71" s="196"/>
      <c r="C71" s="197"/>
      <c r="D71" s="281"/>
      <c r="E71" s="198"/>
      <c r="F71" s="282" t="str">
        <f t="shared" si="4"/>
        <v/>
      </c>
      <c r="G71" s="169" t="str">
        <f t="shared" si="5"/>
        <v/>
      </c>
      <c r="H71" s="283"/>
      <c r="I71" s="217"/>
      <c r="J71" s="218">
        <f t="shared" si="1"/>
        <v>0</v>
      </c>
    </row>
    <row r="72" spans="1:10" s="284" customFormat="1" ht="15.5" x14ac:dyDescent="0.35">
      <c r="A72" s="280"/>
      <c r="B72" s="196"/>
      <c r="C72" s="197"/>
      <c r="D72" s="281"/>
      <c r="E72" s="198"/>
      <c r="F72" s="282" t="str">
        <f t="shared" si="4"/>
        <v/>
      </c>
      <c r="G72" s="169" t="str">
        <f t="shared" si="5"/>
        <v/>
      </c>
      <c r="H72" s="283"/>
      <c r="I72" s="217"/>
      <c r="J72" s="218">
        <f t="shared" si="1"/>
        <v>0</v>
      </c>
    </row>
    <row r="73" spans="1:10" s="284" customFormat="1" ht="15.5" x14ac:dyDescent="0.35">
      <c r="A73" s="280"/>
      <c r="B73" s="196"/>
      <c r="C73" s="197"/>
      <c r="D73" s="281"/>
      <c r="E73" s="198"/>
      <c r="F73" s="282" t="str">
        <f t="shared" si="4"/>
        <v/>
      </c>
      <c r="G73" s="169" t="str">
        <f t="shared" si="5"/>
        <v/>
      </c>
      <c r="H73" s="283"/>
      <c r="I73" s="217"/>
      <c r="J73" s="218">
        <f t="shared" si="1"/>
        <v>0</v>
      </c>
    </row>
    <row r="74" spans="1:10" s="284" customFormat="1" ht="15.5" x14ac:dyDescent="0.35">
      <c r="A74" s="280"/>
      <c r="B74" s="196"/>
      <c r="C74" s="197"/>
      <c r="D74" s="281"/>
      <c r="E74" s="198"/>
      <c r="F74" s="282" t="str">
        <f t="shared" si="4"/>
        <v/>
      </c>
      <c r="G74" s="169" t="str">
        <f t="shared" si="5"/>
        <v/>
      </c>
      <c r="H74" s="283"/>
      <c r="I74" s="217"/>
      <c r="J74" s="218">
        <f t="shared" ref="J74:J85" si="6">IF(G74="",0,(G74-I74))</f>
        <v>0</v>
      </c>
    </row>
    <row r="75" spans="1:10" s="284" customFormat="1" ht="15.5" x14ac:dyDescent="0.35">
      <c r="A75" s="280"/>
      <c r="B75" s="196"/>
      <c r="C75" s="197"/>
      <c r="D75" s="281"/>
      <c r="E75" s="198"/>
      <c r="F75" s="282" t="str">
        <f t="shared" si="4"/>
        <v/>
      </c>
      <c r="G75" s="169" t="str">
        <f t="shared" si="5"/>
        <v/>
      </c>
      <c r="H75" s="283"/>
      <c r="I75" s="217"/>
      <c r="J75" s="218">
        <f t="shared" si="6"/>
        <v>0</v>
      </c>
    </row>
    <row r="76" spans="1:10" s="284" customFormat="1" ht="15.5" x14ac:dyDescent="0.35">
      <c r="A76" s="280"/>
      <c r="B76" s="196"/>
      <c r="C76" s="197"/>
      <c r="D76" s="281"/>
      <c r="E76" s="198"/>
      <c r="F76" s="282" t="str">
        <f t="shared" si="4"/>
        <v/>
      </c>
      <c r="G76" s="169" t="str">
        <f t="shared" si="5"/>
        <v/>
      </c>
      <c r="H76" s="283"/>
      <c r="I76" s="217"/>
      <c r="J76" s="218">
        <f t="shared" si="6"/>
        <v>0</v>
      </c>
    </row>
    <row r="77" spans="1:10" s="284" customFormat="1" ht="15.5" x14ac:dyDescent="0.35">
      <c r="A77" s="280"/>
      <c r="B77" s="196"/>
      <c r="C77" s="197"/>
      <c r="D77" s="281"/>
      <c r="E77" s="198"/>
      <c r="F77" s="282" t="str">
        <f t="shared" si="4"/>
        <v/>
      </c>
      <c r="G77" s="169" t="str">
        <f t="shared" si="5"/>
        <v/>
      </c>
      <c r="H77" s="283"/>
      <c r="I77" s="217"/>
      <c r="J77" s="218">
        <f t="shared" si="6"/>
        <v>0</v>
      </c>
    </row>
    <row r="78" spans="1:10" s="284" customFormat="1" ht="15.5" x14ac:dyDescent="0.35">
      <c r="A78" s="280"/>
      <c r="B78" s="196"/>
      <c r="C78" s="197"/>
      <c r="D78" s="281"/>
      <c r="E78" s="198"/>
      <c r="F78" s="282" t="str">
        <f t="shared" si="4"/>
        <v/>
      </c>
      <c r="G78" s="169" t="str">
        <f t="shared" si="5"/>
        <v/>
      </c>
      <c r="H78" s="283"/>
      <c r="I78" s="217"/>
      <c r="J78" s="218">
        <f t="shared" si="6"/>
        <v>0</v>
      </c>
    </row>
    <row r="79" spans="1:10" s="284" customFormat="1" ht="15.5" x14ac:dyDescent="0.35">
      <c r="A79" s="280"/>
      <c r="B79" s="196"/>
      <c r="C79" s="197"/>
      <c r="D79" s="281"/>
      <c r="E79" s="198"/>
      <c r="F79" s="282" t="str">
        <f t="shared" si="4"/>
        <v/>
      </c>
      <c r="G79" s="169" t="str">
        <f t="shared" si="5"/>
        <v/>
      </c>
      <c r="H79" s="283"/>
      <c r="I79" s="217"/>
      <c r="J79" s="218">
        <f t="shared" si="6"/>
        <v>0</v>
      </c>
    </row>
    <row r="80" spans="1:10" s="284" customFormat="1" ht="15.5" x14ac:dyDescent="0.35">
      <c r="A80" s="280"/>
      <c r="B80" s="196"/>
      <c r="C80" s="197"/>
      <c r="D80" s="281"/>
      <c r="E80" s="198"/>
      <c r="F80" s="282" t="str">
        <f t="shared" si="4"/>
        <v/>
      </c>
      <c r="G80" s="169" t="str">
        <f t="shared" si="5"/>
        <v/>
      </c>
      <c r="H80" s="283"/>
      <c r="I80" s="217"/>
      <c r="J80" s="218">
        <f t="shared" si="6"/>
        <v>0</v>
      </c>
    </row>
    <row r="81" spans="1:10" s="284" customFormat="1" ht="15.5" x14ac:dyDescent="0.35">
      <c r="A81" s="280"/>
      <c r="B81" s="196"/>
      <c r="C81" s="197"/>
      <c r="D81" s="281"/>
      <c r="E81" s="198"/>
      <c r="F81" s="282" t="str">
        <f t="shared" si="4"/>
        <v/>
      </c>
      <c r="G81" s="169" t="str">
        <f t="shared" si="5"/>
        <v/>
      </c>
      <c r="H81" s="283"/>
      <c r="I81" s="217"/>
      <c r="J81" s="218">
        <f t="shared" si="6"/>
        <v>0</v>
      </c>
    </row>
    <row r="82" spans="1:10" s="284" customFormat="1" ht="15.5" x14ac:dyDescent="0.35">
      <c r="A82" s="280"/>
      <c r="B82" s="196"/>
      <c r="C82" s="197"/>
      <c r="D82" s="281"/>
      <c r="E82" s="198"/>
      <c r="F82" s="282" t="str">
        <f t="shared" ref="F82:F85" si="7">IF(ISBLANK(A82),"",A82*E82)</f>
        <v/>
      </c>
      <c r="G82" s="169" t="str">
        <f t="shared" si="5"/>
        <v/>
      </c>
      <c r="H82" s="283"/>
      <c r="I82" s="217"/>
      <c r="J82" s="218">
        <f t="shared" si="6"/>
        <v>0</v>
      </c>
    </row>
    <row r="83" spans="1:10" s="284" customFormat="1" ht="15.5" x14ac:dyDescent="0.35">
      <c r="A83" s="280"/>
      <c r="B83" s="196"/>
      <c r="C83" s="197"/>
      <c r="D83" s="281"/>
      <c r="E83" s="198"/>
      <c r="F83" s="282" t="str">
        <f t="shared" si="7"/>
        <v/>
      </c>
      <c r="G83" s="169" t="str">
        <f t="shared" si="5"/>
        <v/>
      </c>
      <c r="H83" s="283"/>
      <c r="I83" s="217"/>
      <c r="J83" s="218">
        <f t="shared" si="6"/>
        <v>0</v>
      </c>
    </row>
    <row r="84" spans="1:10" s="284" customFormat="1" ht="15.5" x14ac:dyDescent="0.35">
      <c r="A84" s="280"/>
      <c r="B84" s="196"/>
      <c r="C84" s="197"/>
      <c r="D84" s="281"/>
      <c r="E84" s="198"/>
      <c r="F84" s="282" t="str">
        <f t="shared" si="7"/>
        <v/>
      </c>
      <c r="G84" s="169" t="str">
        <f t="shared" si="5"/>
        <v/>
      </c>
      <c r="H84" s="283"/>
      <c r="I84" s="217"/>
      <c r="J84" s="218">
        <f t="shared" si="6"/>
        <v>0</v>
      </c>
    </row>
    <row r="85" spans="1:10" s="284" customFormat="1" ht="15.5" x14ac:dyDescent="0.35">
      <c r="A85" s="280"/>
      <c r="B85" s="196"/>
      <c r="C85" s="197"/>
      <c r="D85" s="281"/>
      <c r="E85" s="198"/>
      <c r="F85" s="282" t="str">
        <f t="shared" si="7"/>
        <v/>
      </c>
      <c r="G85" s="169" t="str">
        <f t="shared" si="5"/>
        <v/>
      </c>
      <c r="H85" s="283"/>
      <c r="I85" s="217"/>
      <c r="J85" s="218">
        <f t="shared" si="6"/>
        <v>0</v>
      </c>
    </row>
    <row r="86" spans="1:10" s="284" customFormat="1" ht="15.5" x14ac:dyDescent="0.35">
      <c r="A86" s="280"/>
      <c r="B86" s="196"/>
      <c r="C86" s="197"/>
      <c r="D86" s="281"/>
      <c r="E86" s="198"/>
      <c r="F86" s="282" t="str">
        <f t="shared" si="4"/>
        <v/>
      </c>
      <c r="G86" s="169" t="str">
        <f t="shared" si="5"/>
        <v/>
      </c>
      <c r="H86" s="283"/>
      <c r="I86" s="217"/>
      <c r="J86" s="218">
        <f t="shared" si="1"/>
        <v>0</v>
      </c>
    </row>
    <row r="87" spans="1:10" s="284" customFormat="1" ht="15.5" x14ac:dyDescent="0.35">
      <c r="A87" s="280"/>
      <c r="B87" s="196"/>
      <c r="C87" s="197"/>
      <c r="D87" s="281"/>
      <c r="E87" s="198"/>
      <c r="F87" s="282" t="str">
        <f t="shared" si="4"/>
        <v/>
      </c>
      <c r="G87" s="169" t="str">
        <f t="shared" si="5"/>
        <v/>
      </c>
      <c r="H87" s="283"/>
      <c r="I87" s="217"/>
      <c r="J87" s="218">
        <f t="shared" si="1"/>
        <v>0</v>
      </c>
    </row>
    <row r="88" spans="1:10" s="284" customFormat="1" ht="15.5" x14ac:dyDescent="0.35">
      <c r="A88" s="280"/>
      <c r="B88" s="196"/>
      <c r="C88" s="197"/>
      <c r="D88" s="281"/>
      <c r="E88" s="198"/>
      <c r="F88" s="282" t="str">
        <f t="shared" si="4"/>
        <v/>
      </c>
      <c r="G88" s="169" t="str">
        <f t="shared" si="5"/>
        <v/>
      </c>
      <c r="H88" s="283"/>
      <c r="I88" s="217"/>
      <c r="J88" s="218">
        <f t="shared" si="1"/>
        <v>0</v>
      </c>
    </row>
    <row r="89" spans="1:10" s="284" customFormat="1" ht="15.65" customHeight="1" x14ac:dyDescent="0.35">
      <c r="A89" s="280"/>
      <c r="B89" s="196"/>
      <c r="C89" s="197"/>
      <c r="D89" s="281"/>
      <c r="E89" s="198"/>
      <c r="F89" s="282" t="str">
        <f t="shared" si="4"/>
        <v/>
      </c>
      <c r="G89" s="169" t="str">
        <f t="shared" si="5"/>
        <v/>
      </c>
      <c r="H89" s="283"/>
      <c r="I89" s="217"/>
      <c r="J89" s="218">
        <f t="shared" si="1"/>
        <v>0</v>
      </c>
    </row>
    <row r="90" spans="1:10" s="284" customFormat="1" ht="15.5" x14ac:dyDescent="0.35">
      <c r="A90" s="280"/>
      <c r="B90" s="196"/>
      <c r="C90" s="197"/>
      <c r="D90" s="281"/>
      <c r="E90" s="198"/>
      <c r="F90" s="282" t="str">
        <f t="shared" ref="F90:F114" si="8">IF(ISBLANK(A90),"",A90*E90)</f>
        <v/>
      </c>
      <c r="G90" s="169" t="str">
        <f t="shared" si="5"/>
        <v/>
      </c>
      <c r="H90" s="283"/>
      <c r="I90" s="217"/>
      <c r="J90" s="218">
        <f t="shared" ref="J90:J114" si="9">IF(G90="",0,(G90-I90))</f>
        <v>0</v>
      </c>
    </row>
    <row r="91" spans="1:10" s="284" customFormat="1" ht="15.5" x14ac:dyDescent="0.35">
      <c r="A91" s="280"/>
      <c r="B91" s="196"/>
      <c r="C91" s="197"/>
      <c r="D91" s="281"/>
      <c r="E91" s="198"/>
      <c r="F91" s="282" t="str">
        <f t="shared" si="8"/>
        <v/>
      </c>
      <c r="G91" s="169" t="str">
        <f t="shared" si="5"/>
        <v/>
      </c>
      <c r="H91" s="283"/>
      <c r="I91" s="217"/>
      <c r="J91" s="218">
        <f t="shared" si="9"/>
        <v>0</v>
      </c>
    </row>
    <row r="92" spans="1:10" s="284" customFormat="1" ht="15.5" x14ac:dyDescent="0.35">
      <c r="A92" s="280"/>
      <c r="B92" s="196"/>
      <c r="C92" s="197"/>
      <c r="D92" s="281"/>
      <c r="E92" s="198"/>
      <c r="F92" s="282" t="str">
        <f t="shared" si="8"/>
        <v/>
      </c>
      <c r="G92" s="169" t="str">
        <f t="shared" si="5"/>
        <v/>
      </c>
      <c r="H92" s="283"/>
      <c r="I92" s="217"/>
      <c r="J92" s="218">
        <f t="shared" si="9"/>
        <v>0</v>
      </c>
    </row>
    <row r="93" spans="1:10" s="284" customFormat="1" ht="15.5" x14ac:dyDescent="0.35">
      <c r="A93" s="280"/>
      <c r="B93" s="196"/>
      <c r="C93" s="197"/>
      <c r="D93" s="281"/>
      <c r="E93" s="198"/>
      <c r="F93" s="282" t="str">
        <f t="shared" si="8"/>
        <v/>
      </c>
      <c r="G93" s="169" t="str">
        <f t="shared" si="5"/>
        <v/>
      </c>
      <c r="H93" s="283"/>
      <c r="I93" s="217"/>
      <c r="J93" s="218">
        <f t="shared" si="9"/>
        <v>0</v>
      </c>
    </row>
    <row r="94" spans="1:10" s="284" customFormat="1" ht="15.5" x14ac:dyDescent="0.35">
      <c r="A94" s="280"/>
      <c r="B94" s="196"/>
      <c r="C94" s="197"/>
      <c r="D94" s="281"/>
      <c r="E94" s="198"/>
      <c r="F94" s="282" t="str">
        <f t="shared" si="8"/>
        <v/>
      </c>
      <c r="G94" s="169" t="str">
        <f t="shared" si="5"/>
        <v/>
      </c>
      <c r="H94" s="283"/>
      <c r="I94" s="217"/>
      <c r="J94" s="218">
        <f t="shared" si="9"/>
        <v>0</v>
      </c>
    </row>
    <row r="95" spans="1:10" s="284" customFormat="1" ht="15.5" x14ac:dyDescent="0.35">
      <c r="A95" s="280"/>
      <c r="B95" s="196"/>
      <c r="C95" s="197"/>
      <c r="D95" s="281"/>
      <c r="E95" s="198"/>
      <c r="F95" s="282" t="str">
        <f t="shared" si="8"/>
        <v/>
      </c>
      <c r="G95" s="169" t="str">
        <f t="shared" si="5"/>
        <v/>
      </c>
      <c r="H95" s="283"/>
      <c r="I95" s="217"/>
      <c r="J95" s="218">
        <f t="shared" si="9"/>
        <v>0</v>
      </c>
    </row>
    <row r="96" spans="1:10" s="284" customFormat="1" ht="15.5" x14ac:dyDescent="0.35">
      <c r="A96" s="280"/>
      <c r="B96" s="196"/>
      <c r="C96" s="197"/>
      <c r="D96" s="281"/>
      <c r="E96" s="198"/>
      <c r="F96" s="282" t="str">
        <f t="shared" si="8"/>
        <v/>
      </c>
      <c r="G96" s="169" t="str">
        <f t="shared" si="5"/>
        <v/>
      </c>
      <c r="H96" s="283"/>
      <c r="I96" s="217"/>
      <c r="J96" s="218">
        <f t="shared" si="9"/>
        <v>0</v>
      </c>
    </row>
    <row r="97" spans="1:10" s="284" customFormat="1" ht="15.5" x14ac:dyDescent="0.35">
      <c r="A97" s="280"/>
      <c r="B97" s="196"/>
      <c r="C97" s="197"/>
      <c r="D97" s="281"/>
      <c r="E97" s="198"/>
      <c r="F97" s="282" t="str">
        <f t="shared" si="8"/>
        <v/>
      </c>
      <c r="G97" s="169" t="str">
        <f t="shared" si="5"/>
        <v/>
      </c>
      <c r="H97" s="283"/>
      <c r="I97" s="217"/>
      <c r="J97" s="218">
        <f t="shared" si="9"/>
        <v>0</v>
      </c>
    </row>
    <row r="98" spans="1:10" s="284" customFormat="1" ht="15.5" x14ac:dyDescent="0.35">
      <c r="A98" s="280"/>
      <c r="B98" s="196"/>
      <c r="C98" s="197"/>
      <c r="D98" s="281"/>
      <c r="E98" s="198"/>
      <c r="F98" s="282" t="str">
        <f t="shared" si="8"/>
        <v/>
      </c>
      <c r="G98" s="169" t="str">
        <f t="shared" si="5"/>
        <v/>
      </c>
      <c r="H98" s="283"/>
      <c r="I98" s="217"/>
      <c r="J98" s="218">
        <f t="shared" si="9"/>
        <v>0</v>
      </c>
    </row>
    <row r="99" spans="1:10" s="284" customFormat="1" ht="15.5" x14ac:dyDescent="0.35">
      <c r="A99" s="280"/>
      <c r="B99" s="196"/>
      <c r="C99" s="197"/>
      <c r="D99" s="281"/>
      <c r="E99" s="198"/>
      <c r="F99" s="282" t="str">
        <f t="shared" si="8"/>
        <v/>
      </c>
      <c r="G99" s="169" t="str">
        <f t="shared" si="5"/>
        <v/>
      </c>
      <c r="H99" s="283"/>
      <c r="I99" s="217"/>
      <c r="J99" s="218">
        <f t="shared" si="9"/>
        <v>0</v>
      </c>
    </row>
    <row r="100" spans="1:10" s="284" customFormat="1" ht="15.5" x14ac:dyDescent="0.35">
      <c r="A100" s="280"/>
      <c r="B100" s="196"/>
      <c r="C100" s="197"/>
      <c r="D100" s="281"/>
      <c r="E100" s="198"/>
      <c r="F100" s="282" t="str">
        <f t="shared" si="8"/>
        <v/>
      </c>
      <c r="G100" s="169" t="str">
        <f t="shared" si="5"/>
        <v/>
      </c>
      <c r="H100" s="283"/>
      <c r="I100" s="217"/>
      <c r="J100" s="218">
        <f t="shared" si="9"/>
        <v>0</v>
      </c>
    </row>
    <row r="101" spans="1:10" s="284" customFormat="1" ht="15.65" customHeight="1" x14ac:dyDescent="0.35">
      <c r="A101" s="280"/>
      <c r="B101" s="196"/>
      <c r="C101" s="197"/>
      <c r="D101" s="281"/>
      <c r="E101" s="198"/>
      <c r="F101" s="282" t="str">
        <f t="shared" si="8"/>
        <v/>
      </c>
      <c r="G101" s="169" t="str">
        <f t="shared" si="5"/>
        <v/>
      </c>
      <c r="H101" s="283"/>
      <c r="I101" s="217"/>
      <c r="J101" s="218">
        <f t="shared" si="9"/>
        <v>0</v>
      </c>
    </row>
    <row r="102" spans="1:10" s="284" customFormat="1" ht="15.5" x14ac:dyDescent="0.35">
      <c r="A102" s="280"/>
      <c r="B102" s="196"/>
      <c r="C102" s="197"/>
      <c r="D102" s="281"/>
      <c r="E102" s="198"/>
      <c r="F102" s="282" t="str">
        <f t="shared" ref="F102:F112" si="10">IF(ISBLANK(A102),"",A102*E102)</f>
        <v/>
      </c>
      <c r="G102" s="169" t="str">
        <f t="shared" si="5"/>
        <v/>
      </c>
      <c r="H102" s="283"/>
      <c r="I102" s="217"/>
      <c r="J102" s="218">
        <f t="shared" ref="J102:J112" si="11">IF(G102="",0,(G102-I102))</f>
        <v>0</v>
      </c>
    </row>
    <row r="103" spans="1:10" s="284" customFormat="1" ht="15.5" x14ac:dyDescent="0.35">
      <c r="A103" s="280"/>
      <c r="B103" s="196"/>
      <c r="C103" s="197"/>
      <c r="D103" s="281"/>
      <c r="E103" s="198"/>
      <c r="F103" s="282" t="str">
        <f t="shared" si="10"/>
        <v/>
      </c>
      <c r="G103" s="169" t="str">
        <f t="shared" si="5"/>
        <v/>
      </c>
      <c r="H103" s="283"/>
      <c r="I103" s="217"/>
      <c r="J103" s="218">
        <f t="shared" si="11"/>
        <v>0</v>
      </c>
    </row>
    <row r="104" spans="1:10" s="284" customFormat="1" ht="15.5" x14ac:dyDescent="0.35">
      <c r="A104" s="280"/>
      <c r="B104" s="196"/>
      <c r="C104" s="197"/>
      <c r="D104" s="281"/>
      <c r="E104" s="198"/>
      <c r="F104" s="282" t="str">
        <f t="shared" si="10"/>
        <v/>
      </c>
      <c r="G104" s="169" t="str">
        <f t="shared" si="5"/>
        <v/>
      </c>
      <c r="H104" s="283"/>
      <c r="I104" s="217"/>
      <c r="J104" s="218">
        <f t="shared" si="11"/>
        <v>0</v>
      </c>
    </row>
    <row r="105" spans="1:10" s="284" customFormat="1" ht="15.5" x14ac:dyDescent="0.35">
      <c r="A105" s="280"/>
      <c r="B105" s="196"/>
      <c r="C105" s="197"/>
      <c r="D105" s="281"/>
      <c r="E105" s="198"/>
      <c r="F105" s="282" t="str">
        <f t="shared" si="10"/>
        <v/>
      </c>
      <c r="G105" s="169" t="str">
        <f t="shared" si="5"/>
        <v/>
      </c>
      <c r="H105" s="283"/>
      <c r="I105" s="217"/>
      <c r="J105" s="218">
        <f t="shared" si="11"/>
        <v>0</v>
      </c>
    </row>
    <row r="106" spans="1:10" s="284" customFormat="1" ht="15.5" x14ac:dyDescent="0.35">
      <c r="A106" s="280"/>
      <c r="B106" s="196"/>
      <c r="C106" s="197"/>
      <c r="D106" s="281"/>
      <c r="E106" s="198"/>
      <c r="F106" s="282" t="str">
        <f t="shared" si="10"/>
        <v/>
      </c>
      <c r="G106" s="169" t="str">
        <f t="shared" si="5"/>
        <v/>
      </c>
      <c r="H106" s="283"/>
      <c r="I106" s="217"/>
      <c r="J106" s="218">
        <f t="shared" si="11"/>
        <v>0</v>
      </c>
    </row>
    <row r="107" spans="1:10" s="284" customFormat="1" ht="15.5" x14ac:dyDescent="0.35">
      <c r="A107" s="280"/>
      <c r="B107" s="196"/>
      <c r="C107" s="197"/>
      <c r="D107" s="281"/>
      <c r="E107" s="198"/>
      <c r="F107" s="282" t="str">
        <f t="shared" si="10"/>
        <v/>
      </c>
      <c r="G107" s="169" t="str">
        <f t="shared" si="5"/>
        <v/>
      </c>
      <c r="H107" s="283"/>
      <c r="I107" s="217"/>
      <c r="J107" s="218">
        <f t="shared" si="11"/>
        <v>0</v>
      </c>
    </row>
    <row r="108" spans="1:10" s="284" customFormat="1" ht="15.5" x14ac:dyDescent="0.35">
      <c r="A108" s="280"/>
      <c r="B108" s="196"/>
      <c r="C108" s="197"/>
      <c r="D108" s="281"/>
      <c r="E108" s="198"/>
      <c r="F108" s="282" t="str">
        <f t="shared" si="10"/>
        <v/>
      </c>
      <c r="G108" s="169" t="str">
        <f t="shared" si="5"/>
        <v/>
      </c>
      <c r="H108" s="283"/>
      <c r="I108" s="217"/>
      <c r="J108" s="218">
        <f t="shared" si="11"/>
        <v>0</v>
      </c>
    </row>
    <row r="109" spans="1:10" s="284" customFormat="1" ht="15.5" x14ac:dyDescent="0.35">
      <c r="A109" s="280"/>
      <c r="B109" s="196"/>
      <c r="C109" s="197"/>
      <c r="D109" s="281"/>
      <c r="E109" s="198"/>
      <c r="F109" s="282" t="str">
        <f t="shared" si="10"/>
        <v/>
      </c>
      <c r="G109" s="169" t="str">
        <f t="shared" si="5"/>
        <v/>
      </c>
      <c r="H109" s="283"/>
      <c r="I109" s="217"/>
      <c r="J109" s="218">
        <f t="shared" si="11"/>
        <v>0</v>
      </c>
    </row>
    <row r="110" spans="1:10" s="284" customFormat="1" ht="15.5" x14ac:dyDescent="0.35">
      <c r="A110" s="280"/>
      <c r="B110" s="196"/>
      <c r="C110" s="197"/>
      <c r="D110" s="281"/>
      <c r="E110" s="198"/>
      <c r="F110" s="282" t="str">
        <f t="shared" si="10"/>
        <v/>
      </c>
      <c r="G110" s="169" t="str">
        <f t="shared" si="5"/>
        <v/>
      </c>
      <c r="H110" s="283"/>
      <c r="I110" s="217"/>
      <c r="J110" s="218">
        <f t="shared" si="11"/>
        <v>0</v>
      </c>
    </row>
    <row r="111" spans="1:10" s="284" customFormat="1" ht="15.5" x14ac:dyDescent="0.35">
      <c r="A111" s="280"/>
      <c r="B111" s="196"/>
      <c r="C111" s="197"/>
      <c r="D111" s="281"/>
      <c r="E111" s="198"/>
      <c r="F111" s="282" t="str">
        <f t="shared" si="10"/>
        <v/>
      </c>
      <c r="G111" s="169" t="str">
        <f t="shared" si="5"/>
        <v/>
      </c>
      <c r="H111" s="283"/>
      <c r="I111" s="217"/>
      <c r="J111" s="218">
        <f t="shared" si="11"/>
        <v>0</v>
      </c>
    </row>
    <row r="112" spans="1:10" s="284" customFormat="1" ht="15.5" x14ac:dyDescent="0.35">
      <c r="A112" s="280"/>
      <c r="B112" s="196"/>
      <c r="C112" s="197"/>
      <c r="D112" s="281"/>
      <c r="E112" s="198"/>
      <c r="F112" s="282" t="str">
        <f t="shared" si="10"/>
        <v/>
      </c>
      <c r="G112" s="169" t="str">
        <f t="shared" si="5"/>
        <v/>
      </c>
      <c r="H112" s="283"/>
      <c r="I112" s="217"/>
      <c r="J112" s="218">
        <f t="shared" si="11"/>
        <v>0</v>
      </c>
    </row>
    <row r="113" spans="1:10" s="284" customFormat="1" ht="15.5" x14ac:dyDescent="0.35">
      <c r="A113" s="280"/>
      <c r="B113" s="196"/>
      <c r="C113" s="197"/>
      <c r="D113" s="281"/>
      <c r="E113" s="198"/>
      <c r="F113" s="282" t="str">
        <f t="shared" si="8"/>
        <v/>
      </c>
      <c r="G113" s="169" t="str">
        <f t="shared" si="5"/>
        <v/>
      </c>
      <c r="H113" s="283"/>
      <c r="I113" s="217"/>
      <c r="J113" s="218">
        <f t="shared" si="9"/>
        <v>0</v>
      </c>
    </row>
    <row r="114" spans="1:10" s="284" customFormat="1" ht="15.5" x14ac:dyDescent="0.35">
      <c r="A114" s="280"/>
      <c r="B114" s="196"/>
      <c r="C114" s="197"/>
      <c r="D114" s="281"/>
      <c r="E114" s="198"/>
      <c r="F114" s="282" t="str">
        <f t="shared" si="8"/>
        <v/>
      </c>
      <c r="G114" s="169" t="str">
        <f t="shared" si="5"/>
        <v/>
      </c>
      <c r="H114" s="283"/>
      <c r="I114" s="217"/>
      <c r="J114" s="218">
        <f t="shared" si="9"/>
        <v>0</v>
      </c>
    </row>
    <row r="115" spans="1:10" s="284" customFormat="1" ht="15.5" x14ac:dyDescent="0.35">
      <c r="A115" s="280"/>
      <c r="B115" s="196"/>
      <c r="C115" s="197"/>
      <c r="D115" s="281"/>
      <c r="E115" s="198"/>
      <c r="F115" s="282" t="str">
        <f t="shared" si="4"/>
        <v/>
      </c>
      <c r="G115" s="169" t="str">
        <f t="shared" si="5"/>
        <v/>
      </c>
      <c r="H115" s="283"/>
      <c r="I115" s="217"/>
      <c r="J115" s="218">
        <f t="shared" si="1"/>
        <v>0</v>
      </c>
    </row>
    <row r="116" spans="1:10" s="284" customFormat="1" ht="15.5" x14ac:dyDescent="0.35">
      <c r="A116" s="280"/>
      <c r="B116" s="196"/>
      <c r="C116" s="197"/>
      <c r="D116" s="281"/>
      <c r="E116" s="198"/>
      <c r="F116" s="282" t="str">
        <f t="shared" si="4"/>
        <v/>
      </c>
      <c r="G116" s="169" t="str">
        <f t="shared" si="5"/>
        <v/>
      </c>
      <c r="H116" s="283"/>
      <c r="I116" s="217"/>
      <c r="J116" s="218">
        <f t="shared" si="1"/>
        <v>0</v>
      </c>
    </row>
    <row r="117" spans="1:10" s="284" customFormat="1" ht="15.5" x14ac:dyDescent="0.35">
      <c r="A117" s="280"/>
      <c r="B117" s="196"/>
      <c r="C117" s="197"/>
      <c r="D117" s="281"/>
      <c r="E117" s="198"/>
      <c r="F117" s="282" t="str">
        <f t="shared" si="4"/>
        <v/>
      </c>
      <c r="G117" s="169" t="str">
        <f t="shared" si="5"/>
        <v/>
      </c>
      <c r="H117" s="283"/>
      <c r="I117" s="217"/>
      <c r="J117" s="218">
        <f t="shared" si="1"/>
        <v>0</v>
      </c>
    </row>
    <row r="118" spans="1:10" s="284" customFormat="1" ht="15.5" x14ac:dyDescent="0.35">
      <c r="A118" s="280"/>
      <c r="B118" s="196"/>
      <c r="C118" s="197"/>
      <c r="D118" s="281"/>
      <c r="E118" s="198"/>
      <c r="F118" s="282" t="str">
        <f t="shared" si="4"/>
        <v/>
      </c>
      <c r="G118" s="169" t="str">
        <f t="shared" si="5"/>
        <v/>
      </c>
      <c r="H118" s="283"/>
      <c r="I118" s="217"/>
      <c r="J118" s="218">
        <f t="shared" si="1"/>
        <v>0</v>
      </c>
    </row>
    <row r="119" spans="1:10" s="284" customFormat="1" ht="15.5" x14ac:dyDescent="0.35">
      <c r="A119" s="280"/>
      <c r="B119" s="196"/>
      <c r="C119" s="197"/>
      <c r="D119" s="281"/>
      <c r="E119" s="198"/>
      <c r="F119" s="282" t="str">
        <f t="shared" si="4"/>
        <v/>
      </c>
      <c r="G119" s="169" t="str">
        <f t="shared" si="5"/>
        <v/>
      </c>
      <c r="H119" s="283"/>
      <c r="I119" s="217"/>
      <c r="J119" s="218">
        <f t="shared" si="1"/>
        <v>0</v>
      </c>
    </row>
    <row r="120" spans="1:10" s="284" customFormat="1" ht="15.5" x14ac:dyDescent="0.35">
      <c r="A120" s="280"/>
      <c r="B120" s="196"/>
      <c r="C120" s="197"/>
      <c r="D120" s="281"/>
      <c r="E120" s="198"/>
      <c r="F120" s="282" t="str">
        <f t="shared" si="4"/>
        <v/>
      </c>
      <c r="G120" s="169" t="str">
        <f t="shared" si="5"/>
        <v/>
      </c>
      <c r="H120" s="283"/>
      <c r="I120" s="217"/>
      <c r="J120" s="218">
        <f t="shared" si="1"/>
        <v>0</v>
      </c>
    </row>
    <row r="121" spans="1:10" s="284" customFormat="1" ht="15.5" x14ac:dyDescent="0.35">
      <c r="A121" s="280"/>
      <c r="B121" s="196"/>
      <c r="C121" s="197"/>
      <c r="D121" s="281"/>
      <c r="E121" s="198"/>
      <c r="F121" s="282" t="str">
        <f t="shared" si="4"/>
        <v/>
      </c>
      <c r="G121" s="169" t="str">
        <f t="shared" si="5"/>
        <v/>
      </c>
      <c r="H121" s="283"/>
      <c r="I121" s="217"/>
      <c r="J121" s="218">
        <f t="shared" si="1"/>
        <v>0</v>
      </c>
    </row>
    <row r="122" spans="1:10" s="284" customFormat="1" ht="15.5" x14ac:dyDescent="0.35">
      <c r="A122" s="280"/>
      <c r="B122" s="196"/>
      <c r="C122" s="197"/>
      <c r="D122" s="281"/>
      <c r="E122" s="198"/>
      <c r="F122" s="282" t="str">
        <f t="shared" si="4"/>
        <v/>
      </c>
      <c r="G122" s="169" t="str">
        <f t="shared" si="5"/>
        <v/>
      </c>
      <c r="H122" s="283"/>
      <c r="I122" s="217"/>
      <c r="J122" s="218">
        <f t="shared" si="1"/>
        <v>0</v>
      </c>
    </row>
    <row r="123" spans="1:10" s="284" customFormat="1" ht="16" thickBot="1" x14ac:dyDescent="0.4">
      <c r="A123" s="280"/>
      <c r="B123" s="285"/>
      <c r="C123" s="286"/>
      <c r="D123" s="287"/>
      <c r="E123" s="198"/>
      <c r="F123" s="288" t="str">
        <f t="shared" si="4"/>
        <v/>
      </c>
      <c r="G123" s="289" t="str">
        <f t="shared" si="5"/>
        <v/>
      </c>
      <c r="H123" s="283"/>
      <c r="I123" s="217"/>
      <c r="J123" s="218">
        <f t="shared" si="1"/>
        <v>0</v>
      </c>
    </row>
    <row r="124" spans="1:10" s="284" customFormat="1" ht="21.65" customHeight="1" thickBot="1" x14ac:dyDescent="0.4">
      <c r="A124" s="290"/>
      <c r="B124" s="290"/>
      <c r="C124" s="290"/>
      <c r="D124" s="290"/>
      <c r="E124" s="291"/>
      <c r="F124" s="292" t="s">
        <v>331</v>
      </c>
      <c r="G124" s="355">
        <f>ROUNDUP(SUM(G5:G123),2)</f>
        <v>0</v>
      </c>
      <c r="H124" s="293"/>
      <c r="I124" s="294">
        <f>ROUNDUP(SUM(I5:I123),2)</f>
        <v>0</v>
      </c>
      <c r="J124" s="295">
        <f>ROUNDUP(SUM(J5:J123),2)</f>
        <v>0</v>
      </c>
    </row>
    <row r="125" spans="1:10" s="223" customFormat="1" ht="16.25" customHeight="1" x14ac:dyDescent="0.35">
      <c r="A125" s="220"/>
      <c r="B125" s="220"/>
      <c r="C125" s="220"/>
      <c r="D125" s="220"/>
      <c r="E125" s="220"/>
      <c r="F125" s="221"/>
      <c r="G125" s="222"/>
      <c r="H125" s="219"/>
      <c r="I125" s="219"/>
      <c r="J125" s="219"/>
    </row>
    <row r="126" spans="1:10" s="225" customFormat="1" ht="21" customHeight="1" x14ac:dyDescent="0.35">
      <c r="A126" s="700" t="s">
        <v>340</v>
      </c>
      <c r="B126" s="700"/>
      <c r="C126" s="700"/>
      <c r="D126" s="700"/>
      <c r="E126" s="700"/>
      <c r="F126" s="709"/>
      <c r="G126" s="709"/>
      <c r="H126" s="182"/>
      <c r="I126" s="224"/>
      <c r="J126" s="224"/>
    </row>
    <row r="127" spans="1:10" s="216" customFormat="1" ht="55.25" customHeight="1" x14ac:dyDescent="0.35">
      <c r="A127" s="358" t="s">
        <v>52</v>
      </c>
      <c r="B127" s="358" t="s">
        <v>44</v>
      </c>
      <c r="C127" s="358" t="s">
        <v>222</v>
      </c>
      <c r="D127" s="358" t="s">
        <v>45</v>
      </c>
      <c r="E127" s="358" t="s">
        <v>46</v>
      </c>
      <c r="F127" s="359" t="s">
        <v>49</v>
      </c>
      <c r="G127" s="359" t="s">
        <v>0</v>
      </c>
      <c r="H127" s="226"/>
      <c r="I127" s="192" t="s">
        <v>236</v>
      </c>
      <c r="J127" s="193" t="s">
        <v>234</v>
      </c>
    </row>
    <row r="128" spans="1:10" s="284" customFormat="1" ht="15.5" x14ac:dyDescent="0.35">
      <c r="A128" s="296"/>
      <c r="B128" s="196"/>
      <c r="C128" s="196"/>
      <c r="D128" s="281"/>
      <c r="E128" s="297"/>
      <c r="F128" s="90" t="str">
        <f>IF(ISBLANK(D128),"",IF(ISBLANK(D128),"",VLOOKUP(D128,'B4 RATES'!$A$1:$E$201,2,FALSE)))</f>
        <v/>
      </c>
      <c r="G128" s="90" t="str">
        <f>IF(B128="","",IF(A128="","",IF(D128="","",IF(E128="","",A128*E128*F128))))</f>
        <v/>
      </c>
      <c r="H128" s="298"/>
      <c r="I128" s="227"/>
      <c r="J128" s="228">
        <f t="shared" ref="J128:J169" si="12">IF(G128="",0,(G128-I128))</f>
        <v>0</v>
      </c>
    </row>
    <row r="129" spans="1:10" s="284" customFormat="1" ht="15.5" x14ac:dyDescent="0.35">
      <c r="A129" s="296"/>
      <c r="B129" s="196"/>
      <c r="C129" s="196"/>
      <c r="D129" s="281"/>
      <c r="E129" s="297"/>
      <c r="F129" s="90" t="str">
        <f>IF(ISBLANK(D129),"",IF(ISBLANK(D129),"",VLOOKUP(D129,'B4 RATES'!$A$1:$E$201,2,FALSE)))</f>
        <v/>
      </c>
      <c r="G129" s="90" t="str">
        <f t="shared" ref="G129:G169" si="13">IF(B129="","",IF(A129="","",IF(D129="","",IF(E129="","",A129*E129*F129))))</f>
        <v/>
      </c>
      <c r="H129" s="298"/>
      <c r="I129" s="227"/>
      <c r="J129" s="228">
        <f t="shared" si="12"/>
        <v>0</v>
      </c>
    </row>
    <row r="130" spans="1:10" s="284" customFormat="1" ht="15.5" x14ac:dyDescent="0.35">
      <c r="A130" s="296"/>
      <c r="B130" s="196"/>
      <c r="C130" s="196"/>
      <c r="D130" s="281"/>
      <c r="E130" s="297"/>
      <c r="F130" s="90" t="str">
        <f>IF(ISBLANK(D130),"",IF(ISBLANK(D130),"",VLOOKUP(D130,'B4 RATES'!$A$1:$E$201,2,FALSE)))</f>
        <v/>
      </c>
      <c r="G130" s="90" t="str">
        <f t="shared" si="13"/>
        <v/>
      </c>
      <c r="H130" s="298"/>
      <c r="I130" s="227"/>
      <c r="J130" s="228">
        <f t="shared" si="12"/>
        <v>0</v>
      </c>
    </row>
    <row r="131" spans="1:10" s="284" customFormat="1" ht="15.5" x14ac:dyDescent="0.35">
      <c r="A131" s="296"/>
      <c r="B131" s="196"/>
      <c r="C131" s="196"/>
      <c r="D131" s="281"/>
      <c r="E131" s="297"/>
      <c r="F131" s="90" t="str">
        <f>IF(ISBLANK(D131),"",IF(ISBLANK(D131),"",VLOOKUP(D131,'B4 RATES'!$A$1:$E$201,2,FALSE)))</f>
        <v/>
      </c>
      <c r="G131" s="90" t="str">
        <f t="shared" si="13"/>
        <v/>
      </c>
      <c r="H131" s="298"/>
      <c r="I131" s="227"/>
      <c r="J131" s="228">
        <f t="shared" si="12"/>
        <v>0</v>
      </c>
    </row>
    <row r="132" spans="1:10" s="284" customFormat="1" ht="15.5" x14ac:dyDescent="0.35">
      <c r="A132" s="296"/>
      <c r="B132" s="196"/>
      <c r="C132" s="196"/>
      <c r="D132" s="281"/>
      <c r="E132" s="297"/>
      <c r="F132" s="90" t="str">
        <f>IF(ISBLANK(D132),"",IF(ISBLANK(D132),"",VLOOKUP(D132,'B4 RATES'!$A$1:$E$201,2,FALSE)))</f>
        <v/>
      </c>
      <c r="G132" s="90" t="str">
        <f t="shared" si="13"/>
        <v/>
      </c>
      <c r="H132" s="298"/>
      <c r="I132" s="227"/>
      <c r="J132" s="228">
        <f t="shared" si="12"/>
        <v>0</v>
      </c>
    </row>
    <row r="133" spans="1:10" s="284" customFormat="1" ht="15.5" x14ac:dyDescent="0.35">
      <c r="A133" s="296"/>
      <c r="B133" s="196"/>
      <c r="C133" s="196"/>
      <c r="D133" s="281"/>
      <c r="E133" s="297"/>
      <c r="F133" s="90" t="str">
        <f>IF(ISBLANK(D133),"",IF(ISBLANK(D133),"",VLOOKUP(D133,'B4 RATES'!$A$1:$E$201,2,FALSE)))</f>
        <v/>
      </c>
      <c r="G133" s="90" t="str">
        <f t="shared" si="13"/>
        <v/>
      </c>
      <c r="H133" s="298"/>
      <c r="I133" s="227"/>
      <c r="J133" s="228">
        <f t="shared" si="12"/>
        <v>0</v>
      </c>
    </row>
    <row r="134" spans="1:10" s="284" customFormat="1" ht="15.5" x14ac:dyDescent="0.35">
      <c r="A134" s="296"/>
      <c r="B134" s="196"/>
      <c r="C134" s="196"/>
      <c r="D134" s="281"/>
      <c r="E134" s="297"/>
      <c r="F134" s="90" t="str">
        <f>IF(ISBLANK(D134),"",IF(ISBLANK(D134),"",VLOOKUP(D134,'B4 RATES'!$A$1:$E$201,2,FALSE)))</f>
        <v/>
      </c>
      <c r="G134" s="90" t="str">
        <f t="shared" si="13"/>
        <v/>
      </c>
      <c r="H134" s="298"/>
      <c r="I134" s="227"/>
      <c r="J134" s="228">
        <f t="shared" si="12"/>
        <v>0</v>
      </c>
    </row>
    <row r="135" spans="1:10" s="284" customFormat="1" ht="15.5" x14ac:dyDescent="0.35">
      <c r="A135" s="296"/>
      <c r="B135" s="196"/>
      <c r="C135" s="196"/>
      <c r="D135" s="281"/>
      <c r="E135" s="297"/>
      <c r="F135" s="90" t="str">
        <f>IF(ISBLANK(D135),"",IF(ISBLANK(D135),"",VLOOKUP(D135,'B4 RATES'!$A$1:$E$201,2,FALSE)))</f>
        <v/>
      </c>
      <c r="G135" s="90" t="str">
        <f t="shared" si="13"/>
        <v/>
      </c>
      <c r="H135" s="298"/>
      <c r="I135" s="227"/>
      <c r="J135" s="228">
        <f t="shared" si="12"/>
        <v>0</v>
      </c>
    </row>
    <row r="136" spans="1:10" s="284" customFormat="1" ht="15.5" x14ac:dyDescent="0.35">
      <c r="A136" s="296"/>
      <c r="B136" s="196"/>
      <c r="C136" s="196"/>
      <c r="D136" s="281"/>
      <c r="E136" s="297"/>
      <c r="F136" s="90" t="str">
        <f>IF(ISBLANK(D136),"",IF(ISBLANK(D136),"",VLOOKUP(D136,'B4 RATES'!$A$1:$E$201,2,FALSE)))</f>
        <v/>
      </c>
      <c r="G136" s="90" t="str">
        <f t="shared" si="13"/>
        <v/>
      </c>
      <c r="H136" s="298"/>
      <c r="I136" s="227"/>
      <c r="J136" s="228">
        <f t="shared" si="12"/>
        <v>0</v>
      </c>
    </row>
    <row r="137" spans="1:10" s="284" customFormat="1" ht="15.5" x14ac:dyDescent="0.35">
      <c r="A137" s="296"/>
      <c r="B137" s="196"/>
      <c r="C137" s="196"/>
      <c r="D137" s="281"/>
      <c r="E137" s="297"/>
      <c r="F137" s="90" t="str">
        <f>IF(ISBLANK(D137),"",IF(ISBLANK(D137),"",VLOOKUP(D137,'B4 RATES'!$A$1:$E$201,2,FALSE)))</f>
        <v/>
      </c>
      <c r="G137" s="90" t="str">
        <f t="shared" si="13"/>
        <v/>
      </c>
      <c r="H137" s="298"/>
      <c r="I137" s="227"/>
      <c r="J137" s="228">
        <f t="shared" si="12"/>
        <v>0</v>
      </c>
    </row>
    <row r="138" spans="1:10" s="284" customFormat="1" ht="15.5" x14ac:dyDescent="0.35">
      <c r="A138" s="296"/>
      <c r="B138" s="196"/>
      <c r="C138" s="196"/>
      <c r="D138" s="281"/>
      <c r="E138" s="297"/>
      <c r="F138" s="90" t="str">
        <f>IF(ISBLANK(D138),"",IF(ISBLANK(D138),"",VLOOKUP(D138,'B4 RATES'!$A$1:$E$201,2,FALSE)))</f>
        <v/>
      </c>
      <c r="G138" s="90" t="str">
        <f t="shared" si="13"/>
        <v/>
      </c>
      <c r="H138" s="298"/>
      <c r="I138" s="227"/>
      <c r="J138" s="228">
        <f t="shared" si="12"/>
        <v>0</v>
      </c>
    </row>
    <row r="139" spans="1:10" s="284" customFormat="1" ht="15.5" x14ac:dyDescent="0.35">
      <c r="A139" s="296"/>
      <c r="B139" s="196"/>
      <c r="C139" s="196"/>
      <c r="D139" s="281"/>
      <c r="E139" s="297"/>
      <c r="F139" s="90" t="str">
        <f>IF(ISBLANK(D139),"",IF(ISBLANK(D139),"",VLOOKUP(D139,'B4 RATES'!$A$1:$E$201,2,FALSE)))</f>
        <v/>
      </c>
      <c r="G139" s="90" t="str">
        <f t="shared" si="13"/>
        <v/>
      </c>
      <c r="H139" s="298"/>
      <c r="I139" s="227"/>
      <c r="J139" s="228">
        <f t="shared" si="12"/>
        <v>0</v>
      </c>
    </row>
    <row r="140" spans="1:10" s="284" customFormat="1" ht="15.5" x14ac:dyDescent="0.35">
      <c r="A140" s="296"/>
      <c r="B140" s="196"/>
      <c r="C140" s="196"/>
      <c r="D140" s="281"/>
      <c r="E140" s="297"/>
      <c r="F140" s="90" t="str">
        <f>IF(ISBLANK(D140),"",IF(ISBLANK(D140),"",VLOOKUP(D140,'B4 RATES'!$A$1:$E$201,2,FALSE)))</f>
        <v/>
      </c>
      <c r="G140" s="90" t="str">
        <f t="shared" si="13"/>
        <v/>
      </c>
      <c r="H140" s="298"/>
      <c r="I140" s="227"/>
      <c r="J140" s="228">
        <f t="shared" si="12"/>
        <v>0</v>
      </c>
    </row>
    <row r="141" spans="1:10" s="284" customFormat="1" ht="15.5" x14ac:dyDescent="0.35">
      <c r="A141" s="296"/>
      <c r="B141" s="196"/>
      <c r="C141" s="196"/>
      <c r="D141" s="281"/>
      <c r="E141" s="297"/>
      <c r="F141" s="90" t="str">
        <f>IF(ISBLANK(D141),"",IF(ISBLANK(D141),"",VLOOKUP(D141,'B4 RATES'!$A$1:$E$201,2,FALSE)))</f>
        <v/>
      </c>
      <c r="G141" s="90" t="str">
        <f t="shared" si="13"/>
        <v/>
      </c>
      <c r="H141" s="298"/>
      <c r="I141" s="227"/>
      <c r="J141" s="228">
        <f t="shared" si="12"/>
        <v>0</v>
      </c>
    </row>
    <row r="142" spans="1:10" s="284" customFormat="1" ht="15.5" x14ac:dyDescent="0.35">
      <c r="A142" s="296"/>
      <c r="B142" s="196"/>
      <c r="C142" s="196"/>
      <c r="D142" s="281"/>
      <c r="E142" s="297"/>
      <c r="F142" s="90" t="str">
        <f>IF(ISBLANK(D142),"",IF(ISBLANK(D142),"",VLOOKUP(D142,'B4 RATES'!$A$1:$E$201,2,FALSE)))</f>
        <v/>
      </c>
      <c r="G142" s="90" t="str">
        <f t="shared" si="13"/>
        <v/>
      </c>
      <c r="H142" s="298"/>
      <c r="I142" s="227"/>
      <c r="J142" s="228">
        <f t="shared" si="12"/>
        <v>0</v>
      </c>
    </row>
    <row r="143" spans="1:10" s="284" customFormat="1" ht="15.5" x14ac:dyDescent="0.35">
      <c r="A143" s="296"/>
      <c r="B143" s="196"/>
      <c r="C143" s="196"/>
      <c r="D143" s="281"/>
      <c r="E143" s="297"/>
      <c r="F143" s="90" t="str">
        <f>IF(ISBLANK(D143),"",IF(ISBLANK(D143),"",VLOOKUP(D143,'B4 RATES'!$A$1:$E$201,2,FALSE)))</f>
        <v/>
      </c>
      <c r="G143" s="90" t="str">
        <f t="shared" si="13"/>
        <v/>
      </c>
      <c r="H143" s="298"/>
      <c r="I143" s="227"/>
      <c r="J143" s="228">
        <f t="shared" ref="J143:J150" si="14">IF(G143="",0,(G143-I143))</f>
        <v>0</v>
      </c>
    </row>
    <row r="144" spans="1:10" s="284" customFormat="1" ht="15.5" x14ac:dyDescent="0.35">
      <c r="A144" s="296"/>
      <c r="B144" s="196"/>
      <c r="C144" s="196"/>
      <c r="D144" s="281"/>
      <c r="E144" s="297"/>
      <c r="F144" s="90" t="str">
        <f>IF(ISBLANK(D144),"",IF(ISBLANK(D144),"",VLOOKUP(D144,'B4 RATES'!$A$1:$E$201,2,FALSE)))</f>
        <v/>
      </c>
      <c r="G144" s="90" t="str">
        <f t="shared" si="13"/>
        <v/>
      </c>
      <c r="H144" s="298"/>
      <c r="I144" s="227"/>
      <c r="J144" s="228">
        <f t="shared" si="14"/>
        <v>0</v>
      </c>
    </row>
    <row r="145" spans="1:10" s="284" customFormat="1" ht="15.5" x14ac:dyDescent="0.35">
      <c r="A145" s="296"/>
      <c r="B145" s="196"/>
      <c r="C145" s="196"/>
      <c r="D145" s="281"/>
      <c r="E145" s="297"/>
      <c r="F145" s="90" t="str">
        <f>IF(ISBLANK(D145),"",IF(ISBLANK(D145),"",VLOOKUP(D145,'B4 RATES'!$A$1:$E$201,2,FALSE)))</f>
        <v/>
      </c>
      <c r="G145" s="90" t="str">
        <f t="shared" si="13"/>
        <v/>
      </c>
      <c r="H145" s="298"/>
      <c r="I145" s="227"/>
      <c r="J145" s="228">
        <f t="shared" si="14"/>
        <v>0</v>
      </c>
    </row>
    <row r="146" spans="1:10" s="284" customFormat="1" ht="15.5" x14ac:dyDescent="0.35">
      <c r="A146" s="296"/>
      <c r="B146" s="196"/>
      <c r="C146" s="196"/>
      <c r="D146" s="281"/>
      <c r="E146" s="297"/>
      <c r="F146" s="90" t="str">
        <f>IF(ISBLANK(D146),"",IF(ISBLANK(D146),"",VLOOKUP(D146,'B4 RATES'!$A$1:$E$201,2,FALSE)))</f>
        <v/>
      </c>
      <c r="G146" s="90" t="str">
        <f t="shared" si="13"/>
        <v/>
      </c>
      <c r="H146" s="298"/>
      <c r="I146" s="227"/>
      <c r="J146" s="228">
        <f t="shared" si="14"/>
        <v>0</v>
      </c>
    </row>
    <row r="147" spans="1:10" s="284" customFormat="1" ht="15.5" x14ac:dyDescent="0.35">
      <c r="A147" s="296"/>
      <c r="B147" s="196"/>
      <c r="C147" s="196"/>
      <c r="D147" s="281"/>
      <c r="E147" s="297"/>
      <c r="F147" s="90" t="str">
        <f>IF(ISBLANK(D147),"",IF(ISBLANK(D147),"",VLOOKUP(D147,'B4 RATES'!$A$1:$E$201,2,FALSE)))</f>
        <v/>
      </c>
      <c r="G147" s="90" t="str">
        <f t="shared" si="13"/>
        <v/>
      </c>
      <c r="H147" s="298"/>
      <c r="I147" s="227"/>
      <c r="J147" s="228">
        <f t="shared" si="14"/>
        <v>0</v>
      </c>
    </row>
    <row r="148" spans="1:10" s="284" customFormat="1" ht="15.5" x14ac:dyDescent="0.35">
      <c r="A148" s="296"/>
      <c r="B148" s="196"/>
      <c r="C148" s="196"/>
      <c r="D148" s="281"/>
      <c r="E148" s="297"/>
      <c r="F148" s="90" t="str">
        <f>IF(ISBLANK(D148),"",IF(ISBLANK(D148),"",VLOOKUP(D148,'B4 RATES'!$A$1:$E$201,2,FALSE)))</f>
        <v/>
      </c>
      <c r="G148" s="90" t="str">
        <f t="shared" si="13"/>
        <v/>
      </c>
      <c r="H148" s="298"/>
      <c r="I148" s="227"/>
      <c r="J148" s="228">
        <f t="shared" si="14"/>
        <v>0</v>
      </c>
    </row>
    <row r="149" spans="1:10" s="284" customFormat="1" ht="15.5" x14ac:dyDescent="0.35">
      <c r="A149" s="296"/>
      <c r="B149" s="196"/>
      <c r="C149" s="196"/>
      <c r="D149" s="281"/>
      <c r="E149" s="297"/>
      <c r="F149" s="90" t="str">
        <f>IF(ISBLANK(D149),"",IF(ISBLANK(D149),"",VLOOKUP(D149,'B4 RATES'!$A$1:$E$201,2,FALSE)))</f>
        <v/>
      </c>
      <c r="G149" s="90" t="str">
        <f t="shared" si="13"/>
        <v/>
      </c>
      <c r="H149" s="298"/>
      <c r="I149" s="227"/>
      <c r="J149" s="228">
        <f t="shared" si="14"/>
        <v>0</v>
      </c>
    </row>
    <row r="150" spans="1:10" s="284" customFormat="1" ht="15.5" x14ac:dyDescent="0.35">
      <c r="A150" s="296"/>
      <c r="B150" s="196"/>
      <c r="C150" s="196"/>
      <c r="D150" s="281"/>
      <c r="E150" s="297"/>
      <c r="F150" s="90" t="str">
        <f>IF(ISBLANK(D150),"",IF(ISBLANK(D150),"",VLOOKUP(D150,'B4 RATES'!$A$1:$E$201,2,FALSE)))</f>
        <v/>
      </c>
      <c r="G150" s="90" t="str">
        <f t="shared" si="13"/>
        <v/>
      </c>
      <c r="H150" s="298"/>
      <c r="I150" s="227"/>
      <c r="J150" s="228">
        <f t="shared" si="14"/>
        <v>0</v>
      </c>
    </row>
    <row r="151" spans="1:10" s="284" customFormat="1" ht="15.5" x14ac:dyDescent="0.35">
      <c r="A151" s="296"/>
      <c r="B151" s="196"/>
      <c r="C151" s="196"/>
      <c r="D151" s="281"/>
      <c r="E151" s="297"/>
      <c r="F151" s="90" t="str">
        <f>IF(ISBLANK(D151),"",IF(ISBLANK(D151),"",VLOOKUP(D151,'B4 RATES'!$A$1:$E$201,2,FALSE)))</f>
        <v/>
      </c>
      <c r="G151" s="90" t="str">
        <f t="shared" si="13"/>
        <v/>
      </c>
      <c r="H151" s="298"/>
      <c r="I151" s="227"/>
      <c r="J151" s="228">
        <f t="shared" ref="J151" si="15">IF(G151="",0,(G151-I151))</f>
        <v>0</v>
      </c>
    </row>
    <row r="152" spans="1:10" s="284" customFormat="1" ht="15.5" x14ac:dyDescent="0.35">
      <c r="A152" s="296"/>
      <c r="B152" s="196"/>
      <c r="C152" s="196"/>
      <c r="D152" s="281"/>
      <c r="E152" s="297"/>
      <c r="F152" s="90" t="str">
        <f>IF(ISBLANK(D152),"",IF(ISBLANK(D152),"",VLOOKUP(D152,'B4 RATES'!$A$1:$E$201,2,FALSE)))</f>
        <v/>
      </c>
      <c r="G152" s="90" t="str">
        <f t="shared" si="13"/>
        <v/>
      </c>
      <c r="H152" s="298"/>
      <c r="I152" s="227"/>
      <c r="J152" s="228">
        <f t="shared" si="12"/>
        <v>0</v>
      </c>
    </row>
    <row r="153" spans="1:10" s="284" customFormat="1" ht="15.5" x14ac:dyDescent="0.35">
      <c r="A153" s="296"/>
      <c r="B153" s="196"/>
      <c r="C153" s="196"/>
      <c r="D153" s="281"/>
      <c r="E153" s="297"/>
      <c r="F153" s="90" t="str">
        <f>IF(ISBLANK(D153),"",IF(ISBLANK(D153),"",VLOOKUP(D153,'B4 RATES'!$A$1:$E$201,2,FALSE)))</f>
        <v/>
      </c>
      <c r="G153" s="90" t="str">
        <f t="shared" si="13"/>
        <v/>
      </c>
      <c r="H153" s="298"/>
      <c r="I153" s="227"/>
      <c r="J153" s="228">
        <f t="shared" si="12"/>
        <v>0</v>
      </c>
    </row>
    <row r="154" spans="1:10" s="284" customFormat="1" ht="15.5" x14ac:dyDescent="0.35">
      <c r="A154" s="296"/>
      <c r="B154" s="196"/>
      <c r="C154" s="196"/>
      <c r="D154" s="281"/>
      <c r="E154" s="297"/>
      <c r="F154" s="90" t="str">
        <f>IF(ISBLANK(D154),"",IF(ISBLANK(D154),"",VLOOKUP(D154,'B4 RATES'!$A$1:$E$201,2,FALSE)))</f>
        <v/>
      </c>
      <c r="G154" s="90" t="str">
        <f t="shared" si="13"/>
        <v/>
      </c>
      <c r="H154" s="298"/>
      <c r="I154" s="227"/>
      <c r="J154" s="228">
        <f t="shared" si="12"/>
        <v>0</v>
      </c>
    </row>
    <row r="155" spans="1:10" s="284" customFormat="1" ht="15.5" x14ac:dyDescent="0.35">
      <c r="A155" s="296"/>
      <c r="B155" s="196"/>
      <c r="C155" s="196"/>
      <c r="D155" s="281"/>
      <c r="E155" s="297"/>
      <c r="F155" s="90" t="str">
        <f>IF(ISBLANK(D155),"",IF(ISBLANK(D155),"",VLOOKUP(D155,'B4 RATES'!$A$1:$E$201,2,FALSE)))</f>
        <v/>
      </c>
      <c r="G155" s="90" t="str">
        <f t="shared" si="13"/>
        <v/>
      </c>
      <c r="H155" s="298"/>
      <c r="I155" s="227"/>
      <c r="J155" s="228">
        <f t="shared" si="12"/>
        <v>0</v>
      </c>
    </row>
    <row r="156" spans="1:10" s="284" customFormat="1" ht="15.5" x14ac:dyDescent="0.35">
      <c r="A156" s="296"/>
      <c r="B156" s="196"/>
      <c r="C156" s="196"/>
      <c r="D156" s="281"/>
      <c r="E156" s="297"/>
      <c r="F156" s="90" t="str">
        <f>IF(ISBLANK(D156),"",IF(ISBLANK(D156),"",VLOOKUP(D156,'B4 RATES'!$A$1:$E$201,2,FALSE)))</f>
        <v/>
      </c>
      <c r="G156" s="90" t="str">
        <f t="shared" si="13"/>
        <v/>
      </c>
      <c r="H156" s="298"/>
      <c r="I156" s="227"/>
      <c r="J156" s="228">
        <f t="shared" si="12"/>
        <v>0</v>
      </c>
    </row>
    <row r="157" spans="1:10" s="284" customFormat="1" ht="15.5" x14ac:dyDescent="0.35">
      <c r="A157" s="296"/>
      <c r="B157" s="196"/>
      <c r="C157" s="196"/>
      <c r="D157" s="281"/>
      <c r="E157" s="297"/>
      <c r="F157" s="90" t="str">
        <f>IF(ISBLANK(D157),"",IF(ISBLANK(D157),"",VLOOKUP(D157,'B4 RATES'!$A$1:$E$201,2,FALSE)))</f>
        <v/>
      </c>
      <c r="G157" s="90" t="str">
        <f t="shared" si="13"/>
        <v/>
      </c>
      <c r="H157" s="298"/>
      <c r="I157" s="227"/>
      <c r="J157" s="228">
        <f t="shared" si="12"/>
        <v>0</v>
      </c>
    </row>
    <row r="158" spans="1:10" s="284" customFormat="1" ht="15.65" customHeight="1" x14ac:dyDescent="0.35">
      <c r="A158" s="296"/>
      <c r="B158" s="196"/>
      <c r="C158" s="196"/>
      <c r="D158" s="281"/>
      <c r="E158" s="297"/>
      <c r="F158" s="90" t="str">
        <f>IF(ISBLANK(D158),"",IF(ISBLANK(D158),"",VLOOKUP(D158,'B4 RATES'!$A$1:$E$201,2,FALSE)))</f>
        <v/>
      </c>
      <c r="G158" s="90" t="str">
        <f t="shared" si="13"/>
        <v/>
      </c>
      <c r="H158" s="298"/>
      <c r="I158" s="227"/>
      <c r="J158" s="228">
        <f t="shared" si="12"/>
        <v>0</v>
      </c>
    </row>
    <row r="159" spans="1:10" s="284" customFormat="1" ht="15.5" x14ac:dyDescent="0.35">
      <c r="A159" s="296"/>
      <c r="B159" s="196"/>
      <c r="C159" s="196"/>
      <c r="D159" s="281"/>
      <c r="E159" s="297"/>
      <c r="F159" s="90" t="str">
        <f>IF(ISBLANK(D159),"",IF(ISBLANK(D159),"",VLOOKUP(D159,'B4 RATES'!$A$1:$E$201,2,FALSE)))</f>
        <v/>
      </c>
      <c r="G159" s="90" t="str">
        <f t="shared" si="13"/>
        <v/>
      </c>
      <c r="H159" s="298"/>
      <c r="I159" s="227"/>
      <c r="J159" s="228">
        <f t="shared" si="12"/>
        <v>0</v>
      </c>
    </row>
    <row r="160" spans="1:10" s="284" customFormat="1" ht="15.5" x14ac:dyDescent="0.35">
      <c r="A160" s="296"/>
      <c r="B160" s="196"/>
      <c r="C160" s="196"/>
      <c r="D160" s="281"/>
      <c r="E160" s="297"/>
      <c r="F160" s="90" t="str">
        <f>IF(ISBLANK(D160),"",IF(ISBLANK(D160),"",VLOOKUP(D160,'B4 RATES'!$A$1:$E$201,2,FALSE)))</f>
        <v/>
      </c>
      <c r="G160" s="90" t="str">
        <f t="shared" si="13"/>
        <v/>
      </c>
      <c r="H160" s="298"/>
      <c r="I160" s="227"/>
      <c r="J160" s="228">
        <f t="shared" si="12"/>
        <v>0</v>
      </c>
    </row>
    <row r="161" spans="1:12" s="284" customFormat="1" ht="15.5" x14ac:dyDescent="0.35">
      <c r="A161" s="296"/>
      <c r="B161" s="196"/>
      <c r="C161" s="196"/>
      <c r="D161" s="281"/>
      <c r="E161" s="297"/>
      <c r="F161" s="90" t="str">
        <f>IF(ISBLANK(D161),"",IF(ISBLANK(D161),"",VLOOKUP(D161,'B4 RATES'!$A$1:$E$201,2,FALSE)))</f>
        <v/>
      </c>
      <c r="G161" s="90" t="str">
        <f t="shared" si="13"/>
        <v/>
      </c>
      <c r="H161" s="298"/>
      <c r="I161" s="227"/>
      <c r="J161" s="228">
        <f t="shared" si="12"/>
        <v>0</v>
      </c>
    </row>
    <row r="162" spans="1:12" s="284" customFormat="1" ht="15.5" x14ac:dyDescent="0.35">
      <c r="A162" s="296"/>
      <c r="B162" s="196"/>
      <c r="C162" s="196"/>
      <c r="D162" s="281"/>
      <c r="E162" s="297"/>
      <c r="F162" s="90" t="str">
        <f>IF(ISBLANK(D162),"",IF(ISBLANK(D162),"",VLOOKUP(D162,'B4 RATES'!$A$1:$E$201,2,FALSE)))</f>
        <v/>
      </c>
      <c r="G162" s="90" t="str">
        <f t="shared" si="13"/>
        <v/>
      </c>
      <c r="H162" s="298"/>
      <c r="I162" s="227"/>
      <c r="J162" s="228">
        <f t="shared" si="12"/>
        <v>0</v>
      </c>
    </row>
    <row r="163" spans="1:12" s="284" customFormat="1" ht="15.5" x14ac:dyDescent="0.35">
      <c r="A163" s="296"/>
      <c r="B163" s="196"/>
      <c r="C163" s="196"/>
      <c r="D163" s="281"/>
      <c r="E163" s="297"/>
      <c r="F163" s="90" t="str">
        <f>IF(ISBLANK(D163),"",IF(ISBLANK(D163),"",VLOOKUP(D163,'B4 RATES'!$A$1:$E$201,2,FALSE)))</f>
        <v/>
      </c>
      <c r="G163" s="90" t="str">
        <f t="shared" si="13"/>
        <v/>
      </c>
      <c r="H163" s="298"/>
      <c r="I163" s="227"/>
      <c r="J163" s="228">
        <f t="shared" si="12"/>
        <v>0</v>
      </c>
    </row>
    <row r="164" spans="1:12" s="284" customFormat="1" ht="15.5" x14ac:dyDescent="0.35">
      <c r="A164" s="296"/>
      <c r="B164" s="196"/>
      <c r="C164" s="196"/>
      <c r="D164" s="281"/>
      <c r="E164" s="297"/>
      <c r="F164" s="90" t="str">
        <f>IF(ISBLANK(D164),"",IF(ISBLANK(D164),"",VLOOKUP(D164,'B4 RATES'!$A$1:$E$201,2,FALSE)))</f>
        <v/>
      </c>
      <c r="G164" s="90" t="str">
        <f t="shared" si="13"/>
        <v/>
      </c>
      <c r="H164" s="298"/>
      <c r="I164" s="227"/>
      <c r="J164" s="228">
        <f t="shared" si="12"/>
        <v>0</v>
      </c>
    </row>
    <row r="165" spans="1:12" s="284" customFormat="1" ht="15.5" x14ac:dyDescent="0.35">
      <c r="A165" s="296"/>
      <c r="B165" s="196"/>
      <c r="C165" s="196"/>
      <c r="D165" s="281"/>
      <c r="E165" s="297"/>
      <c r="F165" s="90" t="str">
        <f>IF(ISBLANK(D165),"",IF(ISBLANK(D165),"",VLOOKUP(D165,'B4 RATES'!$A$1:$E$201,2,FALSE)))</f>
        <v/>
      </c>
      <c r="G165" s="90" t="str">
        <f t="shared" si="13"/>
        <v/>
      </c>
      <c r="H165" s="298"/>
      <c r="I165" s="227"/>
      <c r="J165" s="228">
        <f t="shared" si="12"/>
        <v>0</v>
      </c>
    </row>
    <row r="166" spans="1:12" s="284" customFormat="1" ht="15.5" x14ac:dyDescent="0.35">
      <c r="A166" s="296"/>
      <c r="B166" s="196"/>
      <c r="C166" s="196"/>
      <c r="D166" s="281"/>
      <c r="E166" s="297"/>
      <c r="F166" s="90" t="str">
        <f>IF(ISBLANK(D166),"",IF(ISBLANK(D166),"",VLOOKUP(D166,'B4 RATES'!$A$1:$E$201,2,FALSE)))</f>
        <v/>
      </c>
      <c r="G166" s="90" t="str">
        <f t="shared" si="13"/>
        <v/>
      </c>
      <c r="H166" s="298"/>
      <c r="I166" s="227"/>
      <c r="J166" s="228">
        <f t="shared" si="12"/>
        <v>0</v>
      </c>
    </row>
    <row r="167" spans="1:12" s="284" customFormat="1" ht="15.5" x14ac:dyDescent="0.35">
      <c r="A167" s="296"/>
      <c r="B167" s="196"/>
      <c r="C167" s="196"/>
      <c r="D167" s="281"/>
      <c r="E167" s="297"/>
      <c r="F167" s="90" t="str">
        <f>IF(ISBLANK(D167),"",IF(ISBLANK(D167),"",VLOOKUP(D167,'B4 RATES'!$A$1:$E$201,2,FALSE)))</f>
        <v/>
      </c>
      <c r="G167" s="90" t="str">
        <f t="shared" si="13"/>
        <v/>
      </c>
      <c r="H167" s="298"/>
      <c r="I167" s="227"/>
      <c r="J167" s="228">
        <f t="shared" si="12"/>
        <v>0</v>
      </c>
    </row>
    <row r="168" spans="1:12" s="284" customFormat="1" ht="15.5" x14ac:dyDescent="0.35">
      <c r="A168" s="296"/>
      <c r="B168" s="196"/>
      <c r="C168" s="196"/>
      <c r="D168" s="281"/>
      <c r="E168" s="297"/>
      <c r="F168" s="90" t="str">
        <f>IF(ISBLANK(D168),"",IF(ISBLANK(D168),"",VLOOKUP(D168,'B4 RATES'!$A$1:$E$201,2,FALSE)))</f>
        <v/>
      </c>
      <c r="G168" s="90" t="str">
        <f t="shared" si="13"/>
        <v/>
      </c>
      <c r="H168" s="298"/>
      <c r="I168" s="227"/>
      <c r="J168" s="228">
        <f t="shared" si="12"/>
        <v>0</v>
      </c>
    </row>
    <row r="169" spans="1:12" s="284" customFormat="1" ht="16" thickBot="1" x14ac:dyDescent="0.4">
      <c r="A169" s="296"/>
      <c r="B169" s="196"/>
      <c r="C169" s="196"/>
      <c r="D169" s="281"/>
      <c r="E169" s="297"/>
      <c r="F169" s="299" t="str">
        <f>IF(ISBLANK(D169),"",IF(ISBLANK(D169),"",VLOOKUP(D169,'B4 RATES'!$A$1:$E$201,2,FALSE)))</f>
        <v/>
      </c>
      <c r="G169" s="299" t="str">
        <f t="shared" si="13"/>
        <v/>
      </c>
      <c r="H169" s="298"/>
      <c r="I169" s="227"/>
      <c r="J169" s="228">
        <f t="shared" si="12"/>
        <v>0</v>
      </c>
    </row>
    <row r="170" spans="1:12" s="284" customFormat="1" ht="22.5" customHeight="1" thickBot="1" x14ac:dyDescent="0.4">
      <c r="A170" s="290"/>
      <c r="B170" s="290"/>
      <c r="C170" s="290"/>
      <c r="D170" s="290"/>
      <c r="E170" s="291"/>
      <c r="F170" s="292" t="s">
        <v>331</v>
      </c>
      <c r="G170" s="355">
        <f>ROUNDUP(SUM(G128:G169),2)</f>
        <v>0</v>
      </c>
      <c r="H170" s="300"/>
      <c r="I170" s="301">
        <f>ROUNDUP(SUM(I128:I169),2)</f>
        <v>0</v>
      </c>
      <c r="J170" s="302">
        <f>ROUNDUP(SUM(J128:J169),2)</f>
        <v>0</v>
      </c>
    </row>
    <row r="171" spans="1:12" s="223" customFormat="1" ht="13.25" customHeight="1" x14ac:dyDescent="0.35">
      <c r="A171" s="230"/>
      <c r="B171" s="230"/>
      <c r="C171" s="230"/>
      <c r="D171" s="230"/>
      <c r="E171" s="230"/>
      <c r="F171" s="231"/>
      <c r="G171" s="219"/>
      <c r="H171" s="229"/>
      <c r="I171" s="232"/>
      <c r="J171" s="232"/>
    </row>
    <row r="172" spans="1:12" s="225" customFormat="1" ht="21" customHeight="1" x14ac:dyDescent="0.35">
      <c r="A172" s="697" t="s">
        <v>339</v>
      </c>
      <c r="B172" s="698"/>
      <c r="C172" s="698"/>
      <c r="D172" s="698"/>
      <c r="E172" s="698"/>
      <c r="F172" s="698"/>
      <c r="G172" s="699"/>
      <c r="H172" s="182"/>
      <c r="I172" s="224"/>
      <c r="J172" s="224"/>
    </row>
    <row r="173" spans="1:12" s="233" customFormat="1" ht="78" customHeight="1" x14ac:dyDescent="0.35">
      <c r="A173" s="358" t="s">
        <v>220</v>
      </c>
      <c r="B173" s="358" t="s">
        <v>219</v>
      </c>
      <c r="C173" s="358" t="s">
        <v>222</v>
      </c>
      <c r="D173" s="358" t="s">
        <v>216</v>
      </c>
      <c r="E173" s="358" t="s">
        <v>215</v>
      </c>
      <c r="F173" s="359" t="s">
        <v>351</v>
      </c>
      <c r="G173" s="359" t="s">
        <v>350</v>
      </c>
      <c r="H173" s="360" t="s">
        <v>352</v>
      </c>
      <c r="I173" s="361" t="s">
        <v>233</v>
      </c>
      <c r="J173" s="361" t="s">
        <v>347</v>
      </c>
      <c r="K173" s="193" t="s">
        <v>236</v>
      </c>
      <c r="L173" s="193" t="s">
        <v>234</v>
      </c>
    </row>
    <row r="174" spans="1:12" s="284" customFormat="1" ht="15.5" x14ac:dyDescent="0.35">
      <c r="A174" s="195"/>
      <c r="B174" s="303"/>
      <c r="C174" s="303"/>
      <c r="D174" s="304"/>
      <c r="E174" s="195"/>
      <c r="F174" s="305"/>
      <c r="G174" s="90">
        <f t="shared" ref="G174:G197" si="16">IF(F174="",D174,D174/F174)</f>
        <v>0</v>
      </c>
      <c r="H174" s="156"/>
      <c r="I174" s="157"/>
      <c r="J174" s="166">
        <f>IF(I174&gt;0,(D174/I174),G174)</f>
        <v>0</v>
      </c>
      <c r="K174" s="159"/>
      <c r="L174" s="164">
        <f t="shared" ref="L174:L180" si="17">J174-K174</f>
        <v>0</v>
      </c>
    </row>
    <row r="175" spans="1:12" s="284" customFormat="1" ht="15.5" x14ac:dyDescent="0.35">
      <c r="A175" s="195"/>
      <c r="B175" s="303"/>
      <c r="C175" s="303"/>
      <c r="D175" s="304"/>
      <c r="E175" s="195"/>
      <c r="F175" s="305"/>
      <c r="G175" s="90">
        <f t="shared" si="16"/>
        <v>0</v>
      </c>
      <c r="H175" s="156"/>
      <c r="I175" s="157"/>
      <c r="J175" s="166">
        <f t="shared" ref="J175:J197" si="18">IF(I175&gt;0,(D175/I175),G175)</f>
        <v>0</v>
      </c>
      <c r="K175" s="159"/>
      <c r="L175" s="164">
        <f t="shared" si="17"/>
        <v>0</v>
      </c>
    </row>
    <row r="176" spans="1:12" s="284" customFormat="1" ht="15.5" x14ac:dyDescent="0.35">
      <c r="A176" s="195"/>
      <c r="B176" s="303"/>
      <c r="C176" s="303"/>
      <c r="D176" s="304"/>
      <c r="E176" s="195"/>
      <c r="F176" s="305"/>
      <c r="G176" s="90">
        <f t="shared" si="16"/>
        <v>0</v>
      </c>
      <c r="H176" s="156"/>
      <c r="I176" s="157"/>
      <c r="J176" s="166">
        <f t="shared" si="18"/>
        <v>0</v>
      </c>
      <c r="K176" s="159"/>
      <c r="L176" s="164">
        <f t="shared" si="17"/>
        <v>0</v>
      </c>
    </row>
    <row r="177" spans="1:12" s="284" customFormat="1" ht="15.5" x14ac:dyDescent="0.35">
      <c r="A177" s="195"/>
      <c r="B177" s="303"/>
      <c r="C177" s="303"/>
      <c r="D177" s="304"/>
      <c r="E177" s="195"/>
      <c r="F177" s="305"/>
      <c r="G177" s="90">
        <f t="shared" si="16"/>
        <v>0</v>
      </c>
      <c r="H177" s="156"/>
      <c r="I177" s="157"/>
      <c r="J177" s="166">
        <f t="shared" si="18"/>
        <v>0</v>
      </c>
      <c r="K177" s="159"/>
      <c r="L177" s="164">
        <f t="shared" si="17"/>
        <v>0</v>
      </c>
    </row>
    <row r="178" spans="1:12" s="284" customFormat="1" ht="15.5" x14ac:dyDescent="0.35">
      <c r="A178" s="195"/>
      <c r="B178" s="303"/>
      <c r="C178" s="303"/>
      <c r="D178" s="304"/>
      <c r="E178" s="195"/>
      <c r="F178" s="305"/>
      <c r="G178" s="90">
        <f t="shared" si="16"/>
        <v>0</v>
      </c>
      <c r="H178" s="156"/>
      <c r="I178" s="157"/>
      <c r="J178" s="166">
        <f t="shared" si="18"/>
        <v>0</v>
      </c>
      <c r="K178" s="159"/>
      <c r="L178" s="164">
        <f t="shared" si="17"/>
        <v>0</v>
      </c>
    </row>
    <row r="179" spans="1:12" s="284" customFormat="1" ht="15.5" x14ac:dyDescent="0.35">
      <c r="A179" s="195"/>
      <c r="B179" s="303"/>
      <c r="C179" s="303"/>
      <c r="D179" s="304"/>
      <c r="E179" s="195"/>
      <c r="F179" s="305"/>
      <c r="G179" s="90">
        <f t="shared" si="16"/>
        <v>0</v>
      </c>
      <c r="H179" s="156"/>
      <c r="I179" s="157"/>
      <c r="J179" s="166">
        <f t="shared" si="18"/>
        <v>0</v>
      </c>
      <c r="K179" s="159"/>
      <c r="L179" s="164">
        <f t="shared" si="17"/>
        <v>0</v>
      </c>
    </row>
    <row r="180" spans="1:12" s="284" customFormat="1" ht="15.5" x14ac:dyDescent="0.35">
      <c r="A180" s="195"/>
      <c r="B180" s="303"/>
      <c r="C180" s="303"/>
      <c r="D180" s="304"/>
      <c r="E180" s="195"/>
      <c r="F180" s="305"/>
      <c r="G180" s="90">
        <f t="shared" si="16"/>
        <v>0</v>
      </c>
      <c r="H180" s="156"/>
      <c r="I180" s="157"/>
      <c r="J180" s="166">
        <f t="shared" si="18"/>
        <v>0</v>
      </c>
      <c r="K180" s="159"/>
      <c r="L180" s="164">
        <f t="shared" si="17"/>
        <v>0</v>
      </c>
    </row>
    <row r="181" spans="1:12" s="284" customFormat="1" ht="15.5" x14ac:dyDescent="0.35">
      <c r="A181" s="195"/>
      <c r="B181" s="303"/>
      <c r="C181" s="303"/>
      <c r="D181" s="304"/>
      <c r="E181" s="195"/>
      <c r="F181" s="305"/>
      <c r="G181" s="90">
        <f t="shared" si="16"/>
        <v>0</v>
      </c>
      <c r="H181" s="156"/>
      <c r="I181" s="157"/>
      <c r="J181" s="166">
        <f t="shared" si="18"/>
        <v>0</v>
      </c>
      <c r="K181" s="159"/>
      <c r="L181" s="164">
        <f t="shared" ref="L181:L197" si="19">J181-K181</f>
        <v>0</v>
      </c>
    </row>
    <row r="182" spans="1:12" s="284" customFormat="1" ht="15.5" x14ac:dyDescent="0.35">
      <c r="A182" s="195"/>
      <c r="B182" s="303"/>
      <c r="C182" s="303"/>
      <c r="D182" s="304"/>
      <c r="E182" s="195"/>
      <c r="F182" s="305"/>
      <c r="G182" s="90">
        <f t="shared" ref="G182:G186" si="20">IF(F182="",D182,D182/F182)</f>
        <v>0</v>
      </c>
      <c r="H182" s="156"/>
      <c r="I182" s="157"/>
      <c r="J182" s="166">
        <f t="shared" ref="J182:J186" si="21">IF(I182&gt;0,(D182/I182),G182)</f>
        <v>0</v>
      </c>
      <c r="K182" s="159"/>
      <c r="L182" s="164">
        <f t="shared" si="19"/>
        <v>0</v>
      </c>
    </row>
    <row r="183" spans="1:12" s="284" customFormat="1" ht="15.5" x14ac:dyDescent="0.35">
      <c r="A183" s="195"/>
      <c r="B183" s="303"/>
      <c r="C183" s="303"/>
      <c r="D183" s="304"/>
      <c r="E183" s="195"/>
      <c r="F183" s="305"/>
      <c r="G183" s="90">
        <f t="shared" si="20"/>
        <v>0</v>
      </c>
      <c r="H183" s="156"/>
      <c r="I183" s="157"/>
      <c r="J183" s="166">
        <f t="shared" si="21"/>
        <v>0</v>
      </c>
      <c r="K183" s="159"/>
      <c r="L183" s="164">
        <f t="shared" si="19"/>
        <v>0</v>
      </c>
    </row>
    <row r="184" spans="1:12" s="284" customFormat="1" ht="15.5" x14ac:dyDescent="0.35">
      <c r="A184" s="195"/>
      <c r="B184" s="303"/>
      <c r="C184" s="303"/>
      <c r="D184" s="304"/>
      <c r="E184" s="195"/>
      <c r="F184" s="305"/>
      <c r="G184" s="90">
        <f t="shared" si="20"/>
        <v>0</v>
      </c>
      <c r="H184" s="156"/>
      <c r="I184" s="157"/>
      <c r="J184" s="166">
        <f t="shared" si="21"/>
        <v>0</v>
      </c>
      <c r="K184" s="159"/>
      <c r="L184" s="164">
        <f t="shared" si="19"/>
        <v>0</v>
      </c>
    </row>
    <row r="185" spans="1:12" s="284" customFormat="1" ht="15.5" x14ac:dyDescent="0.35">
      <c r="A185" s="195"/>
      <c r="B185" s="303"/>
      <c r="C185" s="303"/>
      <c r="D185" s="304"/>
      <c r="E185" s="195"/>
      <c r="F185" s="305"/>
      <c r="G185" s="90">
        <f t="shared" si="20"/>
        <v>0</v>
      </c>
      <c r="H185" s="156"/>
      <c r="I185" s="157"/>
      <c r="J185" s="166">
        <f t="shared" si="21"/>
        <v>0</v>
      </c>
      <c r="K185" s="159"/>
      <c r="L185" s="164">
        <f t="shared" si="19"/>
        <v>0</v>
      </c>
    </row>
    <row r="186" spans="1:12" s="284" customFormat="1" ht="15.5" x14ac:dyDescent="0.35">
      <c r="A186" s="195"/>
      <c r="B186" s="303"/>
      <c r="C186" s="303"/>
      <c r="D186" s="304"/>
      <c r="E186" s="195"/>
      <c r="F186" s="305"/>
      <c r="G186" s="90">
        <f t="shared" si="20"/>
        <v>0</v>
      </c>
      <c r="H186" s="156"/>
      <c r="I186" s="157"/>
      <c r="J186" s="166">
        <f t="shared" si="21"/>
        <v>0</v>
      </c>
      <c r="K186" s="159"/>
      <c r="L186" s="164">
        <f t="shared" si="19"/>
        <v>0</v>
      </c>
    </row>
    <row r="187" spans="1:12" s="284" customFormat="1" ht="15.5" x14ac:dyDescent="0.35">
      <c r="A187" s="195"/>
      <c r="B187" s="303"/>
      <c r="C187" s="303"/>
      <c r="D187" s="304"/>
      <c r="E187" s="195"/>
      <c r="F187" s="305"/>
      <c r="G187" s="90">
        <f t="shared" si="16"/>
        <v>0</v>
      </c>
      <c r="H187" s="156"/>
      <c r="I187" s="157"/>
      <c r="J187" s="166">
        <f t="shared" si="18"/>
        <v>0</v>
      </c>
      <c r="K187" s="159"/>
      <c r="L187" s="164">
        <f t="shared" si="19"/>
        <v>0</v>
      </c>
    </row>
    <row r="188" spans="1:12" s="284" customFormat="1" ht="15.5" x14ac:dyDescent="0.35">
      <c r="A188" s="195"/>
      <c r="B188" s="303"/>
      <c r="C188" s="303"/>
      <c r="D188" s="304"/>
      <c r="E188" s="195"/>
      <c r="F188" s="305"/>
      <c r="G188" s="90">
        <f t="shared" si="16"/>
        <v>0</v>
      </c>
      <c r="H188" s="156"/>
      <c r="I188" s="157"/>
      <c r="J188" s="166">
        <f t="shared" si="18"/>
        <v>0</v>
      </c>
      <c r="K188" s="159"/>
      <c r="L188" s="164">
        <f t="shared" si="19"/>
        <v>0</v>
      </c>
    </row>
    <row r="189" spans="1:12" s="284" customFormat="1" ht="15.5" x14ac:dyDescent="0.35">
      <c r="A189" s="195"/>
      <c r="B189" s="303"/>
      <c r="C189" s="303"/>
      <c r="D189" s="304"/>
      <c r="E189" s="195"/>
      <c r="F189" s="305"/>
      <c r="G189" s="90">
        <f t="shared" si="16"/>
        <v>0</v>
      </c>
      <c r="H189" s="156"/>
      <c r="I189" s="157"/>
      <c r="J189" s="166">
        <f t="shared" si="18"/>
        <v>0</v>
      </c>
      <c r="K189" s="159"/>
      <c r="L189" s="164">
        <f t="shared" si="19"/>
        <v>0</v>
      </c>
    </row>
    <row r="190" spans="1:12" s="284" customFormat="1" ht="15.5" x14ac:dyDescent="0.35">
      <c r="A190" s="195"/>
      <c r="B190" s="303"/>
      <c r="C190" s="303"/>
      <c r="D190" s="304"/>
      <c r="E190" s="195"/>
      <c r="F190" s="305"/>
      <c r="G190" s="90">
        <f t="shared" si="16"/>
        <v>0</v>
      </c>
      <c r="H190" s="156"/>
      <c r="I190" s="157"/>
      <c r="J190" s="166">
        <f t="shared" si="18"/>
        <v>0</v>
      </c>
      <c r="K190" s="159"/>
      <c r="L190" s="164">
        <f t="shared" si="19"/>
        <v>0</v>
      </c>
    </row>
    <row r="191" spans="1:12" s="284" customFormat="1" ht="15.5" x14ac:dyDescent="0.35">
      <c r="A191" s="195"/>
      <c r="B191" s="303"/>
      <c r="C191" s="303"/>
      <c r="D191" s="304"/>
      <c r="E191" s="195"/>
      <c r="F191" s="305"/>
      <c r="G191" s="90">
        <f t="shared" si="16"/>
        <v>0</v>
      </c>
      <c r="H191" s="156"/>
      <c r="I191" s="157"/>
      <c r="J191" s="166">
        <f t="shared" si="18"/>
        <v>0</v>
      </c>
      <c r="K191" s="159"/>
      <c r="L191" s="164">
        <f t="shared" si="19"/>
        <v>0</v>
      </c>
    </row>
    <row r="192" spans="1:12" s="284" customFormat="1" ht="15.5" x14ac:dyDescent="0.35">
      <c r="A192" s="195"/>
      <c r="B192" s="303"/>
      <c r="C192" s="303"/>
      <c r="D192" s="304"/>
      <c r="E192" s="195"/>
      <c r="F192" s="305"/>
      <c r="G192" s="90">
        <f t="shared" si="16"/>
        <v>0</v>
      </c>
      <c r="H192" s="156"/>
      <c r="I192" s="157"/>
      <c r="J192" s="166">
        <f t="shared" si="18"/>
        <v>0</v>
      </c>
      <c r="K192" s="159"/>
      <c r="L192" s="164">
        <f t="shared" si="19"/>
        <v>0</v>
      </c>
    </row>
    <row r="193" spans="1:12" s="284" customFormat="1" ht="15.5" x14ac:dyDescent="0.35">
      <c r="A193" s="195"/>
      <c r="B193" s="303"/>
      <c r="C193" s="303"/>
      <c r="D193" s="304"/>
      <c r="E193" s="195"/>
      <c r="F193" s="305"/>
      <c r="G193" s="90">
        <f t="shared" si="16"/>
        <v>0</v>
      </c>
      <c r="H193" s="156"/>
      <c r="I193" s="157"/>
      <c r="J193" s="166">
        <f t="shared" si="18"/>
        <v>0</v>
      </c>
      <c r="K193" s="159"/>
      <c r="L193" s="164">
        <f t="shared" si="19"/>
        <v>0</v>
      </c>
    </row>
    <row r="194" spans="1:12" s="284" customFormat="1" ht="15.5" x14ac:dyDescent="0.35">
      <c r="A194" s="195"/>
      <c r="B194" s="303"/>
      <c r="C194" s="303"/>
      <c r="D194" s="304"/>
      <c r="E194" s="195"/>
      <c r="F194" s="305"/>
      <c r="G194" s="90">
        <f t="shared" si="16"/>
        <v>0</v>
      </c>
      <c r="H194" s="156"/>
      <c r="I194" s="157"/>
      <c r="J194" s="166">
        <f t="shared" si="18"/>
        <v>0</v>
      </c>
      <c r="K194" s="159"/>
      <c r="L194" s="164">
        <f t="shared" si="19"/>
        <v>0</v>
      </c>
    </row>
    <row r="195" spans="1:12" s="284" customFormat="1" ht="15.5" x14ac:dyDescent="0.35">
      <c r="A195" s="195"/>
      <c r="B195" s="303"/>
      <c r="C195" s="303"/>
      <c r="D195" s="304"/>
      <c r="E195" s="195"/>
      <c r="F195" s="305"/>
      <c r="G195" s="90">
        <f t="shared" si="16"/>
        <v>0</v>
      </c>
      <c r="H195" s="156"/>
      <c r="I195" s="157"/>
      <c r="J195" s="166">
        <f t="shared" si="18"/>
        <v>0</v>
      </c>
      <c r="K195" s="159"/>
      <c r="L195" s="164">
        <f t="shared" si="19"/>
        <v>0</v>
      </c>
    </row>
    <row r="196" spans="1:12" s="284" customFormat="1" ht="15.5" x14ac:dyDescent="0.35">
      <c r="A196" s="195"/>
      <c r="B196" s="303"/>
      <c r="C196" s="303"/>
      <c r="D196" s="304"/>
      <c r="E196" s="195"/>
      <c r="F196" s="305"/>
      <c r="G196" s="90">
        <f t="shared" si="16"/>
        <v>0</v>
      </c>
      <c r="H196" s="156"/>
      <c r="I196" s="157"/>
      <c r="J196" s="166">
        <f t="shared" si="18"/>
        <v>0</v>
      </c>
      <c r="K196" s="159"/>
      <c r="L196" s="164">
        <f t="shared" si="19"/>
        <v>0</v>
      </c>
    </row>
    <row r="197" spans="1:12" s="284" customFormat="1" ht="15" customHeight="1" thickBot="1" x14ac:dyDescent="0.4">
      <c r="A197" s="306"/>
      <c r="B197" s="307"/>
      <c r="C197" s="307"/>
      <c r="D197" s="304"/>
      <c r="E197" s="306"/>
      <c r="F197" s="308"/>
      <c r="G197" s="90">
        <f t="shared" si="16"/>
        <v>0</v>
      </c>
      <c r="H197" s="156"/>
      <c r="I197" s="157"/>
      <c r="J197" s="166">
        <f t="shared" si="18"/>
        <v>0</v>
      </c>
      <c r="K197" s="159"/>
      <c r="L197" s="164">
        <f t="shared" si="19"/>
        <v>0</v>
      </c>
    </row>
    <row r="198" spans="1:12" s="284" customFormat="1" ht="22.5" customHeight="1" thickBot="1" x14ac:dyDescent="0.4">
      <c r="A198" s="290"/>
      <c r="B198" s="290"/>
      <c r="C198" s="290"/>
      <c r="D198" s="290"/>
      <c r="E198" s="291"/>
      <c r="F198" s="292" t="s">
        <v>331</v>
      </c>
      <c r="G198" s="355">
        <f>ROUNDUP(SUM(G174:G197),2)</f>
        <v>0</v>
      </c>
      <c r="H198" s="300"/>
      <c r="I198" s="309"/>
      <c r="J198" s="301">
        <f>ROUNDUP(SUM(J174:J197),2)</f>
        <v>0</v>
      </c>
      <c r="K198" s="336">
        <f>ROUNDUP(SUM(K174:K197),2)</f>
        <v>0</v>
      </c>
      <c r="L198" s="302">
        <f>ROUNDUP(SUM(L174:L197),2)</f>
        <v>0</v>
      </c>
    </row>
    <row r="199" spans="1:12" s="216" customFormat="1" ht="14" customHeight="1" x14ac:dyDescent="0.35">
      <c r="A199" s="234"/>
      <c r="B199" s="234"/>
      <c r="C199" s="235"/>
      <c r="D199" s="234"/>
      <c r="E199" s="234"/>
      <c r="F199" s="236"/>
      <c r="G199" s="236"/>
      <c r="H199" s="237"/>
      <c r="I199" s="238"/>
      <c r="J199" s="238"/>
    </row>
    <row r="200" spans="1:12" s="225" customFormat="1" ht="21" customHeight="1" x14ac:dyDescent="0.35">
      <c r="A200" s="697" t="s">
        <v>312</v>
      </c>
      <c r="B200" s="698"/>
      <c r="C200" s="698"/>
      <c r="D200" s="698"/>
      <c r="E200" s="698"/>
      <c r="F200" s="698"/>
      <c r="G200" s="699"/>
      <c r="H200" s="182"/>
      <c r="I200" s="224"/>
      <c r="J200" s="224"/>
    </row>
    <row r="201" spans="1:12" s="233" customFormat="1" ht="75" customHeight="1" x14ac:dyDescent="0.35">
      <c r="A201" s="358" t="s">
        <v>220</v>
      </c>
      <c r="B201" s="358" t="s">
        <v>219</v>
      </c>
      <c r="C201" s="358" t="s">
        <v>222</v>
      </c>
      <c r="D201" s="358" t="s">
        <v>216</v>
      </c>
      <c r="E201" s="358" t="s">
        <v>215</v>
      </c>
      <c r="F201" s="359" t="s">
        <v>346</v>
      </c>
      <c r="G201" s="359" t="s">
        <v>350</v>
      </c>
      <c r="H201" s="360" t="s">
        <v>345</v>
      </c>
      <c r="I201" s="361" t="s">
        <v>233</v>
      </c>
      <c r="J201" s="361" t="s">
        <v>348</v>
      </c>
      <c r="K201" s="193" t="s">
        <v>236</v>
      </c>
      <c r="L201" s="193" t="s">
        <v>234</v>
      </c>
    </row>
    <row r="202" spans="1:12" s="284" customFormat="1" ht="15.5" x14ac:dyDescent="0.35">
      <c r="A202" s="310"/>
      <c r="B202" s="196"/>
      <c r="C202" s="196"/>
      <c r="D202" s="304"/>
      <c r="E202" s="310"/>
      <c r="F202" s="305"/>
      <c r="G202" s="90">
        <f t="shared" ref="G202:G209" si="22">IF(F202="",D202,D202/F202)</f>
        <v>0</v>
      </c>
      <c r="H202" s="156"/>
      <c r="I202" s="157"/>
      <c r="J202" s="166">
        <f t="shared" ref="J202:J230" si="23">IF(I202&gt;0,(D202/I202),G202)</f>
        <v>0</v>
      </c>
      <c r="K202" s="159"/>
      <c r="L202" s="164">
        <f>J202-K202</f>
        <v>0</v>
      </c>
    </row>
    <row r="203" spans="1:12" s="284" customFormat="1" ht="15.5" x14ac:dyDescent="0.35">
      <c r="A203" s="310"/>
      <c r="B203" s="196"/>
      <c r="C203" s="196"/>
      <c r="D203" s="304"/>
      <c r="E203" s="310"/>
      <c r="F203" s="305"/>
      <c r="G203" s="90">
        <f t="shared" si="22"/>
        <v>0</v>
      </c>
      <c r="H203" s="156"/>
      <c r="I203" s="157"/>
      <c r="J203" s="166">
        <f t="shared" si="23"/>
        <v>0</v>
      </c>
      <c r="K203" s="159"/>
      <c r="L203" s="164">
        <f t="shared" ref="L203:L211" si="24">J203-K203</f>
        <v>0</v>
      </c>
    </row>
    <row r="204" spans="1:12" s="284" customFormat="1" ht="15.5" x14ac:dyDescent="0.35">
      <c r="A204" s="310"/>
      <c r="B204" s="196"/>
      <c r="C204" s="196"/>
      <c r="D204" s="304"/>
      <c r="E204" s="310"/>
      <c r="F204" s="305"/>
      <c r="G204" s="90">
        <f t="shared" si="22"/>
        <v>0</v>
      </c>
      <c r="H204" s="156"/>
      <c r="I204" s="157"/>
      <c r="J204" s="166">
        <f t="shared" si="23"/>
        <v>0</v>
      </c>
      <c r="K204" s="159"/>
      <c r="L204" s="164">
        <f t="shared" si="24"/>
        <v>0</v>
      </c>
    </row>
    <row r="205" spans="1:12" s="284" customFormat="1" ht="15.5" x14ac:dyDescent="0.35">
      <c r="A205" s="310"/>
      <c r="B205" s="196"/>
      <c r="C205" s="196"/>
      <c r="D205" s="304"/>
      <c r="E205" s="310"/>
      <c r="F205" s="305"/>
      <c r="G205" s="90">
        <f t="shared" si="22"/>
        <v>0</v>
      </c>
      <c r="H205" s="156"/>
      <c r="I205" s="157"/>
      <c r="J205" s="166">
        <f t="shared" si="23"/>
        <v>0</v>
      </c>
      <c r="K205" s="159"/>
      <c r="L205" s="164">
        <f t="shared" si="24"/>
        <v>0</v>
      </c>
    </row>
    <row r="206" spans="1:12" s="284" customFormat="1" ht="15.5" x14ac:dyDescent="0.35">
      <c r="A206" s="310"/>
      <c r="B206" s="196"/>
      <c r="C206" s="196"/>
      <c r="D206" s="304"/>
      <c r="E206" s="310"/>
      <c r="F206" s="305"/>
      <c r="G206" s="90">
        <f t="shared" si="22"/>
        <v>0</v>
      </c>
      <c r="H206" s="156"/>
      <c r="I206" s="157"/>
      <c r="J206" s="166">
        <f t="shared" si="23"/>
        <v>0</v>
      </c>
      <c r="K206" s="159"/>
      <c r="L206" s="164">
        <f t="shared" si="24"/>
        <v>0</v>
      </c>
    </row>
    <row r="207" spans="1:12" s="284" customFormat="1" ht="15.5" x14ac:dyDescent="0.35">
      <c r="A207" s="310"/>
      <c r="B207" s="196"/>
      <c r="C207" s="196"/>
      <c r="D207" s="304"/>
      <c r="E207" s="310"/>
      <c r="F207" s="305"/>
      <c r="G207" s="90">
        <f t="shared" si="22"/>
        <v>0</v>
      </c>
      <c r="H207" s="156"/>
      <c r="I207" s="157"/>
      <c r="J207" s="166">
        <f t="shared" si="23"/>
        <v>0</v>
      </c>
      <c r="K207" s="159"/>
      <c r="L207" s="164">
        <f t="shared" si="24"/>
        <v>0</v>
      </c>
    </row>
    <row r="208" spans="1:12" s="284" customFormat="1" ht="15.5" x14ac:dyDescent="0.35">
      <c r="A208" s="310"/>
      <c r="B208" s="196"/>
      <c r="C208" s="196"/>
      <c r="D208" s="304"/>
      <c r="E208" s="310"/>
      <c r="F208" s="305"/>
      <c r="G208" s="90">
        <f t="shared" si="22"/>
        <v>0</v>
      </c>
      <c r="H208" s="156"/>
      <c r="I208" s="157"/>
      <c r="J208" s="166">
        <f t="shared" si="23"/>
        <v>0</v>
      </c>
      <c r="K208" s="159"/>
      <c r="L208" s="164">
        <f t="shared" si="24"/>
        <v>0</v>
      </c>
    </row>
    <row r="209" spans="1:12" s="284" customFormat="1" ht="15.5" x14ac:dyDescent="0.35">
      <c r="A209" s="310"/>
      <c r="B209" s="196"/>
      <c r="C209" s="196"/>
      <c r="D209" s="304"/>
      <c r="E209" s="310"/>
      <c r="F209" s="305"/>
      <c r="G209" s="90">
        <f t="shared" si="22"/>
        <v>0</v>
      </c>
      <c r="H209" s="156"/>
      <c r="I209" s="157"/>
      <c r="J209" s="166">
        <f t="shared" si="23"/>
        <v>0</v>
      </c>
      <c r="K209" s="159"/>
      <c r="L209" s="164">
        <f t="shared" si="24"/>
        <v>0</v>
      </c>
    </row>
    <row r="210" spans="1:12" s="284" customFormat="1" ht="15.5" x14ac:dyDescent="0.35">
      <c r="A210" s="310"/>
      <c r="B210" s="196"/>
      <c r="C210" s="196"/>
      <c r="D210" s="304"/>
      <c r="E210" s="310"/>
      <c r="F210" s="305"/>
      <c r="G210" s="90">
        <f t="shared" ref="G210:G211" si="25">IF(F210="",D210,D210/F210)</f>
        <v>0</v>
      </c>
      <c r="H210" s="156"/>
      <c r="I210" s="157"/>
      <c r="J210" s="166">
        <f t="shared" si="23"/>
        <v>0</v>
      </c>
      <c r="K210" s="159"/>
      <c r="L210" s="164">
        <f t="shared" si="24"/>
        <v>0</v>
      </c>
    </row>
    <row r="211" spans="1:12" s="284" customFormat="1" ht="15.5" x14ac:dyDescent="0.35">
      <c r="A211" s="310"/>
      <c r="B211" s="196"/>
      <c r="C211" s="196"/>
      <c r="D211" s="304"/>
      <c r="E211" s="310"/>
      <c r="F211" s="305"/>
      <c r="G211" s="90">
        <f t="shared" si="25"/>
        <v>0</v>
      </c>
      <c r="H211" s="156"/>
      <c r="I211" s="157"/>
      <c r="J211" s="166">
        <f t="shared" si="23"/>
        <v>0</v>
      </c>
      <c r="K211" s="159"/>
      <c r="L211" s="164">
        <f t="shared" si="24"/>
        <v>0</v>
      </c>
    </row>
    <row r="212" spans="1:12" s="284" customFormat="1" ht="15.5" x14ac:dyDescent="0.35">
      <c r="A212" s="195"/>
      <c r="B212" s="303"/>
      <c r="C212" s="303"/>
      <c r="D212" s="304"/>
      <c r="E212" s="195"/>
      <c r="F212" s="305"/>
      <c r="G212" s="90">
        <f t="shared" ref="G212:G230" si="26">IF(F212="",D212,D212/F212)</f>
        <v>0</v>
      </c>
      <c r="H212" s="156"/>
      <c r="I212" s="157"/>
      <c r="J212" s="166">
        <f t="shared" si="23"/>
        <v>0</v>
      </c>
      <c r="K212" s="159"/>
      <c r="L212" s="164">
        <f t="shared" ref="L212:L230" si="27">J212-K212</f>
        <v>0</v>
      </c>
    </row>
    <row r="213" spans="1:12" s="284" customFormat="1" ht="15.5" x14ac:dyDescent="0.35">
      <c r="A213" s="195"/>
      <c r="B213" s="303"/>
      <c r="C213" s="303"/>
      <c r="D213" s="304"/>
      <c r="E213" s="195"/>
      <c r="F213" s="305"/>
      <c r="G213" s="90">
        <f t="shared" si="26"/>
        <v>0</v>
      </c>
      <c r="H213" s="156"/>
      <c r="I213" s="157"/>
      <c r="J213" s="166">
        <f t="shared" si="23"/>
        <v>0</v>
      </c>
      <c r="K213" s="159"/>
      <c r="L213" s="164">
        <f t="shared" si="27"/>
        <v>0</v>
      </c>
    </row>
    <row r="214" spans="1:12" s="284" customFormat="1" ht="15.5" x14ac:dyDescent="0.35">
      <c r="A214" s="195"/>
      <c r="B214" s="303"/>
      <c r="C214" s="303"/>
      <c r="D214" s="304"/>
      <c r="E214" s="195"/>
      <c r="F214" s="305"/>
      <c r="G214" s="90">
        <f t="shared" si="26"/>
        <v>0</v>
      </c>
      <c r="H214" s="156"/>
      <c r="I214" s="157"/>
      <c r="J214" s="166">
        <f t="shared" si="23"/>
        <v>0</v>
      </c>
      <c r="K214" s="159"/>
      <c r="L214" s="164">
        <f t="shared" si="27"/>
        <v>0</v>
      </c>
    </row>
    <row r="215" spans="1:12" s="284" customFormat="1" ht="15.5" x14ac:dyDescent="0.35">
      <c r="A215" s="195"/>
      <c r="B215" s="303"/>
      <c r="C215" s="303"/>
      <c r="D215" s="304"/>
      <c r="E215" s="195"/>
      <c r="F215" s="305"/>
      <c r="G215" s="90">
        <f t="shared" si="26"/>
        <v>0</v>
      </c>
      <c r="H215" s="156"/>
      <c r="I215" s="157"/>
      <c r="J215" s="166">
        <f t="shared" si="23"/>
        <v>0</v>
      </c>
      <c r="K215" s="159"/>
      <c r="L215" s="164">
        <f t="shared" si="27"/>
        <v>0</v>
      </c>
    </row>
    <row r="216" spans="1:12" s="284" customFormat="1" ht="15.5" x14ac:dyDescent="0.35">
      <c r="A216" s="195"/>
      <c r="B216" s="303"/>
      <c r="C216" s="303"/>
      <c r="D216" s="304"/>
      <c r="E216" s="195"/>
      <c r="F216" s="305"/>
      <c r="G216" s="90">
        <f t="shared" si="26"/>
        <v>0</v>
      </c>
      <c r="H216" s="156"/>
      <c r="I216" s="157"/>
      <c r="J216" s="166">
        <f t="shared" si="23"/>
        <v>0</v>
      </c>
      <c r="K216" s="159"/>
      <c r="L216" s="164">
        <f t="shared" si="27"/>
        <v>0</v>
      </c>
    </row>
    <row r="217" spans="1:12" s="284" customFormat="1" ht="15.5" x14ac:dyDescent="0.35">
      <c r="A217" s="195"/>
      <c r="B217" s="303"/>
      <c r="C217" s="303"/>
      <c r="D217" s="304"/>
      <c r="E217" s="195"/>
      <c r="F217" s="305"/>
      <c r="G217" s="90">
        <f t="shared" si="26"/>
        <v>0</v>
      </c>
      <c r="H217" s="156"/>
      <c r="I217" s="157"/>
      <c r="J217" s="166">
        <f t="shared" si="23"/>
        <v>0</v>
      </c>
      <c r="K217" s="159"/>
      <c r="L217" s="164">
        <f t="shared" si="27"/>
        <v>0</v>
      </c>
    </row>
    <row r="218" spans="1:12" s="284" customFormat="1" ht="15.5" x14ac:dyDescent="0.35">
      <c r="A218" s="195"/>
      <c r="B218" s="303"/>
      <c r="C218" s="303"/>
      <c r="D218" s="304"/>
      <c r="E218" s="195"/>
      <c r="F218" s="305"/>
      <c r="G218" s="90">
        <f t="shared" si="26"/>
        <v>0</v>
      </c>
      <c r="H218" s="156"/>
      <c r="I218" s="157"/>
      <c r="J218" s="166">
        <f t="shared" si="23"/>
        <v>0</v>
      </c>
      <c r="K218" s="159"/>
      <c r="L218" s="164">
        <f t="shared" si="27"/>
        <v>0</v>
      </c>
    </row>
    <row r="219" spans="1:12" s="284" customFormat="1" ht="15.5" x14ac:dyDescent="0.35">
      <c r="A219" s="195"/>
      <c r="B219" s="303"/>
      <c r="C219" s="303"/>
      <c r="D219" s="304"/>
      <c r="E219" s="195"/>
      <c r="F219" s="305"/>
      <c r="G219" s="90">
        <f t="shared" si="26"/>
        <v>0</v>
      </c>
      <c r="H219" s="156"/>
      <c r="I219" s="157"/>
      <c r="J219" s="166">
        <f t="shared" si="23"/>
        <v>0</v>
      </c>
      <c r="K219" s="159"/>
      <c r="L219" s="164">
        <f t="shared" si="27"/>
        <v>0</v>
      </c>
    </row>
    <row r="220" spans="1:12" s="284" customFormat="1" ht="15.5" x14ac:dyDescent="0.35">
      <c r="A220" s="195"/>
      <c r="B220" s="303"/>
      <c r="C220" s="303"/>
      <c r="D220" s="304"/>
      <c r="E220" s="195"/>
      <c r="F220" s="305"/>
      <c r="G220" s="90">
        <f t="shared" si="26"/>
        <v>0</v>
      </c>
      <c r="H220" s="156"/>
      <c r="I220" s="157"/>
      <c r="J220" s="166">
        <f t="shared" si="23"/>
        <v>0</v>
      </c>
      <c r="K220" s="159"/>
      <c r="L220" s="164">
        <f t="shared" si="27"/>
        <v>0</v>
      </c>
    </row>
    <row r="221" spans="1:12" s="284" customFormat="1" ht="15.5" x14ac:dyDescent="0.35">
      <c r="A221" s="195"/>
      <c r="B221" s="303"/>
      <c r="C221" s="303"/>
      <c r="D221" s="304"/>
      <c r="E221" s="195"/>
      <c r="F221" s="305"/>
      <c r="G221" s="90">
        <f t="shared" si="26"/>
        <v>0</v>
      </c>
      <c r="H221" s="156"/>
      <c r="I221" s="157"/>
      <c r="J221" s="166">
        <f t="shared" si="23"/>
        <v>0</v>
      </c>
      <c r="K221" s="159"/>
      <c r="L221" s="164">
        <f t="shared" si="27"/>
        <v>0</v>
      </c>
    </row>
    <row r="222" spans="1:12" s="284" customFormat="1" ht="15.5" x14ac:dyDescent="0.35">
      <c r="A222" s="195"/>
      <c r="B222" s="303"/>
      <c r="C222" s="303"/>
      <c r="D222" s="304"/>
      <c r="E222" s="195"/>
      <c r="F222" s="305"/>
      <c r="G222" s="90">
        <f t="shared" si="26"/>
        <v>0</v>
      </c>
      <c r="H222" s="156"/>
      <c r="I222" s="157"/>
      <c r="J222" s="166">
        <f t="shared" si="23"/>
        <v>0</v>
      </c>
      <c r="K222" s="159"/>
      <c r="L222" s="164">
        <f t="shared" si="27"/>
        <v>0</v>
      </c>
    </row>
    <row r="223" spans="1:12" s="284" customFormat="1" ht="15" customHeight="1" x14ac:dyDescent="0.35">
      <c r="A223" s="195"/>
      <c r="B223" s="303"/>
      <c r="C223" s="303"/>
      <c r="D223" s="304"/>
      <c r="E223" s="195"/>
      <c r="F223" s="305"/>
      <c r="G223" s="90">
        <f t="shared" si="26"/>
        <v>0</v>
      </c>
      <c r="H223" s="156"/>
      <c r="I223" s="157"/>
      <c r="J223" s="166">
        <f t="shared" si="23"/>
        <v>0</v>
      </c>
      <c r="K223" s="159"/>
      <c r="L223" s="164">
        <f t="shared" si="27"/>
        <v>0</v>
      </c>
    </row>
    <row r="224" spans="1:12" s="284" customFormat="1" ht="15.5" x14ac:dyDescent="0.35">
      <c r="A224" s="195"/>
      <c r="B224" s="303"/>
      <c r="C224" s="303"/>
      <c r="D224" s="304"/>
      <c r="E224" s="195"/>
      <c r="F224" s="305"/>
      <c r="G224" s="90">
        <f t="shared" si="26"/>
        <v>0</v>
      </c>
      <c r="H224" s="156"/>
      <c r="I224" s="157"/>
      <c r="J224" s="166">
        <f t="shared" si="23"/>
        <v>0</v>
      </c>
      <c r="K224" s="159"/>
      <c r="L224" s="164">
        <f t="shared" si="27"/>
        <v>0</v>
      </c>
    </row>
    <row r="225" spans="1:12" s="284" customFormat="1" ht="15.5" x14ac:dyDescent="0.35">
      <c r="A225" s="195"/>
      <c r="B225" s="303"/>
      <c r="C225" s="303"/>
      <c r="D225" s="304"/>
      <c r="E225" s="195"/>
      <c r="F225" s="305"/>
      <c r="G225" s="90">
        <f t="shared" si="26"/>
        <v>0</v>
      </c>
      <c r="H225" s="156"/>
      <c r="I225" s="157"/>
      <c r="J225" s="166">
        <f t="shared" si="23"/>
        <v>0</v>
      </c>
      <c r="K225" s="159"/>
      <c r="L225" s="164">
        <f t="shared" si="27"/>
        <v>0</v>
      </c>
    </row>
    <row r="226" spans="1:12" s="284" customFormat="1" ht="15.5" x14ac:dyDescent="0.35">
      <c r="A226" s="195"/>
      <c r="B226" s="303"/>
      <c r="C226" s="303"/>
      <c r="D226" s="304"/>
      <c r="E226" s="195"/>
      <c r="F226" s="305"/>
      <c r="G226" s="90">
        <f t="shared" si="26"/>
        <v>0</v>
      </c>
      <c r="H226" s="156"/>
      <c r="I226" s="157"/>
      <c r="J226" s="166">
        <f t="shared" si="23"/>
        <v>0</v>
      </c>
      <c r="K226" s="159"/>
      <c r="L226" s="164">
        <f t="shared" si="27"/>
        <v>0</v>
      </c>
    </row>
    <row r="227" spans="1:12" s="284" customFormat="1" ht="15.5" x14ac:dyDescent="0.35">
      <c r="A227" s="195"/>
      <c r="B227" s="303"/>
      <c r="C227" s="303"/>
      <c r="D227" s="304"/>
      <c r="E227" s="195"/>
      <c r="F227" s="305"/>
      <c r="G227" s="90">
        <f t="shared" si="26"/>
        <v>0</v>
      </c>
      <c r="H227" s="156"/>
      <c r="I227" s="157"/>
      <c r="J227" s="166">
        <f t="shared" si="23"/>
        <v>0</v>
      </c>
      <c r="K227" s="159"/>
      <c r="L227" s="164">
        <f t="shared" si="27"/>
        <v>0</v>
      </c>
    </row>
    <row r="228" spans="1:12" s="284" customFormat="1" ht="15.5" x14ac:dyDescent="0.35">
      <c r="A228" s="195"/>
      <c r="B228" s="303"/>
      <c r="C228" s="303"/>
      <c r="D228" s="304"/>
      <c r="E228" s="195"/>
      <c r="F228" s="305"/>
      <c r="G228" s="90">
        <f t="shared" si="26"/>
        <v>0</v>
      </c>
      <c r="H228" s="156"/>
      <c r="I228" s="157"/>
      <c r="J228" s="166">
        <f t="shared" si="23"/>
        <v>0</v>
      </c>
      <c r="K228" s="159"/>
      <c r="L228" s="164">
        <f t="shared" si="27"/>
        <v>0</v>
      </c>
    </row>
    <row r="229" spans="1:12" s="284" customFormat="1" ht="15.5" x14ac:dyDescent="0.35">
      <c r="A229" s="195"/>
      <c r="B229" s="303"/>
      <c r="C229" s="303"/>
      <c r="D229" s="304"/>
      <c r="E229" s="195"/>
      <c r="F229" s="305"/>
      <c r="G229" s="90">
        <f t="shared" si="26"/>
        <v>0</v>
      </c>
      <c r="H229" s="156"/>
      <c r="I229" s="157"/>
      <c r="J229" s="166">
        <f t="shared" si="23"/>
        <v>0</v>
      </c>
      <c r="K229" s="159"/>
      <c r="L229" s="164">
        <f t="shared" si="27"/>
        <v>0</v>
      </c>
    </row>
    <row r="230" spans="1:12" s="284" customFormat="1" ht="16" thickBot="1" x14ac:dyDescent="0.4">
      <c r="A230" s="306"/>
      <c r="B230" s="307"/>
      <c r="C230" s="307"/>
      <c r="D230" s="304"/>
      <c r="E230" s="306"/>
      <c r="F230" s="308"/>
      <c r="G230" s="90">
        <f t="shared" si="26"/>
        <v>0</v>
      </c>
      <c r="H230" s="156"/>
      <c r="I230" s="157"/>
      <c r="J230" s="311">
        <f t="shared" si="23"/>
        <v>0</v>
      </c>
      <c r="K230" s="159"/>
      <c r="L230" s="312">
        <f t="shared" si="27"/>
        <v>0</v>
      </c>
    </row>
    <row r="231" spans="1:12" s="284" customFormat="1" ht="21.65" customHeight="1" thickBot="1" x14ac:dyDescent="0.4">
      <c r="A231" s="290"/>
      <c r="B231" s="290"/>
      <c r="C231" s="290"/>
      <c r="D231" s="290"/>
      <c r="E231" s="290"/>
      <c r="F231" s="292" t="s">
        <v>331</v>
      </c>
      <c r="G231" s="356">
        <f>ROUNDUP(SUM(G202:G230),2)</f>
        <v>0</v>
      </c>
      <c r="H231" s="300"/>
      <c r="I231" s="309"/>
      <c r="J231" s="313">
        <f>ROUNDUP(SUM(J202:J230),2)</f>
        <v>0</v>
      </c>
      <c r="K231" s="314">
        <f>ROUNDUP(SUM(K202:K230),2)</f>
        <v>0</v>
      </c>
      <c r="L231" s="315">
        <f>ROUNDUP(SUM(L202:L230),2)</f>
        <v>0</v>
      </c>
    </row>
    <row r="232" spans="1:12" s="243" customFormat="1" ht="12.65" customHeight="1" thickBot="1" x14ac:dyDescent="0.4">
      <c r="A232" s="220"/>
      <c r="B232" s="220"/>
      <c r="C232" s="220"/>
      <c r="D232" s="220"/>
      <c r="E232" s="220"/>
      <c r="F232" s="239"/>
      <c r="G232" s="240"/>
      <c r="H232" s="229"/>
      <c r="I232" s="241"/>
      <c r="J232" s="242"/>
      <c r="K232" s="242"/>
      <c r="L232" s="242"/>
    </row>
    <row r="233" spans="1:12" s="216" customFormat="1" ht="24" customHeight="1" thickBot="1" x14ac:dyDescent="0.4">
      <c r="A233" s="707" t="s">
        <v>58</v>
      </c>
      <c r="B233" s="708"/>
      <c r="C233" s="708"/>
      <c r="D233" s="708"/>
      <c r="E233" s="708"/>
      <c r="F233" s="708"/>
      <c r="G233" s="244">
        <f>G124+G170+G198+G231</f>
        <v>0</v>
      </c>
      <c r="H233" s="229"/>
      <c r="I233" s="238"/>
      <c r="J233" s="238"/>
    </row>
    <row r="234" spans="1:12" s="223" customFormat="1" ht="23" customHeight="1" x14ac:dyDescent="0.35">
      <c r="A234" s="231"/>
      <c r="B234" s="231"/>
      <c r="C234" s="231"/>
      <c r="D234" s="231"/>
      <c r="E234" s="231"/>
      <c r="F234" s="231"/>
      <c r="G234" s="232"/>
      <c r="H234" s="229"/>
      <c r="I234" s="245"/>
      <c r="J234" s="245"/>
    </row>
    <row r="235" spans="1:12" s="216" customFormat="1" ht="35.4" customHeight="1" x14ac:dyDescent="0.35">
      <c r="A235" s="692" t="s">
        <v>360</v>
      </c>
      <c r="B235" s="693"/>
      <c r="C235" s="693"/>
      <c r="D235" s="693"/>
      <c r="E235" s="693"/>
      <c r="F235" s="693"/>
      <c r="G235" s="694"/>
      <c r="H235" s="182"/>
      <c r="I235" s="238"/>
      <c r="J235" s="238"/>
    </row>
    <row r="236" spans="1:12" s="363" customFormat="1" ht="21" customHeight="1" x14ac:dyDescent="0.35">
      <c r="A236" s="686" t="s">
        <v>39</v>
      </c>
      <c r="B236" s="687"/>
      <c r="C236" s="687"/>
      <c r="D236" s="687"/>
      <c r="E236" s="687"/>
      <c r="F236" s="687"/>
      <c r="G236" s="688"/>
      <c r="H236" s="182"/>
      <c r="I236" s="362"/>
      <c r="J236" s="362"/>
    </row>
    <row r="237" spans="1:12" s="223" customFormat="1" ht="18" customHeight="1" x14ac:dyDescent="0.35">
      <c r="A237" s="689" t="s">
        <v>56</v>
      </c>
      <c r="B237" s="690"/>
      <c r="C237" s="690"/>
      <c r="D237" s="690"/>
      <c r="E237" s="690"/>
      <c r="F237" s="690"/>
      <c r="G237" s="691"/>
      <c r="H237" s="214"/>
      <c r="I237" s="245"/>
      <c r="J237" s="245"/>
    </row>
    <row r="238" spans="1:12" s="216" customFormat="1" ht="111.75" customHeight="1" x14ac:dyDescent="0.35">
      <c r="A238" s="358" t="s">
        <v>41</v>
      </c>
      <c r="B238" s="364" t="s">
        <v>42</v>
      </c>
      <c r="C238" s="358" t="str">
        <f>C4</f>
        <v>From home/departure 
City and Country</v>
      </c>
      <c r="D238" s="358" t="str">
        <f>D4</f>
        <v xml:space="preserve"> To venue 
City and Country</v>
      </c>
      <c r="E238" s="358" t="str">
        <f>E4</f>
        <v>Distance one-way per participant
 (from place of origin to the venue of activity in km)</v>
      </c>
      <c r="F238" s="359" t="str">
        <f>F4</f>
        <v xml:space="preserve">Total Distances 
in km </v>
      </c>
      <c r="G238" s="359" t="s">
        <v>47</v>
      </c>
      <c r="H238" s="191"/>
      <c r="I238" s="192" t="s">
        <v>236</v>
      </c>
      <c r="J238" s="193" t="s">
        <v>234</v>
      </c>
    </row>
    <row r="239" spans="1:12" s="284" customFormat="1" ht="15.5" x14ac:dyDescent="0.35">
      <c r="A239" s="195"/>
      <c r="B239" s="196"/>
      <c r="C239" s="197"/>
      <c r="D239" s="195"/>
      <c r="E239" s="316"/>
      <c r="F239" s="282" t="str">
        <f t="shared" ref="F239:F292" si="28">IF(ISBLANK(A239),"",A239*E239)</f>
        <v/>
      </c>
      <c r="G239" s="170" t="str">
        <f>IFERROR(IF(OR(ISBLANK(F239),F239/A239&lt;10),0,IF(F239/A239&lt;100,20,IF(AND(F239/A239&lt;500,F239/A239&gt;99),180,IF(AND(F239/A239&lt;2000,F239/A239&gt;499),275,IF(AND(F239/A239&lt;3000,F239/A239&gt;1999),360,IF(AND(F239/A239&lt;4000,F239/A239&gt;2999),530,IF(AND(F239/A239&lt;8000,F239/A239&gt;3999),820,1500)))))))*(A239),"")</f>
        <v/>
      </c>
      <c r="H239" s="317"/>
      <c r="I239" s="318"/>
      <c r="J239" s="164">
        <f t="shared" ref="J239:J292" si="29">IF(G239="",0,G239-I239)</f>
        <v>0</v>
      </c>
    </row>
    <row r="240" spans="1:12" s="284" customFormat="1" ht="15.5" x14ac:dyDescent="0.35">
      <c r="A240" s="195"/>
      <c r="B240" s="196"/>
      <c r="C240" s="197"/>
      <c r="D240" s="195"/>
      <c r="E240" s="316"/>
      <c r="F240" s="282" t="str">
        <f t="shared" si="28"/>
        <v/>
      </c>
      <c r="G240" s="170" t="str">
        <f t="shared" ref="G240:G292" si="30">IFERROR(IF(OR(ISBLANK(F240),F240/A240&lt;10),0,IF(F240/A240&lt;100,20,IF(AND(F240/A240&lt;500,F240/A240&gt;99),180,IF(AND(F240/A240&lt;2000,F240/A240&gt;499),275,IF(AND(F240/A240&lt;3000,F240/A240&gt;1999),360,IF(AND(F240/A240&lt;4000,F240/A240&gt;2999),530,IF(AND(F240/A240&lt;8000,F240/A240&gt;3999),820,1500)))))))*(A240),"")</f>
        <v/>
      </c>
      <c r="H240" s="317"/>
      <c r="I240" s="318"/>
      <c r="J240" s="164">
        <f t="shared" si="29"/>
        <v>0</v>
      </c>
    </row>
    <row r="241" spans="1:10" s="284" customFormat="1" ht="15.5" x14ac:dyDescent="0.35">
      <c r="A241" s="195"/>
      <c r="B241" s="196"/>
      <c r="C241" s="197"/>
      <c r="D241" s="195"/>
      <c r="E241" s="316"/>
      <c r="F241" s="282" t="str">
        <f t="shared" si="28"/>
        <v/>
      </c>
      <c r="G241" s="170" t="str">
        <f t="shared" si="30"/>
        <v/>
      </c>
      <c r="H241" s="317"/>
      <c r="I241" s="318"/>
      <c r="J241" s="164">
        <f t="shared" si="29"/>
        <v>0</v>
      </c>
    </row>
    <row r="242" spans="1:10" s="284" customFormat="1" ht="15.5" x14ac:dyDescent="0.35">
      <c r="A242" s="195"/>
      <c r="B242" s="196"/>
      <c r="C242" s="197"/>
      <c r="D242" s="195"/>
      <c r="E242" s="316"/>
      <c r="F242" s="282" t="str">
        <f t="shared" si="28"/>
        <v/>
      </c>
      <c r="G242" s="170" t="str">
        <f t="shared" si="30"/>
        <v/>
      </c>
      <c r="H242" s="317"/>
      <c r="I242" s="318"/>
      <c r="J242" s="164">
        <f t="shared" si="29"/>
        <v>0</v>
      </c>
    </row>
    <row r="243" spans="1:10" s="284" customFormat="1" ht="15.5" x14ac:dyDescent="0.35">
      <c r="A243" s="195"/>
      <c r="B243" s="196"/>
      <c r="C243" s="197"/>
      <c r="D243" s="195"/>
      <c r="E243" s="316"/>
      <c r="F243" s="282" t="str">
        <f t="shared" si="28"/>
        <v/>
      </c>
      <c r="G243" s="170" t="str">
        <f t="shared" si="30"/>
        <v/>
      </c>
      <c r="H243" s="317"/>
      <c r="I243" s="318"/>
      <c r="J243" s="164">
        <f t="shared" si="29"/>
        <v>0</v>
      </c>
    </row>
    <row r="244" spans="1:10" s="284" customFormat="1" ht="15.5" x14ac:dyDescent="0.35">
      <c r="A244" s="195"/>
      <c r="B244" s="196"/>
      <c r="C244" s="197"/>
      <c r="D244" s="195"/>
      <c r="E244" s="316"/>
      <c r="F244" s="282" t="str">
        <f t="shared" si="28"/>
        <v/>
      </c>
      <c r="G244" s="170" t="str">
        <f t="shared" si="30"/>
        <v/>
      </c>
      <c r="H244" s="317"/>
      <c r="I244" s="318"/>
      <c r="J244" s="164">
        <f t="shared" si="29"/>
        <v>0</v>
      </c>
    </row>
    <row r="245" spans="1:10" s="284" customFormat="1" ht="15.5" x14ac:dyDescent="0.35">
      <c r="A245" s="195"/>
      <c r="B245" s="196"/>
      <c r="C245" s="197"/>
      <c r="D245" s="195"/>
      <c r="E245" s="316"/>
      <c r="F245" s="282" t="str">
        <f t="shared" si="28"/>
        <v/>
      </c>
      <c r="G245" s="170" t="str">
        <f t="shared" si="30"/>
        <v/>
      </c>
      <c r="H245" s="317"/>
      <c r="I245" s="318"/>
      <c r="J245" s="164">
        <f t="shared" si="29"/>
        <v>0</v>
      </c>
    </row>
    <row r="246" spans="1:10" s="284" customFormat="1" ht="15.5" x14ac:dyDescent="0.35">
      <c r="A246" s="195"/>
      <c r="B246" s="196"/>
      <c r="C246" s="197"/>
      <c r="D246" s="195"/>
      <c r="E246" s="316"/>
      <c r="F246" s="282" t="str">
        <f t="shared" si="28"/>
        <v/>
      </c>
      <c r="G246" s="170" t="str">
        <f t="shared" si="30"/>
        <v/>
      </c>
      <c r="H246" s="317"/>
      <c r="I246" s="318"/>
      <c r="J246" s="164">
        <f t="shared" si="29"/>
        <v>0</v>
      </c>
    </row>
    <row r="247" spans="1:10" s="284" customFormat="1" ht="15.5" x14ac:dyDescent="0.35">
      <c r="A247" s="195"/>
      <c r="B247" s="196"/>
      <c r="C247" s="197"/>
      <c r="D247" s="195"/>
      <c r="E247" s="316"/>
      <c r="F247" s="282" t="str">
        <f t="shared" si="28"/>
        <v/>
      </c>
      <c r="G247" s="170" t="str">
        <f t="shared" si="30"/>
        <v/>
      </c>
      <c r="H247" s="317"/>
      <c r="I247" s="318"/>
      <c r="J247" s="164">
        <f t="shared" si="29"/>
        <v>0</v>
      </c>
    </row>
    <row r="248" spans="1:10" s="284" customFormat="1" ht="15.5" x14ac:dyDescent="0.35">
      <c r="A248" s="195"/>
      <c r="B248" s="196"/>
      <c r="C248" s="197"/>
      <c r="D248" s="195"/>
      <c r="E248" s="316"/>
      <c r="F248" s="282" t="str">
        <f t="shared" si="28"/>
        <v/>
      </c>
      <c r="G248" s="170" t="str">
        <f t="shared" si="30"/>
        <v/>
      </c>
      <c r="H248" s="317"/>
      <c r="I248" s="318"/>
      <c r="J248" s="164">
        <f t="shared" si="29"/>
        <v>0</v>
      </c>
    </row>
    <row r="249" spans="1:10" s="284" customFormat="1" ht="15.5" x14ac:dyDescent="0.35">
      <c r="A249" s="195"/>
      <c r="B249" s="196"/>
      <c r="C249" s="197"/>
      <c r="D249" s="195"/>
      <c r="E249" s="316"/>
      <c r="F249" s="282" t="str">
        <f t="shared" si="28"/>
        <v/>
      </c>
      <c r="G249" s="170" t="str">
        <f t="shared" si="30"/>
        <v/>
      </c>
      <c r="H249" s="317"/>
      <c r="I249" s="318"/>
      <c r="J249" s="164">
        <f t="shared" si="29"/>
        <v>0</v>
      </c>
    </row>
    <row r="250" spans="1:10" s="284" customFormat="1" ht="15.5" x14ac:dyDescent="0.35">
      <c r="A250" s="195"/>
      <c r="B250" s="196"/>
      <c r="C250" s="197"/>
      <c r="D250" s="195"/>
      <c r="E250" s="316"/>
      <c r="F250" s="282" t="str">
        <f t="shared" si="28"/>
        <v/>
      </c>
      <c r="G250" s="170" t="str">
        <f t="shared" si="30"/>
        <v/>
      </c>
      <c r="H250" s="317"/>
      <c r="I250" s="318"/>
      <c r="J250" s="164">
        <f t="shared" si="29"/>
        <v>0</v>
      </c>
    </row>
    <row r="251" spans="1:10" s="284" customFormat="1" ht="15.5" x14ac:dyDescent="0.35">
      <c r="A251" s="195"/>
      <c r="B251" s="196"/>
      <c r="C251" s="197"/>
      <c r="D251" s="195"/>
      <c r="E251" s="316"/>
      <c r="F251" s="282" t="str">
        <f t="shared" si="28"/>
        <v/>
      </c>
      <c r="G251" s="170" t="str">
        <f t="shared" si="30"/>
        <v/>
      </c>
      <c r="H251" s="317"/>
      <c r="I251" s="318"/>
      <c r="J251" s="164">
        <f t="shared" si="29"/>
        <v>0</v>
      </c>
    </row>
    <row r="252" spans="1:10" s="284" customFormat="1" ht="15.5" x14ac:dyDescent="0.35">
      <c r="A252" s="195"/>
      <c r="B252" s="196"/>
      <c r="C252" s="197"/>
      <c r="D252" s="195"/>
      <c r="E252" s="316"/>
      <c r="F252" s="282" t="str">
        <f t="shared" si="28"/>
        <v/>
      </c>
      <c r="G252" s="170" t="str">
        <f t="shared" si="30"/>
        <v/>
      </c>
      <c r="H252" s="317"/>
      <c r="I252" s="318"/>
      <c r="J252" s="164">
        <f t="shared" si="29"/>
        <v>0</v>
      </c>
    </row>
    <row r="253" spans="1:10" s="284" customFormat="1" ht="15.5" x14ac:dyDescent="0.35">
      <c r="A253" s="195"/>
      <c r="B253" s="196"/>
      <c r="C253" s="197"/>
      <c r="D253" s="195"/>
      <c r="E253" s="316"/>
      <c r="F253" s="282" t="str">
        <f t="shared" ref="F253:F261" si="31">IF(ISBLANK(A253),"",A253*E253)</f>
        <v/>
      </c>
      <c r="G253" s="170" t="str">
        <f t="shared" si="30"/>
        <v/>
      </c>
      <c r="H253" s="317"/>
      <c r="I253" s="318"/>
      <c r="J253" s="164">
        <f t="shared" ref="J253:J261" si="32">IF(G253="",0,G253-I253)</f>
        <v>0</v>
      </c>
    </row>
    <row r="254" spans="1:10" s="284" customFormat="1" ht="15.5" x14ac:dyDescent="0.35">
      <c r="A254" s="195"/>
      <c r="B254" s="196"/>
      <c r="C254" s="197"/>
      <c r="D254" s="195"/>
      <c r="E254" s="316"/>
      <c r="F254" s="282" t="str">
        <f t="shared" si="31"/>
        <v/>
      </c>
      <c r="G254" s="170" t="str">
        <f t="shared" si="30"/>
        <v/>
      </c>
      <c r="H254" s="317"/>
      <c r="I254" s="318"/>
      <c r="J254" s="164">
        <f t="shared" si="32"/>
        <v>0</v>
      </c>
    </row>
    <row r="255" spans="1:10" s="284" customFormat="1" ht="15.5" x14ac:dyDescent="0.35">
      <c r="A255" s="195"/>
      <c r="B255" s="196"/>
      <c r="C255" s="197"/>
      <c r="D255" s="195"/>
      <c r="E255" s="316"/>
      <c r="F255" s="282" t="str">
        <f t="shared" si="31"/>
        <v/>
      </c>
      <c r="G255" s="170" t="str">
        <f t="shared" si="30"/>
        <v/>
      </c>
      <c r="H255" s="317"/>
      <c r="I255" s="318"/>
      <c r="J255" s="164">
        <f t="shared" si="32"/>
        <v>0</v>
      </c>
    </row>
    <row r="256" spans="1:10" s="284" customFormat="1" ht="15.5" x14ac:dyDescent="0.35">
      <c r="A256" s="195"/>
      <c r="B256" s="196"/>
      <c r="C256" s="197"/>
      <c r="D256" s="195"/>
      <c r="E256" s="316"/>
      <c r="F256" s="282" t="str">
        <f t="shared" si="31"/>
        <v/>
      </c>
      <c r="G256" s="170" t="str">
        <f t="shared" si="30"/>
        <v/>
      </c>
      <c r="H256" s="317"/>
      <c r="I256" s="318"/>
      <c r="J256" s="164">
        <f t="shared" si="32"/>
        <v>0</v>
      </c>
    </row>
    <row r="257" spans="1:10" s="284" customFormat="1" ht="15.5" x14ac:dyDescent="0.35">
      <c r="A257" s="195"/>
      <c r="B257" s="196"/>
      <c r="C257" s="197"/>
      <c r="D257" s="195"/>
      <c r="E257" s="316"/>
      <c r="F257" s="282" t="str">
        <f t="shared" si="31"/>
        <v/>
      </c>
      <c r="G257" s="170" t="str">
        <f t="shared" si="30"/>
        <v/>
      </c>
      <c r="H257" s="317"/>
      <c r="I257" s="318"/>
      <c r="J257" s="164">
        <f t="shared" si="32"/>
        <v>0</v>
      </c>
    </row>
    <row r="258" spans="1:10" s="284" customFormat="1" ht="15.5" x14ac:dyDescent="0.35">
      <c r="A258" s="195"/>
      <c r="B258" s="196"/>
      <c r="C258" s="197"/>
      <c r="D258" s="195"/>
      <c r="E258" s="316"/>
      <c r="F258" s="282" t="str">
        <f t="shared" si="31"/>
        <v/>
      </c>
      <c r="G258" s="170" t="str">
        <f t="shared" si="30"/>
        <v/>
      </c>
      <c r="H258" s="317"/>
      <c r="I258" s="318"/>
      <c r="J258" s="164">
        <f t="shared" si="32"/>
        <v>0</v>
      </c>
    </row>
    <row r="259" spans="1:10" s="284" customFormat="1" ht="15.5" x14ac:dyDescent="0.35">
      <c r="A259" s="195"/>
      <c r="B259" s="196"/>
      <c r="C259" s="197"/>
      <c r="D259" s="195"/>
      <c r="E259" s="316"/>
      <c r="F259" s="282" t="str">
        <f t="shared" si="31"/>
        <v/>
      </c>
      <c r="G259" s="170" t="str">
        <f t="shared" si="30"/>
        <v/>
      </c>
      <c r="H259" s="317"/>
      <c r="I259" s="318"/>
      <c r="J259" s="164">
        <f t="shared" si="32"/>
        <v>0</v>
      </c>
    </row>
    <row r="260" spans="1:10" s="284" customFormat="1" ht="15.5" x14ac:dyDescent="0.35">
      <c r="A260" s="195"/>
      <c r="B260" s="196"/>
      <c r="C260" s="197"/>
      <c r="D260" s="195"/>
      <c r="E260" s="316"/>
      <c r="F260" s="282" t="str">
        <f t="shared" si="31"/>
        <v/>
      </c>
      <c r="G260" s="170" t="str">
        <f t="shared" si="30"/>
        <v/>
      </c>
      <c r="H260" s="317"/>
      <c r="I260" s="318"/>
      <c r="J260" s="164">
        <f t="shared" si="32"/>
        <v>0</v>
      </c>
    </row>
    <row r="261" spans="1:10" s="284" customFormat="1" ht="15.5" x14ac:dyDescent="0.35">
      <c r="A261" s="195"/>
      <c r="B261" s="196"/>
      <c r="C261" s="197"/>
      <c r="D261" s="195"/>
      <c r="E261" s="316"/>
      <c r="F261" s="282" t="str">
        <f t="shared" si="31"/>
        <v/>
      </c>
      <c r="G261" s="170" t="str">
        <f t="shared" si="30"/>
        <v/>
      </c>
      <c r="H261" s="317"/>
      <c r="I261" s="318"/>
      <c r="J261" s="164">
        <f t="shared" si="32"/>
        <v>0</v>
      </c>
    </row>
    <row r="262" spans="1:10" s="284" customFormat="1" ht="15.5" x14ac:dyDescent="0.35">
      <c r="A262" s="195"/>
      <c r="B262" s="196"/>
      <c r="C262" s="197"/>
      <c r="D262" s="195"/>
      <c r="E262" s="316"/>
      <c r="F262" s="282" t="str">
        <f t="shared" si="28"/>
        <v/>
      </c>
      <c r="G262" s="170" t="str">
        <f t="shared" si="30"/>
        <v/>
      </c>
      <c r="H262" s="317"/>
      <c r="I262" s="318"/>
      <c r="J262" s="164">
        <f t="shared" si="29"/>
        <v>0</v>
      </c>
    </row>
    <row r="263" spans="1:10" s="284" customFormat="1" ht="15.5" x14ac:dyDescent="0.35">
      <c r="A263" s="195"/>
      <c r="B263" s="196"/>
      <c r="C263" s="197"/>
      <c r="D263" s="195"/>
      <c r="E263" s="316"/>
      <c r="F263" s="282" t="str">
        <f t="shared" si="28"/>
        <v/>
      </c>
      <c r="G263" s="170" t="str">
        <f t="shared" si="30"/>
        <v/>
      </c>
      <c r="H263" s="317"/>
      <c r="I263" s="318"/>
      <c r="J263" s="164">
        <f t="shared" si="29"/>
        <v>0</v>
      </c>
    </row>
    <row r="264" spans="1:10" s="284" customFormat="1" ht="15.5" x14ac:dyDescent="0.35">
      <c r="A264" s="195"/>
      <c r="B264" s="196"/>
      <c r="C264" s="197"/>
      <c r="D264" s="195"/>
      <c r="E264" s="316"/>
      <c r="F264" s="282" t="str">
        <f t="shared" si="28"/>
        <v/>
      </c>
      <c r="G264" s="170" t="str">
        <f t="shared" si="30"/>
        <v/>
      </c>
      <c r="H264" s="317"/>
      <c r="I264" s="318"/>
      <c r="J264" s="164">
        <f t="shared" si="29"/>
        <v>0</v>
      </c>
    </row>
    <row r="265" spans="1:10" s="284" customFormat="1" ht="15.5" x14ac:dyDescent="0.35">
      <c r="A265" s="195"/>
      <c r="B265" s="196"/>
      <c r="C265" s="197"/>
      <c r="D265" s="195"/>
      <c r="E265" s="316"/>
      <c r="F265" s="282" t="str">
        <f t="shared" si="28"/>
        <v/>
      </c>
      <c r="G265" s="170" t="str">
        <f t="shared" si="30"/>
        <v/>
      </c>
      <c r="H265" s="317"/>
      <c r="I265" s="318"/>
      <c r="J265" s="164">
        <f t="shared" si="29"/>
        <v>0</v>
      </c>
    </row>
    <row r="266" spans="1:10" s="284" customFormat="1" ht="15.5" x14ac:dyDescent="0.35">
      <c r="A266" s="195"/>
      <c r="B266" s="196"/>
      <c r="C266" s="197"/>
      <c r="D266" s="195"/>
      <c r="E266" s="316"/>
      <c r="F266" s="282" t="str">
        <f t="shared" si="28"/>
        <v/>
      </c>
      <c r="G266" s="170" t="str">
        <f t="shared" si="30"/>
        <v/>
      </c>
      <c r="H266" s="317"/>
      <c r="I266" s="318"/>
      <c r="J266" s="164">
        <f t="shared" si="29"/>
        <v>0</v>
      </c>
    </row>
    <row r="267" spans="1:10" s="284" customFormat="1" ht="15.5" x14ac:dyDescent="0.35">
      <c r="A267" s="195"/>
      <c r="B267" s="196"/>
      <c r="C267" s="197"/>
      <c r="D267" s="195"/>
      <c r="E267" s="316"/>
      <c r="F267" s="282" t="str">
        <f t="shared" si="28"/>
        <v/>
      </c>
      <c r="G267" s="170" t="str">
        <f t="shared" si="30"/>
        <v/>
      </c>
      <c r="H267" s="317"/>
      <c r="I267" s="318"/>
      <c r="J267" s="164">
        <f t="shared" si="29"/>
        <v>0</v>
      </c>
    </row>
    <row r="268" spans="1:10" s="284" customFormat="1" ht="15.5" x14ac:dyDescent="0.35">
      <c r="A268" s="195"/>
      <c r="B268" s="196"/>
      <c r="C268" s="197"/>
      <c r="D268" s="195"/>
      <c r="E268" s="316"/>
      <c r="F268" s="282" t="str">
        <f t="shared" si="28"/>
        <v/>
      </c>
      <c r="G268" s="170" t="str">
        <f t="shared" si="30"/>
        <v/>
      </c>
      <c r="H268" s="317"/>
      <c r="I268" s="318"/>
      <c r="J268" s="164">
        <f t="shared" si="29"/>
        <v>0</v>
      </c>
    </row>
    <row r="269" spans="1:10" s="284" customFormat="1" ht="15.5" x14ac:dyDescent="0.35">
      <c r="A269" s="195"/>
      <c r="B269" s="196"/>
      <c r="C269" s="197"/>
      <c r="D269" s="195"/>
      <c r="E269" s="316"/>
      <c r="F269" s="282" t="str">
        <f t="shared" si="28"/>
        <v/>
      </c>
      <c r="G269" s="170" t="str">
        <f t="shared" si="30"/>
        <v/>
      </c>
      <c r="H269" s="317"/>
      <c r="I269" s="318"/>
      <c r="J269" s="164">
        <f t="shared" si="29"/>
        <v>0</v>
      </c>
    </row>
    <row r="270" spans="1:10" s="284" customFormat="1" ht="15.5" x14ac:dyDescent="0.35">
      <c r="A270" s="195"/>
      <c r="B270" s="196"/>
      <c r="C270" s="197"/>
      <c r="D270" s="195"/>
      <c r="E270" s="316"/>
      <c r="F270" s="282" t="str">
        <f t="shared" si="28"/>
        <v/>
      </c>
      <c r="G270" s="170" t="str">
        <f t="shared" si="30"/>
        <v/>
      </c>
      <c r="H270" s="317"/>
      <c r="I270" s="318"/>
      <c r="J270" s="164">
        <f t="shared" si="29"/>
        <v>0</v>
      </c>
    </row>
    <row r="271" spans="1:10" s="284" customFormat="1" ht="15.5" x14ac:dyDescent="0.35">
      <c r="A271" s="195"/>
      <c r="B271" s="196"/>
      <c r="C271" s="197"/>
      <c r="D271" s="195"/>
      <c r="E271" s="316"/>
      <c r="F271" s="282" t="str">
        <f t="shared" si="28"/>
        <v/>
      </c>
      <c r="G271" s="170" t="str">
        <f t="shared" si="30"/>
        <v/>
      </c>
      <c r="H271" s="317"/>
      <c r="I271" s="318"/>
      <c r="J271" s="164">
        <f t="shared" si="29"/>
        <v>0</v>
      </c>
    </row>
    <row r="272" spans="1:10" s="284" customFormat="1" ht="15.5" x14ac:dyDescent="0.35">
      <c r="A272" s="195"/>
      <c r="B272" s="196"/>
      <c r="C272" s="197"/>
      <c r="D272" s="195"/>
      <c r="E272" s="316"/>
      <c r="F272" s="282" t="str">
        <f t="shared" si="28"/>
        <v/>
      </c>
      <c r="G272" s="170" t="str">
        <f t="shared" si="30"/>
        <v/>
      </c>
      <c r="H272" s="317"/>
      <c r="I272" s="318"/>
      <c r="J272" s="164">
        <f t="shared" si="29"/>
        <v>0</v>
      </c>
    </row>
    <row r="273" spans="1:10" s="284" customFormat="1" ht="15.5" x14ac:dyDescent="0.35">
      <c r="A273" s="195"/>
      <c r="B273" s="196"/>
      <c r="C273" s="197"/>
      <c r="D273" s="195"/>
      <c r="E273" s="316"/>
      <c r="F273" s="282" t="str">
        <f t="shared" si="28"/>
        <v/>
      </c>
      <c r="G273" s="170" t="str">
        <f t="shared" si="30"/>
        <v/>
      </c>
      <c r="H273" s="317"/>
      <c r="I273" s="318"/>
      <c r="J273" s="164">
        <f t="shared" si="29"/>
        <v>0</v>
      </c>
    </row>
    <row r="274" spans="1:10" s="284" customFormat="1" ht="15.5" x14ac:dyDescent="0.35">
      <c r="A274" s="195"/>
      <c r="B274" s="196"/>
      <c r="C274" s="197"/>
      <c r="D274" s="195"/>
      <c r="E274" s="316"/>
      <c r="F274" s="282" t="str">
        <f t="shared" si="28"/>
        <v/>
      </c>
      <c r="G274" s="170" t="str">
        <f t="shared" si="30"/>
        <v/>
      </c>
      <c r="H274" s="317"/>
      <c r="I274" s="318"/>
      <c r="J274" s="164">
        <f t="shared" si="29"/>
        <v>0</v>
      </c>
    </row>
    <row r="275" spans="1:10" s="284" customFormat="1" ht="15.5" x14ac:dyDescent="0.35">
      <c r="A275" s="195"/>
      <c r="B275" s="196"/>
      <c r="C275" s="197"/>
      <c r="D275" s="195"/>
      <c r="E275" s="316"/>
      <c r="F275" s="282" t="str">
        <f t="shared" si="28"/>
        <v/>
      </c>
      <c r="G275" s="170" t="str">
        <f t="shared" si="30"/>
        <v/>
      </c>
      <c r="H275" s="317"/>
      <c r="I275" s="318"/>
      <c r="J275" s="164">
        <f t="shared" si="29"/>
        <v>0</v>
      </c>
    </row>
    <row r="276" spans="1:10" s="284" customFormat="1" ht="15.5" x14ac:dyDescent="0.35">
      <c r="A276" s="195"/>
      <c r="B276" s="196"/>
      <c r="C276" s="197"/>
      <c r="D276" s="195"/>
      <c r="E276" s="316"/>
      <c r="F276" s="282" t="str">
        <f t="shared" si="28"/>
        <v/>
      </c>
      <c r="G276" s="170" t="str">
        <f t="shared" si="30"/>
        <v/>
      </c>
      <c r="H276" s="317"/>
      <c r="I276" s="318"/>
      <c r="J276" s="164">
        <f t="shared" si="29"/>
        <v>0</v>
      </c>
    </row>
    <row r="277" spans="1:10" s="284" customFormat="1" ht="15.5" x14ac:dyDescent="0.35">
      <c r="A277" s="195"/>
      <c r="B277" s="196"/>
      <c r="C277" s="197"/>
      <c r="D277" s="195"/>
      <c r="E277" s="316"/>
      <c r="F277" s="282" t="str">
        <f t="shared" si="28"/>
        <v/>
      </c>
      <c r="G277" s="170" t="str">
        <f t="shared" si="30"/>
        <v/>
      </c>
      <c r="H277" s="317"/>
      <c r="I277" s="318"/>
      <c r="J277" s="164">
        <f t="shared" si="29"/>
        <v>0</v>
      </c>
    </row>
    <row r="278" spans="1:10" s="284" customFormat="1" ht="15" customHeight="1" x14ac:dyDescent="0.35">
      <c r="A278" s="195"/>
      <c r="B278" s="196"/>
      <c r="C278" s="197"/>
      <c r="D278" s="195"/>
      <c r="E278" s="316"/>
      <c r="F278" s="282" t="str">
        <f t="shared" si="28"/>
        <v/>
      </c>
      <c r="G278" s="170" t="str">
        <f t="shared" si="30"/>
        <v/>
      </c>
      <c r="H278" s="317"/>
      <c r="I278" s="318"/>
      <c r="J278" s="164">
        <f t="shared" si="29"/>
        <v>0</v>
      </c>
    </row>
    <row r="279" spans="1:10" s="284" customFormat="1" ht="15.5" x14ac:dyDescent="0.35">
      <c r="A279" s="195"/>
      <c r="B279" s="196"/>
      <c r="C279" s="197"/>
      <c r="D279" s="195"/>
      <c r="E279" s="316"/>
      <c r="F279" s="282" t="str">
        <f t="shared" si="28"/>
        <v/>
      </c>
      <c r="G279" s="170" t="str">
        <f t="shared" si="30"/>
        <v/>
      </c>
      <c r="H279" s="317"/>
      <c r="I279" s="318"/>
      <c r="J279" s="164">
        <f t="shared" si="29"/>
        <v>0</v>
      </c>
    </row>
    <row r="280" spans="1:10" s="284" customFormat="1" ht="15.5" x14ac:dyDescent="0.35">
      <c r="A280" s="195"/>
      <c r="B280" s="196"/>
      <c r="C280" s="197"/>
      <c r="D280" s="195"/>
      <c r="E280" s="316"/>
      <c r="F280" s="282" t="str">
        <f t="shared" si="28"/>
        <v/>
      </c>
      <c r="G280" s="170" t="str">
        <f t="shared" si="30"/>
        <v/>
      </c>
      <c r="H280" s="317"/>
      <c r="I280" s="318"/>
      <c r="J280" s="164">
        <f t="shared" si="29"/>
        <v>0</v>
      </c>
    </row>
    <row r="281" spans="1:10" s="284" customFormat="1" ht="15.5" x14ac:dyDescent="0.35">
      <c r="A281" s="195"/>
      <c r="B281" s="196"/>
      <c r="C281" s="197"/>
      <c r="D281" s="195"/>
      <c r="E281" s="316"/>
      <c r="F281" s="282" t="str">
        <f t="shared" si="28"/>
        <v/>
      </c>
      <c r="G281" s="170" t="str">
        <f t="shared" si="30"/>
        <v/>
      </c>
      <c r="H281" s="317"/>
      <c r="I281" s="318"/>
      <c r="J281" s="164">
        <f t="shared" si="29"/>
        <v>0</v>
      </c>
    </row>
    <row r="282" spans="1:10" s="284" customFormat="1" ht="15.5" x14ac:dyDescent="0.35">
      <c r="A282" s="195"/>
      <c r="B282" s="196"/>
      <c r="C282" s="197"/>
      <c r="D282" s="195"/>
      <c r="E282" s="316"/>
      <c r="F282" s="282" t="str">
        <f t="shared" si="28"/>
        <v/>
      </c>
      <c r="G282" s="170" t="str">
        <f t="shared" si="30"/>
        <v/>
      </c>
      <c r="H282" s="317"/>
      <c r="I282" s="318"/>
      <c r="J282" s="164">
        <f t="shared" si="29"/>
        <v>0</v>
      </c>
    </row>
    <row r="283" spans="1:10" s="284" customFormat="1" ht="15.5" x14ac:dyDescent="0.35">
      <c r="A283" s="195"/>
      <c r="B283" s="196"/>
      <c r="C283" s="197"/>
      <c r="D283" s="195"/>
      <c r="E283" s="316"/>
      <c r="F283" s="282" t="str">
        <f t="shared" si="28"/>
        <v/>
      </c>
      <c r="G283" s="170" t="str">
        <f t="shared" si="30"/>
        <v/>
      </c>
      <c r="H283" s="317"/>
      <c r="I283" s="318"/>
      <c r="J283" s="164">
        <f t="shared" si="29"/>
        <v>0</v>
      </c>
    </row>
    <row r="284" spans="1:10" s="284" customFormat="1" ht="15.5" x14ac:dyDescent="0.35">
      <c r="A284" s="195"/>
      <c r="B284" s="196"/>
      <c r="C284" s="197"/>
      <c r="D284" s="195"/>
      <c r="E284" s="316"/>
      <c r="F284" s="282" t="str">
        <f t="shared" si="28"/>
        <v/>
      </c>
      <c r="G284" s="170" t="str">
        <f t="shared" si="30"/>
        <v/>
      </c>
      <c r="H284" s="317"/>
      <c r="I284" s="318"/>
      <c r="J284" s="164">
        <f t="shared" si="29"/>
        <v>0</v>
      </c>
    </row>
    <row r="285" spans="1:10" s="284" customFormat="1" ht="15.5" x14ac:dyDescent="0.35">
      <c r="A285" s="195"/>
      <c r="B285" s="196"/>
      <c r="C285" s="197"/>
      <c r="D285" s="195"/>
      <c r="E285" s="316"/>
      <c r="F285" s="282" t="str">
        <f t="shared" si="28"/>
        <v/>
      </c>
      <c r="G285" s="170" t="str">
        <f t="shared" si="30"/>
        <v/>
      </c>
      <c r="H285" s="317"/>
      <c r="I285" s="318"/>
      <c r="J285" s="164">
        <f t="shared" si="29"/>
        <v>0</v>
      </c>
    </row>
    <row r="286" spans="1:10" s="284" customFormat="1" ht="15.5" x14ac:dyDescent="0.35">
      <c r="A286" s="195"/>
      <c r="B286" s="196"/>
      <c r="C286" s="197"/>
      <c r="D286" s="195"/>
      <c r="E286" s="316"/>
      <c r="F286" s="282" t="str">
        <f t="shared" si="28"/>
        <v/>
      </c>
      <c r="G286" s="170" t="str">
        <f t="shared" si="30"/>
        <v/>
      </c>
      <c r="H286" s="317"/>
      <c r="I286" s="318"/>
      <c r="J286" s="164">
        <f t="shared" si="29"/>
        <v>0</v>
      </c>
    </row>
    <row r="287" spans="1:10" s="284" customFormat="1" ht="15.5" x14ac:dyDescent="0.35">
      <c r="A287" s="195"/>
      <c r="B287" s="196"/>
      <c r="C287" s="197"/>
      <c r="D287" s="195"/>
      <c r="E287" s="316"/>
      <c r="F287" s="282" t="str">
        <f t="shared" si="28"/>
        <v/>
      </c>
      <c r="G287" s="170" t="str">
        <f t="shared" si="30"/>
        <v/>
      </c>
      <c r="H287" s="317"/>
      <c r="I287" s="318"/>
      <c r="J287" s="164">
        <f t="shared" si="29"/>
        <v>0</v>
      </c>
    </row>
    <row r="288" spans="1:10" s="284" customFormat="1" ht="15.5" x14ac:dyDescent="0.35">
      <c r="A288" s="195"/>
      <c r="B288" s="196"/>
      <c r="C288" s="197"/>
      <c r="D288" s="195"/>
      <c r="E288" s="316"/>
      <c r="F288" s="282" t="str">
        <f t="shared" si="28"/>
        <v/>
      </c>
      <c r="G288" s="170" t="str">
        <f t="shared" si="30"/>
        <v/>
      </c>
      <c r="H288" s="317"/>
      <c r="I288" s="318"/>
      <c r="J288" s="164">
        <f t="shared" si="29"/>
        <v>0</v>
      </c>
    </row>
    <row r="289" spans="1:10" s="284" customFormat="1" ht="15.5" x14ac:dyDescent="0.35">
      <c r="A289" s="195"/>
      <c r="B289" s="196"/>
      <c r="C289" s="197"/>
      <c r="D289" s="195"/>
      <c r="E289" s="316"/>
      <c r="F289" s="282" t="str">
        <f t="shared" si="28"/>
        <v/>
      </c>
      <c r="G289" s="170" t="str">
        <f t="shared" si="30"/>
        <v/>
      </c>
      <c r="H289" s="317"/>
      <c r="I289" s="318"/>
      <c r="J289" s="164">
        <f t="shared" si="29"/>
        <v>0</v>
      </c>
    </row>
    <row r="290" spans="1:10" s="284" customFormat="1" ht="15.5" x14ac:dyDescent="0.35">
      <c r="A290" s="195"/>
      <c r="B290" s="196"/>
      <c r="C290" s="197"/>
      <c r="D290" s="195"/>
      <c r="E290" s="316"/>
      <c r="F290" s="282" t="str">
        <f t="shared" si="28"/>
        <v/>
      </c>
      <c r="G290" s="170" t="str">
        <f t="shared" si="30"/>
        <v/>
      </c>
      <c r="H290" s="317"/>
      <c r="I290" s="318"/>
      <c r="J290" s="164">
        <f t="shared" si="29"/>
        <v>0</v>
      </c>
    </row>
    <row r="291" spans="1:10" s="284" customFormat="1" ht="15.5" x14ac:dyDescent="0.35">
      <c r="A291" s="195"/>
      <c r="B291" s="196"/>
      <c r="C291" s="197"/>
      <c r="D291" s="195"/>
      <c r="E291" s="316"/>
      <c r="F291" s="282" t="str">
        <f t="shared" si="28"/>
        <v/>
      </c>
      <c r="G291" s="170" t="str">
        <f t="shared" si="30"/>
        <v/>
      </c>
      <c r="H291" s="317"/>
      <c r="I291" s="318"/>
      <c r="J291" s="164">
        <f t="shared" si="29"/>
        <v>0</v>
      </c>
    </row>
    <row r="292" spans="1:10" s="284" customFormat="1" ht="16" thickBot="1" x14ac:dyDescent="0.4">
      <c r="A292" s="195"/>
      <c r="B292" s="285"/>
      <c r="C292" s="286"/>
      <c r="D292" s="306"/>
      <c r="E292" s="316"/>
      <c r="F292" s="288" t="str">
        <f t="shared" si="28"/>
        <v/>
      </c>
      <c r="G292" s="319" t="str">
        <f t="shared" si="30"/>
        <v/>
      </c>
      <c r="H292" s="317"/>
      <c r="I292" s="318"/>
      <c r="J292" s="312">
        <f t="shared" si="29"/>
        <v>0</v>
      </c>
    </row>
    <row r="293" spans="1:10" s="284" customFormat="1" ht="21" customHeight="1" thickBot="1" x14ac:dyDescent="0.4">
      <c r="A293" s="290"/>
      <c r="B293" s="290"/>
      <c r="C293" s="290"/>
      <c r="D293" s="290"/>
      <c r="E293" s="290"/>
      <c r="F293" s="292" t="s">
        <v>331</v>
      </c>
      <c r="G293" s="357">
        <f>ROUNDUP(SUM(G239:G292),2)</f>
        <v>0</v>
      </c>
      <c r="H293" s="300"/>
      <c r="I293" s="313">
        <f>ROUNDUP(SUM(I239:I292),2)</f>
        <v>0</v>
      </c>
      <c r="J293" s="315">
        <f>ROUNDUP(SUM(J239:J292),2)</f>
        <v>0</v>
      </c>
    </row>
    <row r="294" spans="1:10" s="248" customFormat="1" ht="15.65" customHeight="1" x14ac:dyDescent="0.35">
      <c r="A294" s="246"/>
      <c r="B294" s="246"/>
      <c r="C294" s="246"/>
      <c r="D294" s="246"/>
      <c r="E294" s="246"/>
      <c r="F294" s="247"/>
      <c r="G294" s="232"/>
      <c r="H294" s="229"/>
      <c r="I294" s="242"/>
      <c r="J294" s="242"/>
    </row>
    <row r="295" spans="1:10" s="225" customFormat="1" ht="24" customHeight="1" x14ac:dyDescent="0.35">
      <c r="A295" s="700" t="s">
        <v>340</v>
      </c>
      <c r="B295" s="700"/>
      <c r="C295" s="700"/>
      <c r="D295" s="700"/>
      <c r="E295" s="700"/>
      <c r="F295" s="700"/>
      <c r="G295" s="700"/>
      <c r="H295" s="182"/>
      <c r="I295" s="224"/>
      <c r="J295" s="224"/>
    </row>
    <row r="296" spans="1:10" s="216" customFormat="1" ht="57" customHeight="1" x14ac:dyDescent="0.35">
      <c r="A296" s="358" t="s">
        <v>41</v>
      </c>
      <c r="B296" s="358" t="s">
        <v>44</v>
      </c>
      <c r="C296" s="365" t="s">
        <v>222</v>
      </c>
      <c r="D296" s="358" t="s">
        <v>45</v>
      </c>
      <c r="E296" s="358" t="s">
        <v>46</v>
      </c>
      <c r="F296" s="366" t="s">
        <v>307</v>
      </c>
      <c r="G296" s="359" t="s">
        <v>0</v>
      </c>
      <c r="H296" s="191"/>
      <c r="I296" s="193" t="s">
        <v>236</v>
      </c>
      <c r="J296" s="193" t="s">
        <v>234</v>
      </c>
    </row>
    <row r="297" spans="1:10" s="284" customFormat="1" ht="15" customHeight="1" x14ac:dyDescent="0.35">
      <c r="A297" s="320"/>
      <c r="B297" s="196"/>
      <c r="C297" s="196"/>
      <c r="D297" s="369"/>
      <c r="E297" s="195"/>
      <c r="F297" s="321" t="str">
        <f>IF(ISBLANK(D297),"",IF(ISBLANK(D297),"",VLOOKUP(D297,'B4 RATES'!$A$1:$E$201,4,FALSE)))</f>
        <v/>
      </c>
      <c r="G297" s="166" t="str">
        <f>IF(B297="","",IF(A297="","",IF(D297="","",IF(E297="","",A297*E297*F297))))</f>
        <v/>
      </c>
      <c r="H297" s="322"/>
      <c r="I297" s="159"/>
      <c r="J297" s="164">
        <f t="shared" ref="J297:J341" si="33">IF(G297="",0,G297-I297)</f>
        <v>0</v>
      </c>
    </row>
    <row r="298" spans="1:10" s="284" customFormat="1" ht="15.5" x14ac:dyDescent="0.35">
      <c r="A298" s="320"/>
      <c r="B298" s="196"/>
      <c r="C298" s="196"/>
      <c r="D298" s="369"/>
      <c r="E298" s="195"/>
      <c r="F298" s="321" t="str">
        <f>IF(ISBLANK(D298),"",IF(ISBLANK(D298),"",VLOOKUP(D298,'B4 RATES'!$A$1:$E$201,4,FALSE)))</f>
        <v/>
      </c>
      <c r="G298" s="166" t="str">
        <f t="shared" ref="G298:G341" si="34">IF(B298="","",IF(A298="","",IF(D298="","",IF(E298="","",A298*E298*F298))))</f>
        <v/>
      </c>
      <c r="H298" s="322"/>
      <c r="I298" s="159"/>
      <c r="J298" s="164">
        <f t="shared" si="33"/>
        <v>0</v>
      </c>
    </row>
    <row r="299" spans="1:10" s="284" customFormat="1" ht="15.5" x14ac:dyDescent="0.35">
      <c r="A299" s="320"/>
      <c r="B299" s="196"/>
      <c r="C299" s="196"/>
      <c r="D299" s="369"/>
      <c r="E299" s="195"/>
      <c r="F299" s="321" t="str">
        <f>IF(ISBLANK(D299),"",IF(ISBLANK(D299),"",VLOOKUP(D299,'B4 RATES'!$A$1:$E$201,4,FALSE)))</f>
        <v/>
      </c>
      <c r="G299" s="166" t="str">
        <f t="shared" si="34"/>
        <v/>
      </c>
      <c r="H299" s="322"/>
      <c r="I299" s="159"/>
      <c r="J299" s="164">
        <f t="shared" si="33"/>
        <v>0</v>
      </c>
    </row>
    <row r="300" spans="1:10" s="284" customFormat="1" ht="15.5" x14ac:dyDescent="0.35">
      <c r="A300" s="320"/>
      <c r="B300" s="196"/>
      <c r="C300" s="196"/>
      <c r="D300" s="369"/>
      <c r="E300" s="195"/>
      <c r="F300" s="321" t="str">
        <f>IF(ISBLANK(D300),"",IF(ISBLANK(D300),"",VLOOKUP(D300,'B4 RATES'!$A$1:$E$201,4,FALSE)))</f>
        <v/>
      </c>
      <c r="G300" s="166" t="str">
        <f t="shared" ref="G300:G310" si="35">IF(B300="","",IF(A300="","",IF(D300="","",IF(E300="","",A300*E300*F300))))</f>
        <v/>
      </c>
      <c r="H300" s="322"/>
      <c r="I300" s="159"/>
      <c r="J300" s="164">
        <f t="shared" ref="J300:J310" si="36">IF(G300="",0,G300-I300)</f>
        <v>0</v>
      </c>
    </row>
    <row r="301" spans="1:10" s="284" customFormat="1" ht="15.5" x14ac:dyDescent="0.35">
      <c r="A301" s="320"/>
      <c r="B301" s="196"/>
      <c r="C301" s="196"/>
      <c r="D301" s="369"/>
      <c r="E301" s="195"/>
      <c r="F301" s="321" t="str">
        <f>IF(ISBLANK(D301),"",IF(ISBLANK(D301),"",VLOOKUP(D301,'B4 RATES'!$A$1:$E$201,4,FALSE)))</f>
        <v/>
      </c>
      <c r="G301" s="166" t="str">
        <f t="shared" si="35"/>
        <v/>
      </c>
      <c r="H301" s="322"/>
      <c r="I301" s="159"/>
      <c r="J301" s="164">
        <f t="shared" si="36"/>
        <v>0</v>
      </c>
    </row>
    <row r="302" spans="1:10" s="284" customFormat="1" ht="15.5" x14ac:dyDescent="0.35">
      <c r="A302" s="320"/>
      <c r="B302" s="196"/>
      <c r="C302" s="196"/>
      <c r="D302" s="369"/>
      <c r="E302" s="195"/>
      <c r="F302" s="321" t="str">
        <f>IF(ISBLANK(D302),"",IF(ISBLANK(D302),"",VLOOKUP(D302,'B4 RATES'!$A$1:$E$201,4,FALSE)))</f>
        <v/>
      </c>
      <c r="G302" s="166" t="str">
        <f t="shared" si="35"/>
        <v/>
      </c>
      <c r="H302" s="322"/>
      <c r="I302" s="159"/>
      <c r="J302" s="164">
        <f t="shared" si="36"/>
        <v>0</v>
      </c>
    </row>
    <row r="303" spans="1:10" s="284" customFormat="1" ht="15.5" x14ac:dyDescent="0.35">
      <c r="A303" s="320"/>
      <c r="B303" s="196"/>
      <c r="C303" s="196"/>
      <c r="D303" s="369"/>
      <c r="E303" s="195"/>
      <c r="F303" s="321" t="str">
        <f>IF(ISBLANK(D303),"",IF(ISBLANK(D303),"",VLOOKUP(D303,'B4 RATES'!$A$1:$E$201,4,FALSE)))</f>
        <v/>
      </c>
      <c r="G303" s="166" t="str">
        <f t="shared" si="35"/>
        <v/>
      </c>
      <c r="H303" s="322"/>
      <c r="I303" s="159"/>
      <c r="J303" s="164">
        <f t="shared" si="36"/>
        <v>0</v>
      </c>
    </row>
    <row r="304" spans="1:10" s="284" customFormat="1" ht="15.5" x14ac:dyDescent="0.35">
      <c r="A304" s="320"/>
      <c r="B304" s="196"/>
      <c r="C304" s="196"/>
      <c r="D304" s="369"/>
      <c r="E304" s="195"/>
      <c r="F304" s="321" t="str">
        <f>IF(ISBLANK(D304),"",IF(ISBLANK(D304),"",VLOOKUP(D304,'B4 RATES'!$A$1:$E$201,4,FALSE)))</f>
        <v/>
      </c>
      <c r="G304" s="166" t="str">
        <f t="shared" si="35"/>
        <v/>
      </c>
      <c r="H304" s="322"/>
      <c r="I304" s="159"/>
      <c r="J304" s="164">
        <f t="shared" si="36"/>
        <v>0</v>
      </c>
    </row>
    <row r="305" spans="1:10" s="284" customFormat="1" ht="15.5" x14ac:dyDescent="0.35">
      <c r="A305" s="320"/>
      <c r="B305" s="196"/>
      <c r="C305" s="196"/>
      <c r="D305" s="369"/>
      <c r="E305" s="195"/>
      <c r="F305" s="321" t="str">
        <f>IF(ISBLANK(D305),"",IF(ISBLANK(D305),"",VLOOKUP(D305,'B4 RATES'!$A$1:$E$201,4,FALSE)))</f>
        <v/>
      </c>
      <c r="G305" s="166" t="str">
        <f t="shared" si="35"/>
        <v/>
      </c>
      <c r="H305" s="322"/>
      <c r="I305" s="159"/>
      <c r="J305" s="164">
        <f t="shared" si="36"/>
        <v>0</v>
      </c>
    </row>
    <row r="306" spans="1:10" s="284" customFormat="1" ht="15.5" x14ac:dyDescent="0.35">
      <c r="A306" s="320"/>
      <c r="B306" s="196"/>
      <c r="C306" s="196"/>
      <c r="D306" s="369"/>
      <c r="E306" s="195"/>
      <c r="F306" s="321" t="str">
        <f>IF(ISBLANK(D306),"",IF(ISBLANK(D306),"",VLOOKUP(D306,'B4 RATES'!$A$1:$E$201,4,FALSE)))</f>
        <v/>
      </c>
      <c r="G306" s="166" t="str">
        <f t="shared" si="35"/>
        <v/>
      </c>
      <c r="H306" s="322"/>
      <c r="I306" s="159"/>
      <c r="J306" s="164">
        <f t="shared" si="36"/>
        <v>0</v>
      </c>
    </row>
    <row r="307" spans="1:10" s="284" customFormat="1" ht="15.5" x14ac:dyDescent="0.35">
      <c r="A307" s="320"/>
      <c r="B307" s="196"/>
      <c r="C307" s="196"/>
      <c r="D307" s="369"/>
      <c r="E307" s="195"/>
      <c r="F307" s="321" t="str">
        <f>IF(ISBLANK(D307),"",IF(ISBLANK(D307),"",VLOOKUP(D307,'B4 RATES'!$A$1:$E$201,4,FALSE)))</f>
        <v/>
      </c>
      <c r="G307" s="166" t="str">
        <f t="shared" si="35"/>
        <v/>
      </c>
      <c r="H307" s="322"/>
      <c r="I307" s="159"/>
      <c r="J307" s="164">
        <f t="shared" si="36"/>
        <v>0</v>
      </c>
    </row>
    <row r="308" spans="1:10" s="284" customFormat="1" ht="15.5" x14ac:dyDescent="0.35">
      <c r="A308" s="320"/>
      <c r="B308" s="196"/>
      <c r="C308" s="196"/>
      <c r="D308" s="369"/>
      <c r="E308" s="195"/>
      <c r="F308" s="321" t="str">
        <f>IF(ISBLANK(D308),"",IF(ISBLANK(D308),"",VLOOKUP(D308,'B4 RATES'!$A$1:$E$201,4,FALSE)))</f>
        <v/>
      </c>
      <c r="G308" s="166" t="str">
        <f t="shared" si="35"/>
        <v/>
      </c>
      <c r="H308" s="322"/>
      <c r="I308" s="159"/>
      <c r="J308" s="164">
        <f t="shared" si="36"/>
        <v>0</v>
      </c>
    </row>
    <row r="309" spans="1:10" s="284" customFormat="1" ht="15.5" x14ac:dyDescent="0.35">
      <c r="A309" s="320"/>
      <c r="B309" s="196"/>
      <c r="C309" s="196"/>
      <c r="D309" s="369"/>
      <c r="E309" s="195"/>
      <c r="F309" s="321" t="str">
        <f>IF(ISBLANK(D309),"",IF(ISBLANK(D309),"",VLOOKUP(D309,'B4 RATES'!$A$1:$E$201,4,FALSE)))</f>
        <v/>
      </c>
      <c r="G309" s="166" t="str">
        <f t="shared" si="35"/>
        <v/>
      </c>
      <c r="H309" s="322"/>
      <c r="I309" s="159"/>
      <c r="J309" s="164">
        <f t="shared" si="36"/>
        <v>0</v>
      </c>
    </row>
    <row r="310" spans="1:10" s="284" customFormat="1" ht="15.5" x14ac:dyDescent="0.35">
      <c r="A310" s="320"/>
      <c r="B310" s="196"/>
      <c r="C310" s="196"/>
      <c r="D310" s="369"/>
      <c r="E310" s="195"/>
      <c r="F310" s="321" t="str">
        <f>IF(ISBLANK(D310),"",IF(ISBLANK(D310),"",VLOOKUP(D310,'B4 RATES'!$A$1:$E$201,4,FALSE)))</f>
        <v/>
      </c>
      <c r="G310" s="166" t="str">
        <f t="shared" si="35"/>
        <v/>
      </c>
      <c r="H310" s="322"/>
      <c r="I310" s="159"/>
      <c r="J310" s="164">
        <f t="shared" si="36"/>
        <v>0</v>
      </c>
    </row>
    <row r="311" spans="1:10" s="284" customFormat="1" ht="15.5" x14ac:dyDescent="0.35">
      <c r="A311" s="320"/>
      <c r="B311" s="196"/>
      <c r="C311" s="196"/>
      <c r="D311" s="369"/>
      <c r="E311" s="195"/>
      <c r="F311" s="321" t="str">
        <f>IF(ISBLANK(D311),"",IF(ISBLANK(D311),"",VLOOKUP(D311,'B4 RATES'!$A$1:$E$201,4,FALSE)))</f>
        <v/>
      </c>
      <c r="G311" s="166" t="str">
        <f t="shared" si="34"/>
        <v/>
      </c>
      <c r="H311" s="322"/>
      <c r="I311" s="159"/>
      <c r="J311" s="164">
        <f t="shared" si="33"/>
        <v>0</v>
      </c>
    </row>
    <row r="312" spans="1:10" s="284" customFormat="1" ht="15.5" x14ac:dyDescent="0.35">
      <c r="A312" s="320"/>
      <c r="B312" s="196"/>
      <c r="C312" s="196"/>
      <c r="D312" s="369"/>
      <c r="E312" s="195"/>
      <c r="F312" s="321" t="str">
        <f>IF(ISBLANK(D312),"",IF(ISBLANK(D312),"",VLOOKUP(D312,'B4 RATES'!$A$1:$E$201,4,FALSE)))</f>
        <v/>
      </c>
      <c r="G312" s="166" t="str">
        <f t="shared" si="34"/>
        <v/>
      </c>
      <c r="H312" s="322"/>
      <c r="I312" s="159"/>
      <c r="J312" s="164">
        <f t="shared" si="33"/>
        <v>0</v>
      </c>
    </row>
    <row r="313" spans="1:10" s="284" customFormat="1" ht="15.5" x14ac:dyDescent="0.35">
      <c r="A313" s="320"/>
      <c r="B313" s="196"/>
      <c r="C313" s="196"/>
      <c r="D313" s="369"/>
      <c r="E313" s="195"/>
      <c r="F313" s="321" t="str">
        <f>IF(ISBLANK(D313),"",IF(ISBLANK(D313),"",VLOOKUP(D313,'B4 RATES'!$A$1:$E$201,4,FALSE)))</f>
        <v/>
      </c>
      <c r="G313" s="166" t="str">
        <f t="shared" si="34"/>
        <v/>
      </c>
      <c r="H313" s="322"/>
      <c r="I313" s="159"/>
      <c r="J313" s="164">
        <f t="shared" si="33"/>
        <v>0</v>
      </c>
    </row>
    <row r="314" spans="1:10" s="284" customFormat="1" ht="15.5" x14ac:dyDescent="0.35">
      <c r="A314" s="320"/>
      <c r="B314" s="196"/>
      <c r="C314" s="196"/>
      <c r="D314" s="369"/>
      <c r="E314" s="195"/>
      <c r="F314" s="321" t="str">
        <f>IF(ISBLANK(D314),"",IF(ISBLANK(D314),"",VLOOKUP(D314,'B4 RATES'!$A$1:$E$201,4,FALSE)))</f>
        <v/>
      </c>
      <c r="G314" s="166" t="str">
        <f t="shared" si="34"/>
        <v/>
      </c>
      <c r="H314" s="322"/>
      <c r="I314" s="159"/>
      <c r="J314" s="164">
        <f t="shared" si="33"/>
        <v>0</v>
      </c>
    </row>
    <row r="315" spans="1:10" s="284" customFormat="1" ht="15.5" x14ac:dyDescent="0.35">
      <c r="A315" s="320"/>
      <c r="B315" s="196"/>
      <c r="C315" s="196"/>
      <c r="D315" s="369"/>
      <c r="E315" s="195"/>
      <c r="F315" s="321" t="str">
        <f>IF(ISBLANK(D315),"",IF(ISBLANK(D315),"",VLOOKUP(D315,'B4 RATES'!$A$1:$E$201,4,FALSE)))</f>
        <v/>
      </c>
      <c r="G315" s="166" t="str">
        <f t="shared" si="34"/>
        <v/>
      </c>
      <c r="H315" s="322"/>
      <c r="I315" s="159"/>
      <c r="J315" s="164">
        <f t="shared" si="33"/>
        <v>0</v>
      </c>
    </row>
    <row r="316" spans="1:10" s="284" customFormat="1" ht="15.5" x14ac:dyDescent="0.35">
      <c r="A316" s="320"/>
      <c r="B316" s="196"/>
      <c r="C316" s="196"/>
      <c r="D316" s="369"/>
      <c r="E316" s="195"/>
      <c r="F316" s="321" t="str">
        <f>IF(ISBLANK(D316),"",IF(ISBLANK(D316),"",VLOOKUP(D316,'B4 RATES'!$A$1:$E$201,4,FALSE)))</f>
        <v/>
      </c>
      <c r="G316" s="166" t="str">
        <f t="shared" si="34"/>
        <v/>
      </c>
      <c r="H316" s="322"/>
      <c r="I316" s="159"/>
      <c r="J316" s="164">
        <f t="shared" si="33"/>
        <v>0</v>
      </c>
    </row>
    <row r="317" spans="1:10" s="284" customFormat="1" ht="15.5" x14ac:dyDescent="0.35">
      <c r="A317" s="320"/>
      <c r="B317" s="196"/>
      <c r="C317" s="196"/>
      <c r="D317" s="369"/>
      <c r="E317" s="195"/>
      <c r="F317" s="321" t="str">
        <f>IF(ISBLANK(D317),"",IF(ISBLANK(D317),"",VLOOKUP(D317,'B4 RATES'!$A$1:$E$201,4,FALSE)))</f>
        <v/>
      </c>
      <c r="G317" s="166" t="str">
        <f t="shared" si="34"/>
        <v/>
      </c>
      <c r="H317" s="322"/>
      <c r="I317" s="159"/>
      <c r="J317" s="164">
        <f t="shared" si="33"/>
        <v>0</v>
      </c>
    </row>
    <row r="318" spans="1:10" s="284" customFormat="1" ht="15.5" x14ac:dyDescent="0.35">
      <c r="A318" s="320"/>
      <c r="B318" s="196"/>
      <c r="C318" s="196"/>
      <c r="D318" s="369"/>
      <c r="E318" s="195"/>
      <c r="F318" s="321" t="str">
        <f>IF(ISBLANK(D318),"",IF(ISBLANK(D318),"",VLOOKUP(D318,'B4 RATES'!$A$1:$E$201,4,FALSE)))</f>
        <v/>
      </c>
      <c r="G318" s="166" t="str">
        <f t="shared" si="34"/>
        <v/>
      </c>
      <c r="H318" s="322"/>
      <c r="I318" s="159"/>
      <c r="J318" s="164">
        <f t="shared" si="33"/>
        <v>0</v>
      </c>
    </row>
    <row r="319" spans="1:10" s="284" customFormat="1" ht="15.5" x14ac:dyDescent="0.35">
      <c r="A319" s="320"/>
      <c r="B319" s="196"/>
      <c r="C319" s="196"/>
      <c r="D319" s="369"/>
      <c r="E319" s="195"/>
      <c r="F319" s="321" t="str">
        <f>IF(ISBLANK(D319),"",IF(ISBLANK(D319),"",VLOOKUP(D319,'B4 RATES'!$A$1:$E$201,4,FALSE)))</f>
        <v/>
      </c>
      <c r="G319" s="166" t="str">
        <f t="shared" ref="G319" si="37">IF(B319="","",IF(A319="","",IF(D319="","",IF(E319="","",A319*E319*F319))))</f>
        <v/>
      </c>
      <c r="H319" s="322"/>
      <c r="I319" s="159"/>
      <c r="J319" s="164">
        <f t="shared" ref="J319" si="38">IF(G319="",0,G319-I319)</f>
        <v>0</v>
      </c>
    </row>
    <row r="320" spans="1:10" s="284" customFormat="1" ht="15.5" x14ac:dyDescent="0.35">
      <c r="A320" s="320"/>
      <c r="B320" s="196"/>
      <c r="C320" s="196"/>
      <c r="D320" s="369"/>
      <c r="E320" s="195"/>
      <c r="F320" s="321" t="str">
        <f>IF(ISBLANK(D320),"",IF(ISBLANK(D320),"",VLOOKUP(D320,'B4 RATES'!$A$1:$E$201,4,FALSE)))</f>
        <v/>
      </c>
      <c r="G320" s="166" t="str">
        <f t="shared" si="34"/>
        <v/>
      </c>
      <c r="H320" s="322"/>
      <c r="I320" s="159"/>
      <c r="J320" s="164">
        <f t="shared" si="33"/>
        <v>0</v>
      </c>
    </row>
    <row r="321" spans="1:10" s="284" customFormat="1" ht="15.5" x14ac:dyDescent="0.35">
      <c r="A321" s="320"/>
      <c r="B321" s="196"/>
      <c r="C321" s="196"/>
      <c r="D321" s="369"/>
      <c r="E321" s="195"/>
      <c r="F321" s="321" t="str">
        <f>IF(ISBLANK(D321),"",IF(ISBLANK(D321),"",VLOOKUP(D321,'B4 RATES'!$A$1:$E$201,4,FALSE)))</f>
        <v/>
      </c>
      <c r="G321" s="166" t="str">
        <f t="shared" si="34"/>
        <v/>
      </c>
      <c r="H321" s="322"/>
      <c r="I321" s="159"/>
      <c r="J321" s="164">
        <f t="shared" si="33"/>
        <v>0</v>
      </c>
    </row>
    <row r="322" spans="1:10" s="284" customFormat="1" ht="15.5" x14ac:dyDescent="0.35">
      <c r="A322" s="320"/>
      <c r="B322" s="196"/>
      <c r="C322" s="196"/>
      <c r="D322" s="369"/>
      <c r="E322" s="195"/>
      <c r="F322" s="321" t="str">
        <f>IF(ISBLANK(D322),"",IF(ISBLANK(D322),"",VLOOKUP(D322,'B4 RATES'!$A$1:$E$201,4,FALSE)))</f>
        <v/>
      </c>
      <c r="G322" s="166" t="str">
        <f t="shared" si="34"/>
        <v/>
      </c>
      <c r="H322" s="322"/>
      <c r="I322" s="159"/>
      <c r="J322" s="164">
        <f t="shared" si="33"/>
        <v>0</v>
      </c>
    </row>
    <row r="323" spans="1:10" s="284" customFormat="1" ht="15.5" x14ac:dyDescent="0.35">
      <c r="A323" s="320"/>
      <c r="B323" s="196"/>
      <c r="C323" s="196"/>
      <c r="D323" s="369"/>
      <c r="E323" s="195"/>
      <c r="F323" s="321" t="str">
        <f>IF(ISBLANK(D323),"",IF(ISBLANK(D323),"",VLOOKUP(D323,'B4 RATES'!$A$1:$E$201,4,FALSE)))</f>
        <v/>
      </c>
      <c r="G323" s="166" t="str">
        <f t="shared" si="34"/>
        <v/>
      </c>
      <c r="H323" s="322"/>
      <c r="I323" s="159"/>
      <c r="J323" s="164">
        <f t="shared" si="33"/>
        <v>0</v>
      </c>
    </row>
    <row r="324" spans="1:10" s="284" customFormat="1" ht="15.5" x14ac:dyDescent="0.35">
      <c r="A324" s="320"/>
      <c r="B324" s="196"/>
      <c r="C324" s="196"/>
      <c r="D324" s="369"/>
      <c r="E324" s="195"/>
      <c r="F324" s="321" t="str">
        <f>IF(ISBLANK(D324),"",IF(ISBLANK(D324),"",VLOOKUP(D324,'B4 RATES'!$A$1:$E$201,4,FALSE)))</f>
        <v/>
      </c>
      <c r="G324" s="166" t="str">
        <f t="shared" si="34"/>
        <v/>
      </c>
      <c r="H324" s="322"/>
      <c r="I324" s="159"/>
      <c r="J324" s="164">
        <f t="shared" si="33"/>
        <v>0</v>
      </c>
    </row>
    <row r="325" spans="1:10" s="284" customFormat="1" ht="15.5" x14ac:dyDescent="0.35">
      <c r="A325" s="320"/>
      <c r="B325" s="196"/>
      <c r="C325" s="196"/>
      <c r="D325" s="369"/>
      <c r="E325" s="195"/>
      <c r="F325" s="321" t="str">
        <f>IF(ISBLANK(D325),"",IF(ISBLANK(D325),"",VLOOKUP(D325,'B4 RATES'!$A$1:$E$201,4,FALSE)))</f>
        <v/>
      </c>
      <c r="G325" s="166" t="str">
        <f t="shared" si="34"/>
        <v/>
      </c>
      <c r="H325" s="322"/>
      <c r="I325" s="159"/>
      <c r="J325" s="164">
        <f t="shared" si="33"/>
        <v>0</v>
      </c>
    </row>
    <row r="326" spans="1:10" s="284" customFormat="1" ht="15.5" x14ac:dyDescent="0.35">
      <c r="A326" s="320"/>
      <c r="B326" s="196"/>
      <c r="C326" s="196"/>
      <c r="D326" s="369"/>
      <c r="E326" s="195"/>
      <c r="F326" s="321" t="str">
        <f>IF(ISBLANK(D326),"",IF(ISBLANK(D326),"",VLOOKUP(D326,'B4 RATES'!$A$1:$E$201,4,FALSE)))</f>
        <v/>
      </c>
      <c r="G326" s="166" t="str">
        <f t="shared" si="34"/>
        <v/>
      </c>
      <c r="H326" s="322"/>
      <c r="I326" s="159"/>
      <c r="J326" s="164">
        <f t="shared" si="33"/>
        <v>0</v>
      </c>
    </row>
    <row r="327" spans="1:10" s="284" customFormat="1" ht="15.5" x14ac:dyDescent="0.35">
      <c r="A327" s="320"/>
      <c r="B327" s="196"/>
      <c r="C327" s="196"/>
      <c r="D327" s="369"/>
      <c r="E327" s="195"/>
      <c r="F327" s="321" t="str">
        <f>IF(ISBLANK(D327),"",IF(ISBLANK(D327),"",VLOOKUP(D327,'B4 RATES'!$A$1:$E$201,4,FALSE)))</f>
        <v/>
      </c>
      <c r="G327" s="166" t="str">
        <f t="shared" si="34"/>
        <v/>
      </c>
      <c r="H327" s="322"/>
      <c r="I327" s="159"/>
      <c r="J327" s="164">
        <f t="shared" si="33"/>
        <v>0</v>
      </c>
    </row>
    <row r="328" spans="1:10" s="284" customFormat="1" ht="15.5" x14ac:dyDescent="0.35">
      <c r="A328" s="320"/>
      <c r="B328" s="196"/>
      <c r="C328" s="196"/>
      <c r="D328" s="369"/>
      <c r="E328" s="195"/>
      <c r="F328" s="321" t="str">
        <f>IF(ISBLANK(D328),"",IF(ISBLANK(D328),"",VLOOKUP(D328,'B4 RATES'!$A$1:$E$201,4,FALSE)))</f>
        <v/>
      </c>
      <c r="G328" s="166" t="str">
        <f t="shared" si="34"/>
        <v/>
      </c>
      <c r="H328" s="322"/>
      <c r="I328" s="159"/>
      <c r="J328" s="164">
        <f t="shared" si="33"/>
        <v>0</v>
      </c>
    </row>
    <row r="329" spans="1:10" s="284" customFormat="1" ht="15.5" x14ac:dyDescent="0.35">
      <c r="A329" s="320"/>
      <c r="B329" s="196"/>
      <c r="C329" s="196"/>
      <c r="D329" s="369"/>
      <c r="E329" s="195"/>
      <c r="F329" s="321" t="str">
        <f>IF(ISBLANK(D329),"",IF(ISBLANK(D329),"",VLOOKUP(D329,'B4 RATES'!$A$1:$E$201,4,FALSE)))</f>
        <v/>
      </c>
      <c r="G329" s="166" t="str">
        <f t="shared" si="34"/>
        <v/>
      </c>
      <c r="H329" s="322"/>
      <c r="I329" s="159"/>
      <c r="J329" s="164">
        <f t="shared" si="33"/>
        <v>0</v>
      </c>
    </row>
    <row r="330" spans="1:10" s="284" customFormat="1" ht="15.5" x14ac:dyDescent="0.35">
      <c r="A330" s="320"/>
      <c r="B330" s="196"/>
      <c r="C330" s="196"/>
      <c r="D330" s="369"/>
      <c r="E330" s="195"/>
      <c r="F330" s="321" t="str">
        <f>IF(ISBLANK(D330),"",IF(ISBLANK(D330),"",VLOOKUP(D330,'B4 RATES'!$A$1:$E$201,4,FALSE)))</f>
        <v/>
      </c>
      <c r="G330" s="166" t="str">
        <f t="shared" si="34"/>
        <v/>
      </c>
      <c r="H330" s="322"/>
      <c r="I330" s="159"/>
      <c r="J330" s="164">
        <f t="shared" si="33"/>
        <v>0</v>
      </c>
    </row>
    <row r="331" spans="1:10" s="284" customFormat="1" ht="15.5" x14ac:dyDescent="0.35">
      <c r="A331" s="320"/>
      <c r="B331" s="196"/>
      <c r="C331" s="196"/>
      <c r="D331" s="369"/>
      <c r="E331" s="195"/>
      <c r="F331" s="321" t="str">
        <f>IF(ISBLANK(D331),"",IF(ISBLANK(D331),"",VLOOKUP(D331,'B4 RATES'!$A$1:$E$201,4,FALSE)))</f>
        <v/>
      </c>
      <c r="G331" s="166" t="str">
        <f t="shared" si="34"/>
        <v/>
      </c>
      <c r="H331" s="322"/>
      <c r="I331" s="159"/>
      <c r="J331" s="164">
        <f t="shared" si="33"/>
        <v>0</v>
      </c>
    </row>
    <row r="332" spans="1:10" s="284" customFormat="1" ht="15.5" x14ac:dyDescent="0.35">
      <c r="A332" s="320"/>
      <c r="B332" s="196"/>
      <c r="C332" s="196"/>
      <c r="D332" s="369"/>
      <c r="E332" s="195"/>
      <c r="F332" s="321" t="str">
        <f>IF(ISBLANK(D332),"",IF(ISBLANK(D332),"",VLOOKUP(D332,'B4 RATES'!$A$1:$E$201,4,FALSE)))</f>
        <v/>
      </c>
      <c r="G332" s="166" t="str">
        <f t="shared" si="34"/>
        <v/>
      </c>
      <c r="H332" s="322"/>
      <c r="I332" s="159"/>
      <c r="J332" s="164">
        <f t="shared" si="33"/>
        <v>0</v>
      </c>
    </row>
    <row r="333" spans="1:10" s="284" customFormat="1" ht="15.5" x14ac:dyDescent="0.35">
      <c r="A333" s="320"/>
      <c r="B333" s="196"/>
      <c r="C333" s="196"/>
      <c r="D333" s="369"/>
      <c r="E333" s="195"/>
      <c r="F333" s="321" t="str">
        <f>IF(ISBLANK(D333),"",IF(ISBLANK(D333),"",VLOOKUP(D333,'B4 RATES'!$A$1:$E$201,4,FALSE)))</f>
        <v/>
      </c>
      <c r="G333" s="166" t="str">
        <f t="shared" si="34"/>
        <v/>
      </c>
      <c r="H333" s="322"/>
      <c r="I333" s="159"/>
      <c r="J333" s="164">
        <f t="shared" si="33"/>
        <v>0</v>
      </c>
    </row>
    <row r="334" spans="1:10" s="284" customFormat="1" ht="15.5" x14ac:dyDescent="0.35">
      <c r="A334" s="320"/>
      <c r="B334" s="196"/>
      <c r="C334" s="196"/>
      <c r="D334" s="369"/>
      <c r="E334" s="195"/>
      <c r="F334" s="321" t="str">
        <f>IF(ISBLANK(D334),"",IF(ISBLANK(D334),"",VLOOKUP(D334,'B4 RATES'!$A$1:$E$201,4,FALSE)))</f>
        <v/>
      </c>
      <c r="G334" s="166" t="str">
        <f t="shared" si="34"/>
        <v/>
      </c>
      <c r="H334" s="322"/>
      <c r="I334" s="159"/>
      <c r="J334" s="164">
        <f t="shared" si="33"/>
        <v>0</v>
      </c>
    </row>
    <row r="335" spans="1:10" s="284" customFormat="1" ht="15" customHeight="1" x14ac:dyDescent="0.35">
      <c r="A335" s="320"/>
      <c r="B335" s="196"/>
      <c r="C335" s="196"/>
      <c r="D335" s="369"/>
      <c r="E335" s="195"/>
      <c r="F335" s="321" t="str">
        <f>IF(ISBLANK(D335),"",IF(ISBLANK(D335),"",VLOOKUP(D335,'B4 RATES'!$A$1:$E$201,4,FALSE)))</f>
        <v/>
      </c>
      <c r="G335" s="166" t="str">
        <f t="shared" si="34"/>
        <v/>
      </c>
      <c r="H335" s="322"/>
      <c r="I335" s="159"/>
      <c r="J335" s="164">
        <f t="shared" si="33"/>
        <v>0</v>
      </c>
    </row>
    <row r="336" spans="1:10" s="284" customFormat="1" ht="15.5" x14ac:dyDescent="0.35">
      <c r="A336" s="320"/>
      <c r="B336" s="196"/>
      <c r="C336" s="196"/>
      <c r="D336" s="369"/>
      <c r="E336" s="195"/>
      <c r="F336" s="321" t="str">
        <f>IF(ISBLANK(D336),"",IF(ISBLANK(D336),"",VLOOKUP(D336,'B4 RATES'!$A$1:$E$201,4,FALSE)))</f>
        <v/>
      </c>
      <c r="G336" s="166" t="str">
        <f t="shared" si="34"/>
        <v/>
      </c>
      <c r="H336" s="322"/>
      <c r="I336" s="159"/>
      <c r="J336" s="164">
        <f t="shared" si="33"/>
        <v>0</v>
      </c>
    </row>
    <row r="337" spans="1:10" s="284" customFormat="1" ht="15.5" x14ac:dyDescent="0.35">
      <c r="A337" s="320"/>
      <c r="B337" s="196"/>
      <c r="C337" s="196"/>
      <c r="D337" s="369"/>
      <c r="E337" s="195"/>
      <c r="F337" s="321" t="str">
        <f>IF(ISBLANK(D337),"",IF(ISBLANK(D337),"",VLOOKUP(D337,'B4 RATES'!$A$1:$E$201,4,FALSE)))</f>
        <v/>
      </c>
      <c r="G337" s="166" t="str">
        <f t="shared" si="34"/>
        <v/>
      </c>
      <c r="H337" s="322"/>
      <c r="I337" s="159"/>
      <c r="J337" s="164">
        <f t="shared" si="33"/>
        <v>0</v>
      </c>
    </row>
    <row r="338" spans="1:10" s="284" customFormat="1" ht="15.5" x14ac:dyDescent="0.35">
      <c r="A338" s="320"/>
      <c r="B338" s="196"/>
      <c r="C338" s="196"/>
      <c r="D338" s="369"/>
      <c r="E338" s="195"/>
      <c r="F338" s="321" t="str">
        <f>IF(ISBLANK(D338),"",IF(ISBLANK(D338),"",VLOOKUP(D338,'B4 RATES'!$A$1:$E$201,4,FALSE)))</f>
        <v/>
      </c>
      <c r="G338" s="166" t="str">
        <f t="shared" si="34"/>
        <v/>
      </c>
      <c r="H338" s="322"/>
      <c r="I338" s="159"/>
      <c r="J338" s="164">
        <f t="shared" si="33"/>
        <v>0</v>
      </c>
    </row>
    <row r="339" spans="1:10" s="284" customFormat="1" ht="15.5" x14ac:dyDescent="0.35">
      <c r="A339" s="320"/>
      <c r="B339" s="196"/>
      <c r="C339" s="196"/>
      <c r="D339" s="369"/>
      <c r="E339" s="195"/>
      <c r="F339" s="321" t="str">
        <f>IF(ISBLANK(D339),"",IF(ISBLANK(D339),"",VLOOKUP(D339,'B4 RATES'!$A$1:$E$201,4,FALSE)))</f>
        <v/>
      </c>
      <c r="G339" s="166" t="str">
        <f t="shared" si="34"/>
        <v/>
      </c>
      <c r="H339" s="322"/>
      <c r="I339" s="159"/>
      <c r="J339" s="164">
        <f t="shared" si="33"/>
        <v>0</v>
      </c>
    </row>
    <row r="340" spans="1:10" s="284" customFormat="1" ht="15.5" x14ac:dyDescent="0.35">
      <c r="A340" s="320"/>
      <c r="B340" s="196"/>
      <c r="C340" s="196"/>
      <c r="D340" s="369"/>
      <c r="E340" s="195"/>
      <c r="F340" s="321" t="str">
        <f>IF(ISBLANK(D340),"",IF(ISBLANK(D340),"",VLOOKUP(D340,'B4 RATES'!$A$1:$E$201,4,FALSE)))</f>
        <v/>
      </c>
      <c r="G340" s="166" t="str">
        <f t="shared" si="34"/>
        <v/>
      </c>
      <c r="H340" s="322"/>
      <c r="I340" s="159"/>
      <c r="J340" s="164">
        <f t="shared" si="33"/>
        <v>0</v>
      </c>
    </row>
    <row r="341" spans="1:10" s="284" customFormat="1" ht="16" thickBot="1" x14ac:dyDescent="0.4">
      <c r="A341" s="320"/>
      <c r="B341" s="196"/>
      <c r="C341" s="196"/>
      <c r="D341" s="369"/>
      <c r="E341" s="195"/>
      <c r="F341" s="321" t="str">
        <f>IF(ISBLANK(D341),"",IF(ISBLANK(D341),"",VLOOKUP(D341,'B4 RATES'!$A$1:$E$201,4,FALSE)))</f>
        <v/>
      </c>
      <c r="G341" s="311" t="str">
        <f t="shared" si="34"/>
        <v/>
      </c>
      <c r="H341" s="322"/>
      <c r="I341" s="159"/>
      <c r="J341" s="164">
        <f t="shared" si="33"/>
        <v>0</v>
      </c>
    </row>
    <row r="342" spans="1:10" s="284" customFormat="1" ht="21.65" customHeight="1" thickBot="1" x14ac:dyDescent="0.4">
      <c r="A342" s="324"/>
      <c r="B342" s="324"/>
      <c r="C342" s="324"/>
      <c r="D342" s="324"/>
      <c r="E342" s="324"/>
      <c r="F342" s="292" t="s">
        <v>331</v>
      </c>
      <c r="G342" s="356">
        <f>ROUNDUP(SUM(G297:G341),2)</f>
        <v>0</v>
      </c>
      <c r="H342" s="300"/>
      <c r="I342" s="301">
        <f>ROUNDUP(SUM(I297:I341),2)</f>
        <v>0</v>
      </c>
      <c r="J342" s="302">
        <f>ROUNDUP(SUM(J297:J341),2)</f>
        <v>0</v>
      </c>
    </row>
    <row r="343" spans="1:10" s="223" customFormat="1" ht="17.399999999999999" customHeight="1" x14ac:dyDescent="0.35">
      <c r="A343" s="250"/>
      <c r="B343" s="250"/>
      <c r="C343" s="250"/>
      <c r="D343" s="250"/>
      <c r="E343" s="250"/>
      <c r="F343" s="250"/>
      <c r="G343" s="232"/>
      <c r="H343" s="229"/>
      <c r="I343" s="232"/>
      <c r="J343" s="232"/>
    </row>
    <row r="344" spans="1:10" s="225" customFormat="1" ht="21" customHeight="1" x14ac:dyDescent="0.35">
      <c r="A344" s="700" t="s">
        <v>341</v>
      </c>
      <c r="B344" s="700"/>
      <c r="C344" s="700"/>
      <c r="D344" s="700"/>
      <c r="E344" s="700"/>
      <c r="F344" s="700"/>
      <c r="G344" s="700"/>
      <c r="H344" s="182"/>
      <c r="I344" s="224"/>
      <c r="J344" s="224"/>
    </row>
    <row r="345" spans="1:10" s="216" customFormat="1" ht="58.25" customHeight="1" x14ac:dyDescent="0.35">
      <c r="A345" s="358" t="s">
        <v>41</v>
      </c>
      <c r="B345" s="358" t="s">
        <v>44</v>
      </c>
      <c r="C345" s="365" t="s">
        <v>222</v>
      </c>
      <c r="D345" s="358" t="s">
        <v>45</v>
      </c>
      <c r="E345" s="358" t="s">
        <v>46</v>
      </c>
      <c r="F345" s="366" t="s">
        <v>307</v>
      </c>
      <c r="G345" s="359" t="s">
        <v>0</v>
      </c>
      <c r="H345" s="226"/>
      <c r="I345" s="192" t="s">
        <v>236</v>
      </c>
      <c r="J345" s="193" t="s">
        <v>234</v>
      </c>
    </row>
    <row r="346" spans="1:10" s="284" customFormat="1" ht="15.5" x14ac:dyDescent="0.35">
      <c r="A346" s="323"/>
      <c r="B346" s="251"/>
      <c r="C346" s="251"/>
      <c r="D346" s="195"/>
      <c r="E346" s="195"/>
      <c r="F346" s="321" t="str">
        <f>IF(ISBLANK(D346),"",IF(ISBLANK(D346),"",VLOOKUP(D346,'B4 RATES'!$A$1:$E$201,5,FALSE)))</f>
        <v/>
      </c>
      <c r="G346" s="166" t="str">
        <f>IF(B346="","",IF(A346="","",IF(D346="","",IF(E346="","",A346*E346*F346))))</f>
        <v/>
      </c>
      <c r="H346" s="325"/>
      <c r="I346" s="318"/>
      <c r="J346" s="164">
        <f>IF(G346="",0,G346-I346)</f>
        <v>0</v>
      </c>
    </row>
    <row r="347" spans="1:10" s="284" customFormat="1" ht="15.5" x14ac:dyDescent="0.35">
      <c r="A347" s="323"/>
      <c r="B347" s="251"/>
      <c r="C347" s="251"/>
      <c r="D347" s="195"/>
      <c r="E347" s="195"/>
      <c r="F347" s="321" t="str">
        <f>IF(ISBLANK(D347),"",IF(ISBLANK(D347),"",VLOOKUP(D347,'B4 RATES'!$A$1:$E$201,5,FALSE)))</f>
        <v/>
      </c>
      <c r="G347" s="166" t="str">
        <f t="shared" ref="G347:G393" si="39">IF(B347="","",IF(A347="","",IF(D347="","",IF(E347="","",A347*E347*F347))))</f>
        <v/>
      </c>
      <c r="H347" s="325"/>
      <c r="I347" s="318"/>
      <c r="J347" s="164">
        <f t="shared" ref="J347:J393" si="40">IF(G347="",0,G347-I347)</f>
        <v>0</v>
      </c>
    </row>
    <row r="348" spans="1:10" s="284" customFormat="1" ht="15.5" x14ac:dyDescent="0.35">
      <c r="A348" s="323"/>
      <c r="B348" s="251"/>
      <c r="C348" s="251"/>
      <c r="D348" s="195"/>
      <c r="E348" s="195"/>
      <c r="F348" s="321" t="str">
        <f>IF(ISBLANK(D348),"",IF(ISBLANK(D348),"",VLOOKUP(D348,'B4 RATES'!$A$1:$E$201,5,FALSE)))</f>
        <v/>
      </c>
      <c r="G348" s="166" t="str">
        <f t="shared" si="39"/>
        <v/>
      </c>
      <c r="H348" s="325"/>
      <c r="I348" s="318"/>
      <c r="J348" s="164">
        <f t="shared" si="40"/>
        <v>0</v>
      </c>
    </row>
    <row r="349" spans="1:10" s="284" customFormat="1" ht="15.5" x14ac:dyDescent="0.35">
      <c r="A349" s="323"/>
      <c r="B349" s="251"/>
      <c r="C349" s="251"/>
      <c r="D349" s="195"/>
      <c r="E349" s="195"/>
      <c r="F349" s="321" t="str">
        <f>IF(ISBLANK(D349),"",IF(ISBLANK(D349),"",VLOOKUP(D349,'B4 RATES'!$A$1:$E$201,5,FALSE)))</f>
        <v/>
      </c>
      <c r="G349" s="166" t="str">
        <f t="shared" si="39"/>
        <v/>
      </c>
      <c r="H349" s="325"/>
      <c r="I349" s="318"/>
      <c r="J349" s="164">
        <f t="shared" ref="J349:J368" si="41">IF(G349="",0,G349-I349)</f>
        <v>0</v>
      </c>
    </row>
    <row r="350" spans="1:10" s="284" customFormat="1" ht="15.5" x14ac:dyDescent="0.35">
      <c r="A350" s="323"/>
      <c r="B350" s="251"/>
      <c r="C350" s="251"/>
      <c r="D350" s="195"/>
      <c r="E350" s="195"/>
      <c r="F350" s="321" t="str">
        <f>IF(ISBLANK(D350),"",IF(ISBLANK(D350),"",VLOOKUP(D350,'B4 RATES'!$A$1:$E$201,5,FALSE)))</f>
        <v/>
      </c>
      <c r="G350" s="166" t="str">
        <f t="shared" si="39"/>
        <v/>
      </c>
      <c r="H350" s="325"/>
      <c r="I350" s="318"/>
      <c r="J350" s="164">
        <f t="shared" si="41"/>
        <v>0</v>
      </c>
    </row>
    <row r="351" spans="1:10" s="284" customFormat="1" ht="15" customHeight="1" x14ac:dyDescent="0.35">
      <c r="A351" s="323"/>
      <c r="B351" s="251"/>
      <c r="C351" s="251"/>
      <c r="D351" s="195"/>
      <c r="E351" s="195"/>
      <c r="F351" s="321" t="str">
        <f>IF(ISBLANK(D351),"",IF(ISBLANK(D351),"",VLOOKUP(D351,'B4 RATES'!$A$1:$E$201,5,FALSE)))</f>
        <v/>
      </c>
      <c r="G351" s="166" t="str">
        <f t="shared" si="39"/>
        <v/>
      </c>
      <c r="H351" s="325"/>
      <c r="I351" s="318"/>
      <c r="J351" s="164">
        <f t="shared" si="41"/>
        <v>0</v>
      </c>
    </row>
    <row r="352" spans="1:10" s="284" customFormat="1" ht="15.5" x14ac:dyDescent="0.35">
      <c r="A352" s="323"/>
      <c r="B352" s="251"/>
      <c r="C352" s="251"/>
      <c r="D352" s="195"/>
      <c r="E352" s="195"/>
      <c r="F352" s="321" t="str">
        <f>IF(ISBLANK(D352),"",IF(ISBLANK(D352),"",VLOOKUP(D352,'B4 RATES'!$A$1:$E$201,5,FALSE)))</f>
        <v/>
      </c>
      <c r="G352" s="166" t="str">
        <f t="shared" si="39"/>
        <v/>
      </c>
      <c r="H352" s="325"/>
      <c r="I352" s="318"/>
      <c r="J352" s="164">
        <f t="shared" si="41"/>
        <v>0</v>
      </c>
    </row>
    <row r="353" spans="1:10" s="284" customFormat="1" ht="15.5" x14ac:dyDescent="0.35">
      <c r="A353" s="323"/>
      <c r="B353" s="251"/>
      <c r="C353" s="251"/>
      <c r="D353" s="195"/>
      <c r="E353" s="195"/>
      <c r="F353" s="321" t="str">
        <f>IF(ISBLANK(D353),"",IF(ISBLANK(D353),"",VLOOKUP(D353,'B4 RATES'!$A$1:$E$201,5,FALSE)))</f>
        <v/>
      </c>
      <c r="G353" s="166" t="str">
        <f t="shared" si="39"/>
        <v/>
      </c>
      <c r="H353" s="325"/>
      <c r="I353" s="318"/>
      <c r="J353" s="164">
        <f t="shared" si="41"/>
        <v>0</v>
      </c>
    </row>
    <row r="354" spans="1:10" s="284" customFormat="1" ht="15.5" x14ac:dyDescent="0.35">
      <c r="A354" s="323"/>
      <c r="B354" s="251"/>
      <c r="C354" s="251"/>
      <c r="D354" s="195"/>
      <c r="E354" s="195"/>
      <c r="F354" s="321" t="str">
        <f>IF(ISBLANK(D354),"",IF(ISBLANK(D354),"",VLOOKUP(D354,'B4 RATES'!$A$1:$E$201,5,FALSE)))</f>
        <v/>
      </c>
      <c r="G354" s="166" t="str">
        <f t="shared" si="39"/>
        <v/>
      </c>
      <c r="H354" s="325"/>
      <c r="I354" s="318"/>
      <c r="J354" s="164">
        <f t="shared" si="41"/>
        <v>0</v>
      </c>
    </row>
    <row r="355" spans="1:10" s="284" customFormat="1" ht="15.5" x14ac:dyDescent="0.35">
      <c r="A355" s="323"/>
      <c r="B355" s="251"/>
      <c r="C355" s="251"/>
      <c r="D355" s="195"/>
      <c r="E355" s="195"/>
      <c r="F355" s="321" t="str">
        <f>IF(ISBLANK(D355),"",IF(ISBLANK(D355),"",VLOOKUP(D355,'B4 RATES'!$A$1:$E$201,5,FALSE)))</f>
        <v/>
      </c>
      <c r="G355" s="166" t="str">
        <f t="shared" si="39"/>
        <v/>
      </c>
      <c r="H355" s="325"/>
      <c r="I355" s="318"/>
      <c r="J355" s="164">
        <f t="shared" si="41"/>
        <v>0</v>
      </c>
    </row>
    <row r="356" spans="1:10" s="284" customFormat="1" ht="15.5" x14ac:dyDescent="0.35">
      <c r="A356" s="323"/>
      <c r="B356" s="251"/>
      <c r="C356" s="251"/>
      <c r="D356" s="195"/>
      <c r="E356" s="195"/>
      <c r="F356" s="321" t="str">
        <f>IF(ISBLANK(D356),"",IF(ISBLANK(D356),"",VLOOKUP(D356,'B4 RATES'!$A$1:$E$201,5,FALSE)))</f>
        <v/>
      </c>
      <c r="G356" s="166" t="str">
        <f t="shared" si="39"/>
        <v/>
      </c>
      <c r="H356" s="325"/>
      <c r="I356" s="318"/>
      <c r="J356" s="164">
        <f t="shared" ref="J356:J360" si="42">IF(G356="",0,G356-I356)</f>
        <v>0</v>
      </c>
    </row>
    <row r="357" spans="1:10" s="284" customFormat="1" ht="15.5" x14ac:dyDescent="0.35">
      <c r="A357" s="323"/>
      <c r="B357" s="251"/>
      <c r="C357" s="251"/>
      <c r="D357" s="195"/>
      <c r="E357" s="195"/>
      <c r="F357" s="321" t="str">
        <f>IF(ISBLANK(D357),"",IF(ISBLANK(D357),"",VLOOKUP(D357,'B4 RATES'!$A$1:$E$201,5,FALSE)))</f>
        <v/>
      </c>
      <c r="G357" s="166" t="str">
        <f t="shared" si="39"/>
        <v/>
      </c>
      <c r="H357" s="325"/>
      <c r="I357" s="318"/>
      <c r="J357" s="164">
        <f t="shared" si="42"/>
        <v>0</v>
      </c>
    </row>
    <row r="358" spans="1:10" s="284" customFormat="1" ht="15" customHeight="1" x14ac:dyDescent="0.35">
      <c r="A358" s="323"/>
      <c r="B358" s="251"/>
      <c r="C358" s="251"/>
      <c r="D358" s="195"/>
      <c r="E358" s="195"/>
      <c r="F358" s="321" t="str">
        <f>IF(ISBLANK(D358),"",IF(ISBLANK(D358),"",VLOOKUP(D358,'B4 RATES'!$A$1:$E$201,5,FALSE)))</f>
        <v/>
      </c>
      <c r="G358" s="166" t="str">
        <f t="shared" si="39"/>
        <v/>
      </c>
      <c r="H358" s="325"/>
      <c r="I358" s="318"/>
      <c r="J358" s="164">
        <f t="shared" si="42"/>
        <v>0</v>
      </c>
    </row>
    <row r="359" spans="1:10" s="284" customFormat="1" ht="15.5" x14ac:dyDescent="0.35">
      <c r="A359" s="323"/>
      <c r="B359" s="251"/>
      <c r="C359" s="251"/>
      <c r="D359" s="195"/>
      <c r="E359" s="195"/>
      <c r="F359" s="321" t="str">
        <f>IF(ISBLANK(D359),"",IF(ISBLANK(D359),"",VLOOKUP(D359,'B4 RATES'!$A$1:$E$201,5,FALSE)))</f>
        <v/>
      </c>
      <c r="G359" s="166" t="str">
        <f t="shared" si="39"/>
        <v/>
      </c>
      <c r="H359" s="325"/>
      <c r="I359" s="318"/>
      <c r="J359" s="164">
        <f t="shared" si="42"/>
        <v>0</v>
      </c>
    </row>
    <row r="360" spans="1:10" s="284" customFormat="1" ht="15.5" x14ac:dyDescent="0.35">
      <c r="A360" s="323"/>
      <c r="B360" s="251"/>
      <c r="C360" s="251"/>
      <c r="D360" s="195"/>
      <c r="E360" s="195"/>
      <c r="F360" s="321" t="str">
        <f>IF(ISBLANK(D360),"",IF(ISBLANK(D360),"",VLOOKUP(D360,'B4 RATES'!$A$1:$E$201,5,FALSE)))</f>
        <v/>
      </c>
      <c r="G360" s="166" t="str">
        <f t="shared" si="39"/>
        <v/>
      </c>
      <c r="H360" s="325"/>
      <c r="I360" s="318"/>
      <c r="J360" s="164">
        <f t="shared" si="42"/>
        <v>0</v>
      </c>
    </row>
    <row r="361" spans="1:10" s="284" customFormat="1" ht="15.5" x14ac:dyDescent="0.35">
      <c r="A361" s="323"/>
      <c r="B361" s="251"/>
      <c r="C361" s="251"/>
      <c r="D361" s="195"/>
      <c r="E361" s="195"/>
      <c r="F361" s="321" t="str">
        <f>IF(ISBLANK(D361),"",IF(ISBLANK(D361),"",VLOOKUP(D361,'B4 RATES'!$A$1:$E$201,5,FALSE)))</f>
        <v/>
      </c>
      <c r="G361" s="166" t="str">
        <f t="shared" si="39"/>
        <v/>
      </c>
      <c r="H361" s="325"/>
      <c r="I361" s="318"/>
      <c r="J361" s="164">
        <f t="shared" si="41"/>
        <v>0</v>
      </c>
    </row>
    <row r="362" spans="1:10" s="284" customFormat="1" ht="15.5" x14ac:dyDescent="0.35">
      <c r="A362" s="323"/>
      <c r="B362" s="251"/>
      <c r="C362" s="251"/>
      <c r="D362" s="195"/>
      <c r="E362" s="195"/>
      <c r="F362" s="321" t="str">
        <f>IF(ISBLANK(D362),"",IF(ISBLANK(D362),"",VLOOKUP(D362,'B4 RATES'!$A$1:$E$201,5,FALSE)))</f>
        <v/>
      </c>
      <c r="G362" s="166" t="str">
        <f t="shared" si="39"/>
        <v/>
      </c>
      <c r="H362" s="325"/>
      <c r="I362" s="318"/>
      <c r="J362" s="164">
        <f t="shared" si="41"/>
        <v>0</v>
      </c>
    </row>
    <row r="363" spans="1:10" s="284" customFormat="1" ht="15.5" x14ac:dyDescent="0.35">
      <c r="A363" s="323"/>
      <c r="B363" s="251"/>
      <c r="C363" s="251"/>
      <c r="D363" s="195"/>
      <c r="E363" s="195"/>
      <c r="F363" s="321" t="str">
        <f>IF(ISBLANK(D363),"",IF(ISBLANK(D363),"",VLOOKUP(D363,'B4 RATES'!$A$1:$E$201,5,FALSE)))</f>
        <v/>
      </c>
      <c r="G363" s="166" t="str">
        <f t="shared" si="39"/>
        <v/>
      </c>
      <c r="H363" s="325"/>
      <c r="I363" s="318"/>
      <c r="J363" s="164">
        <f t="shared" si="41"/>
        <v>0</v>
      </c>
    </row>
    <row r="364" spans="1:10" s="284" customFormat="1" ht="15" customHeight="1" x14ac:dyDescent="0.35">
      <c r="A364" s="323"/>
      <c r="B364" s="251"/>
      <c r="C364" s="251"/>
      <c r="D364" s="195"/>
      <c r="E364" s="195"/>
      <c r="F364" s="321" t="str">
        <f>IF(ISBLANK(D364),"",IF(ISBLANK(D364),"",VLOOKUP(D364,'B4 RATES'!$A$1:$E$201,5,FALSE)))</f>
        <v/>
      </c>
      <c r="G364" s="166" t="str">
        <f t="shared" si="39"/>
        <v/>
      </c>
      <c r="H364" s="325"/>
      <c r="I364" s="318"/>
      <c r="J364" s="164">
        <f t="shared" si="41"/>
        <v>0</v>
      </c>
    </row>
    <row r="365" spans="1:10" s="284" customFormat="1" ht="15.5" x14ac:dyDescent="0.35">
      <c r="A365" s="323"/>
      <c r="B365" s="251"/>
      <c r="C365" s="251"/>
      <c r="D365" s="195"/>
      <c r="E365" s="195"/>
      <c r="F365" s="321" t="str">
        <f>IF(ISBLANK(D365),"",IF(ISBLANK(D365),"",VLOOKUP(D365,'B4 RATES'!$A$1:$E$201,5,FALSE)))</f>
        <v/>
      </c>
      <c r="G365" s="166" t="str">
        <f t="shared" si="39"/>
        <v/>
      </c>
      <c r="H365" s="325"/>
      <c r="I365" s="318"/>
      <c r="J365" s="164">
        <f t="shared" si="41"/>
        <v>0</v>
      </c>
    </row>
    <row r="366" spans="1:10" s="284" customFormat="1" ht="15.5" x14ac:dyDescent="0.35">
      <c r="A366" s="323"/>
      <c r="B366" s="251"/>
      <c r="C366" s="251"/>
      <c r="D366" s="195"/>
      <c r="E366" s="195"/>
      <c r="F366" s="321" t="str">
        <f>IF(ISBLANK(D366),"",IF(ISBLANK(D366),"",VLOOKUP(D366,'B4 RATES'!$A$1:$E$201,5,FALSE)))</f>
        <v/>
      </c>
      <c r="G366" s="166" t="str">
        <f t="shared" si="39"/>
        <v/>
      </c>
      <c r="H366" s="325"/>
      <c r="I366" s="318"/>
      <c r="J366" s="164">
        <f t="shared" si="41"/>
        <v>0</v>
      </c>
    </row>
    <row r="367" spans="1:10" s="284" customFormat="1" ht="15.5" x14ac:dyDescent="0.35">
      <c r="A367" s="323"/>
      <c r="B367" s="251"/>
      <c r="C367" s="251"/>
      <c r="D367" s="195"/>
      <c r="E367" s="195"/>
      <c r="F367" s="321" t="str">
        <f>IF(ISBLANK(D367),"",IF(ISBLANK(D367),"",VLOOKUP(D367,'B4 RATES'!$A$1:$E$201,5,FALSE)))</f>
        <v/>
      </c>
      <c r="G367" s="166" t="str">
        <f t="shared" si="39"/>
        <v/>
      </c>
      <c r="H367" s="325"/>
      <c r="I367" s="318"/>
      <c r="J367" s="164">
        <f t="shared" si="41"/>
        <v>0</v>
      </c>
    </row>
    <row r="368" spans="1:10" s="284" customFormat="1" ht="15.5" x14ac:dyDescent="0.35">
      <c r="A368" s="323"/>
      <c r="B368" s="251"/>
      <c r="C368" s="251"/>
      <c r="D368" s="195"/>
      <c r="E368" s="195"/>
      <c r="F368" s="321" t="str">
        <f>IF(ISBLANK(D368),"",IF(ISBLANK(D368),"",VLOOKUP(D368,'B4 RATES'!$A$1:$E$201,5,FALSE)))</f>
        <v/>
      </c>
      <c r="G368" s="166" t="str">
        <f t="shared" si="39"/>
        <v/>
      </c>
      <c r="H368" s="325"/>
      <c r="I368" s="318"/>
      <c r="J368" s="164">
        <f t="shared" si="41"/>
        <v>0</v>
      </c>
    </row>
    <row r="369" spans="1:10" s="284" customFormat="1" ht="15.5" x14ac:dyDescent="0.35">
      <c r="A369" s="323"/>
      <c r="B369" s="251"/>
      <c r="C369" s="251"/>
      <c r="D369" s="195"/>
      <c r="E369" s="195"/>
      <c r="F369" s="321" t="str">
        <f>IF(ISBLANK(D369),"",IF(ISBLANK(D369),"",VLOOKUP(D369,'B4 RATES'!$A$1:$E$201,5,FALSE)))</f>
        <v/>
      </c>
      <c r="G369" s="166" t="str">
        <f t="shared" si="39"/>
        <v/>
      </c>
      <c r="H369" s="325"/>
      <c r="I369" s="318"/>
      <c r="J369" s="164">
        <f t="shared" si="40"/>
        <v>0</v>
      </c>
    </row>
    <row r="370" spans="1:10" s="284" customFormat="1" ht="15.5" x14ac:dyDescent="0.35">
      <c r="A370" s="323"/>
      <c r="B370" s="251"/>
      <c r="C370" s="251"/>
      <c r="D370" s="195"/>
      <c r="E370" s="195"/>
      <c r="F370" s="321" t="str">
        <f>IF(ISBLANK(D370),"",IF(ISBLANK(D370),"",VLOOKUP(D370,'B4 RATES'!$A$1:$E$201,5,FALSE)))</f>
        <v/>
      </c>
      <c r="G370" s="166" t="str">
        <f t="shared" si="39"/>
        <v/>
      </c>
      <c r="H370" s="325"/>
      <c r="I370" s="318"/>
      <c r="J370" s="164">
        <f t="shared" si="40"/>
        <v>0</v>
      </c>
    </row>
    <row r="371" spans="1:10" s="284" customFormat="1" ht="15.5" x14ac:dyDescent="0.35">
      <c r="A371" s="323"/>
      <c r="B371" s="251"/>
      <c r="C371" s="251"/>
      <c r="D371" s="195"/>
      <c r="E371" s="195"/>
      <c r="F371" s="321" t="str">
        <f>IF(ISBLANK(D371),"",IF(ISBLANK(D371),"",VLOOKUP(D371,'B4 RATES'!$A$1:$E$201,5,FALSE)))</f>
        <v/>
      </c>
      <c r="G371" s="166" t="str">
        <f t="shared" si="39"/>
        <v/>
      </c>
      <c r="H371" s="325"/>
      <c r="I371" s="318"/>
      <c r="J371" s="164">
        <f t="shared" si="40"/>
        <v>0</v>
      </c>
    </row>
    <row r="372" spans="1:10" s="284" customFormat="1" ht="15.5" x14ac:dyDescent="0.35">
      <c r="A372" s="323"/>
      <c r="B372" s="251"/>
      <c r="C372" s="251"/>
      <c r="D372" s="195"/>
      <c r="E372" s="195"/>
      <c r="F372" s="321" t="str">
        <f>IF(ISBLANK(D372),"",IF(ISBLANK(D372),"",VLOOKUP(D372,'B4 RATES'!$A$1:$E$201,5,FALSE)))</f>
        <v/>
      </c>
      <c r="G372" s="166" t="str">
        <f t="shared" si="39"/>
        <v/>
      </c>
      <c r="H372" s="325"/>
      <c r="I372" s="318"/>
      <c r="J372" s="164">
        <f t="shared" si="40"/>
        <v>0</v>
      </c>
    </row>
    <row r="373" spans="1:10" s="284" customFormat="1" ht="15" customHeight="1" x14ac:dyDescent="0.35">
      <c r="A373" s="323"/>
      <c r="B373" s="251"/>
      <c r="C373" s="251"/>
      <c r="D373" s="195"/>
      <c r="E373" s="195"/>
      <c r="F373" s="321" t="str">
        <f>IF(ISBLANK(D373),"",IF(ISBLANK(D373),"",VLOOKUP(D373,'B4 RATES'!$A$1:$E$201,5,FALSE)))</f>
        <v/>
      </c>
      <c r="G373" s="166" t="str">
        <f t="shared" si="39"/>
        <v/>
      </c>
      <c r="H373" s="325"/>
      <c r="I373" s="318"/>
      <c r="J373" s="164">
        <f t="shared" si="40"/>
        <v>0</v>
      </c>
    </row>
    <row r="374" spans="1:10" s="284" customFormat="1" ht="15.5" x14ac:dyDescent="0.35">
      <c r="A374" s="323"/>
      <c r="B374" s="251"/>
      <c r="C374" s="251"/>
      <c r="D374" s="195"/>
      <c r="E374" s="195"/>
      <c r="F374" s="321" t="str">
        <f>IF(ISBLANK(D374),"",IF(ISBLANK(D374),"",VLOOKUP(D374,'B4 RATES'!$A$1:$E$201,5,FALSE)))</f>
        <v/>
      </c>
      <c r="G374" s="166" t="str">
        <f t="shared" si="39"/>
        <v/>
      </c>
      <c r="H374" s="325"/>
      <c r="I374" s="318"/>
      <c r="J374" s="164">
        <f t="shared" si="40"/>
        <v>0</v>
      </c>
    </row>
    <row r="375" spans="1:10" s="284" customFormat="1" ht="15.5" x14ac:dyDescent="0.35">
      <c r="A375" s="323"/>
      <c r="B375" s="251"/>
      <c r="C375" s="251"/>
      <c r="D375" s="195"/>
      <c r="E375" s="195"/>
      <c r="F375" s="321" t="str">
        <f>IF(ISBLANK(D375),"",IF(ISBLANK(D375),"",VLOOKUP(D375,'B4 RATES'!$A$1:$E$201,5,FALSE)))</f>
        <v/>
      </c>
      <c r="G375" s="166" t="str">
        <f t="shared" si="39"/>
        <v/>
      </c>
      <c r="H375" s="325"/>
      <c r="I375" s="318"/>
      <c r="J375" s="164">
        <f t="shared" si="40"/>
        <v>0</v>
      </c>
    </row>
    <row r="376" spans="1:10" s="284" customFormat="1" ht="15.5" x14ac:dyDescent="0.35">
      <c r="A376" s="323"/>
      <c r="B376" s="251"/>
      <c r="C376" s="251"/>
      <c r="D376" s="195"/>
      <c r="E376" s="195"/>
      <c r="F376" s="321" t="str">
        <f>IF(ISBLANK(D376),"",IF(ISBLANK(D376),"",VLOOKUP(D376,'B4 RATES'!$A$1:$E$201,5,FALSE)))</f>
        <v/>
      </c>
      <c r="G376" s="166" t="str">
        <f t="shared" si="39"/>
        <v/>
      </c>
      <c r="H376" s="325"/>
      <c r="I376" s="318"/>
      <c r="J376" s="164">
        <f t="shared" si="40"/>
        <v>0</v>
      </c>
    </row>
    <row r="377" spans="1:10" s="284" customFormat="1" ht="15.5" x14ac:dyDescent="0.35">
      <c r="A377" s="323"/>
      <c r="B377" s="251"/>
      <c r="C377" s="251"/>
      <c r="D377" s="195"/>
      <c r="E377" s="195"/>
      <c r="F377" s="321" t="str">
        <f>IF(ISBLANK(D377),"",IF(ISBLANK(D377),"",VLOOKUP(D377,'B4 RATES'!$A$1:$E$201,5,FALSE)))</f>
        <v/>
      </c>
      <c r="G377" s="166" t="str">
        <f t="shared" si="39"/>
        <v/>
      </c>
      <c r="H377" s="325"/>
      <c r="I377" s="318"/>
      <c r="J377" s="164">
        <f t="shared" si="40"/>
        <v>0</v>
      </c>
    </row>
    <row r="378" spans="1:10" s="284" customFormat="1" ht="15.5" x14ac:dyDescent="0.35">
      <c r="A378" s="323"/>
      <c r="B378" s="251"/>
      <c r="C378" s="251"/>
      <c r="D378" s="195"/>
      <c r="E378" s="195"/>
      <c r="F378" s="321" t="str">
        <f>IF(ISBLANK(D378),"",IF(ISBLANK(D378),"",VLOOKUP(D378,'B4 RATES'!$A$1:$E$201,5,FALSE)))</f>
        <v/>
      </c>
      <c r="G378" s="166" t="str">
        <f t="shared" si="39"/>
        <v/>
      </c>
      <c r="H378" s="325"/>
      <c r="I378" s="318"/>
      <c r="J378" s="164">
        <f t="shared" si="40"/>
        <v>0</v>
      </c>
    </row>
    <row r="379" spans="1:10" s="284" customFormat="1" ht="15.5" x14ac:dyDescent="0.35">
      <c r="A379" s="323"/>
      <c r="B379" s="251"/>
      <c r="C379" s="251"/>
      <c r="D379" s="195"/>
      <c r="E379" s="195"/>
      <c r="F379" s="321" t="str">
        <f>IF(ISBLANK(D379),"",IF(ISBLANK(D379),"",VLOOKUP(D379,'B4 RATES'!$A$1:$E$201,5,FALSE)))</f>
        <v/>
      </c>
      <c r="G379" s="166" t="str">
        <f t="shared" si="39"/>
        <v/>
      </c>
      <c r="H379" s="325"/>
      <c r="I379" s="318"/>
      <c r="J379" s="164">
        <f t="shared" si="40"/>
        <v>0</v>
      </c>
    </row>
    <row r="380" spans="1:10" s="284" customFormat="1" ht="15.5" x14ac:dyDescent="0.35">
      <c r="A380" s="323"/>
      <c r="B380" s="251"/>
      <c r="C380" s="251"/>
      <c r="D380" s="195"/>
      <c r="E380" s="195"/>
      <c r="F380" s="321" t="str">
        <f>IF(ISBLANK(D380),"",IF(ISBLANK(D380),"",VLOOKUP(D380,'B4 RATES'!$A$1:$E$201,5,FALSE)))</f>
        <v/>
      </c>
      <c r="G380" s="166" t="str">
        <f t="shared" si="39"/>
        <v/>
      </c>
      <c r="H380" s="325"/>
      <c r="I380" s="318"/>
      <c r="J380" s="164">
        <f t="shared" si="40"/>
        <v>0</v>
      </c>
    </row>
    <row r="381" spans="1:10" s="284" customFormat="1" ht="15.5" x14ac:dyDescent="0.35">
      <c r="A381" s="323"/>
      <c r="B381" s="251"/>
      <c r="C381" s="251"/>
      <c r="D381" s="195"/>
      <c r="E381" s="195"/>
      <c r="F381" s="321" t="str">
        <f>IF(ISBLANK(D381),"",IF(ISBLANK(D381),"",VLOOKUP(D381,'B4 RATES'!$A$1:$E$201,5,FALSE)))</f>
        <v/>
      </c>
      <c r="G381" s="166" t="str">
        <f t="shared" si="39"/>
        <v/>
      </c>
      <c r="H381" s="325"/>
      <c r="I381" s="318"/>
      <c r="J381" s="164">
        <f t="shared" si="40"/>
        <v>0</v>
      </c>
    </row>
    <row r="382" spans="1:10" s="284" customFormat="1" ht="15.5" x14ac:dyDescent="0.35">
      <c r="A382" s="323"/>
      <c r="B382" s="251"/>
      <c r="C382" s="251"/>
      <c r="D382" s="195"/>
      <c r="E382" s="195"/>
      <c r="F382" s="321" t="str">
        <f>IF(ISBLANK(D382),"",IF(ISBLANK(D382),"",VLOOKUP(D382,'B4 RATES'!$A$1:$E$201,5,FALSE)))</f>
        <v/>
      </c>
      <c r="G382" s="166" t="str">
        <f t="shared" si="39"/>
        <v/>
      </c>
      <c r="H382" s="325"/>
      <c r="I382" s="318"/>
      <c r="J382" s="164">
        <f t="shared" si="40"/>
        <v>0</v>
      </c>
    </row>
    <row r="383" spans="1:10" s="284" customFormat="1" ht="15.5" x14ac:dyDescent="0.35">
      <c r="A383" s="323"/>
      <c r="B383" s="251"/>
      <c r="C383" s="251"/>
      <c r="D383" s="195"/>
      <c r="E383" s="195"/>
      <c r="F383" s="321" t="str">
        <f>IF(ISBLANK(D383),"",IF(ISBLANK(D383),"",VLOOKUP(D383,'B4 RATES'!$A$1:$E$201,5,FALSE)))</f>
        <v/>
      </c>
      <c r="G383" s="166" t="str">
        <f t="shared" si="39"/>
        <v/>
      </c>
      <c r="H383" s="325"/>
      <c r="I383" s="318"/>
      <c r="J383" s="164">
        <f t="shared" si="40"/>
        <v>0</v>
      </c>
    </row>
    <row r="384" spans="1:10" s="284" customFormat="1" ht="15.5" x14ac:dyDescent="0.35">
      <c r="A384" s="323"/>
      <c r="B384" s="251"/>
      <c r="C384" s="251"/>
      <c r="D384" s="195"/>
      <c r="E384" s="195"/>
      <c r="F384" s="321" t="str">
        <f>IF(ISBLANK(D384),"",IF(ISBLANK(D384),"",VLOOKUP(D384,'B4 RATES'!$A$1:$E$201,5,FALSE)))</f>
        <v/>
      </c>
      <c r="G384" s="166" t="str">
        <f t="shared" si="39"/>
        <v/>
      </c>
      <c r="H384" s="325"/>
      <c r="I384" s="318"/>
      <c r="J384" s="164">
        <f t="shared" si="40"/>
        <v>0</v>
      </c>
    </row>
    <row r="385" spans="1:12" s="284" customFormat="1" ht="15.5" x14ac:dyDescent="0.35">
      <c r="A385" s="323"/>
      <c r="B385" s="251"/>
      <c r="C385" s="251"/>
      <c r="D385" s="195"/>
      <c r="E385" s="195"/>
      <c r="F385" s="321" t="str">
        <f>IF(ISBLANK(D385),"",IF(ISBLANK(D385),"",VLOOKUP(D385,'B4 RATES'!$A$1:$E$201,5,FALSE)))</f>
        <v/>
      </c>
      <c r="G385" s="166" t="str">
        <f t="shared" si="39"/>
        <v/>
      </c>
      <c r="H385" s="325"/>
      <c r="I385" s="318"/>
      <c r="J385" s="164">
        <f t="shared" si="40"/>
        <v>0</v>
      </c>
    </row>
    <row r="386" spans="1:12" s="284" customFormat="1" ht="15.5" x14ac:dyDescent="0.35">
      <c r="A386" s="323"/>
      <c r="B386" s="251"/>
      <c r="C386" s="251"/>
      <c r="D386" s="195"/>
      <c r="E386" s="195"/>
      <c r="F386" s="321" t="str">
        <f>IF(ISBLANK(D386),"",IF(ISBLANK(D386),"",VLOOKUP(D386,'B4 RATES'!$A$1:$E$201,5,FALSE)))</f>
        <v/>
      </c>
      <c r="G386" s="166" t="str">
        <f t="shared" si="39"/>
        <v/>
      </c>
      <c r="H386" s="325"/>
      <c r="I386" s="318"/>
      <c r="J386" s="164">
        <f t="shared" si="40"/>
        <v>0</v>
      </c>
    </row>
    <row r="387" spans="1:12" s="284" customFormat="1" ht="15.5" x14ac:dyDescent="0.35">
      <c r="A387" s="323"/>
      <c r="B387" s="251"/>
      <c r="C387" s="251"/>
      <c r="D387" s="195"/>
      <c r="E387" s="195"/>
      <c r="F387" s="321" t="str">
        <f>IF(ISBLANK(D387),"",IF(ISBLANK(D387),"",VLOOKUP(D387,'B4 RATES'!$A$1:$E$201,5,FALSE)))</f>
        <v/>
      </c>
      <c r="G387" s="166" t="str">
        <f t="shared" si="39"/>
        <v/>
      </c>
      <c r="H387" s="325"/>
      <c r="I387" s="318"/>
      <c r="J387" s="164">
        <f t="shared" si="40"/>
        <v>0</v>
      </c>
    </row>
    <row r="388" spans="1:12" s="284" customFormat="1" ht="15.5" x14ac:dyDescent="0.35">
      <c r="A388" s="323"/>
      <c r="B388" s="251"/>
      <c r="C388" s="251"/>
      <c r="D388" s="195"/>
      <c r="E388" s="195"/>
      <c r="F388" s="321" t="str">
        <f>IF(ISBLANK(D388),"",IF(ISBLANK(D388),"",VLOOKUP(D388,'B4 RATES'!$A$1:$E$201,5,FALSE)))</f>
        <v/>
      </c>
      <c r="G388" s="166" t="str">
        <f t="shared" si="39"/>
        <v/>
      </c>
      <c r="H388" s="325"/>
      <c r="I388" s="318"/>
      <c r="J388" s="164">
        <f t="shared" si="40"/>
        <v>0</v>
      </c>
    </row>
    <row r="389" spans="1:12" s="284" customFormat="1" ht="15.5" x14ac:dyDescent="0.35">
      <c r="A389" s="323"/>
      <c r="B389" s="251"/>
      <c r="C389" s="251"/>
      <c r="D389" s="195"/>
      <c r="E389" s="195"/>
      <c r="F389" s="321" t="str">
        <f>IF(ISBLANK(D389),"",IF(ISBLANK(D389),"",VLOOKUP(D389,'B4 RATES'!$A$1:$E$201,5,FALSE)))</f>
        <v/>
      </c>
      <c r="G389" s="166" t="str">
        <f t="shared" si="39"/>
        <v/>
      </c>
      <c r="H389" s="325"/>
      <c r="I389" s="318"/>
      <c r="J389" s="164">
        <f t="shared" si="40"/>
        <v>0</v>
      </c>
    </row>
    <row r="390" spans="1:12" s="284" customFormat="1" ht="15.5" x14ac:dyDescent="0.35">
      <c r="A390" s="323"/>
      <c r="B390" s="251"/>
      <c r="C390" s="251"/>
      <c r="D390" s="195"/>
      <c r="E390" s="195"/>
      <c r="F390" s="321" t="str">
        <f>IF(ISBLANK(D390),"",IF(ISBLANK(D390),"",VLOOKUP(D390,'B4 RATES'!$A$1:$E$201,5,FALSE)))</f>
        <v/>
      </c>
      <c r="G390" s="166" t="str">
        <f t="shared" si="39"/>
        <v/>
      </c>
      <c r="H390" s="325"/>
      <c r="I390" s="318"/>
      <c r="J390" s="164">
        <f t="shared" si="40"/>
        <v>0</v>
      </c>
    </row>
    <row r="391" spans="1:12" s="284" customFormat="1" ht="15.5" x14ac:dyDescent="0.35">
      <c r="A391" s="323"/>
      <c r="B391" s="251"/>
      <c r="C391" s="251"/>
      <c r="D391" s="195"/>
      <c r="E391" s="195"/>
      <c r="F391" s="321" t="str">
        <f>IF(ISBLANK(D391),"",IF(ISBLANK(D391),"",VLOOKUP(D391,'B4 RATES'!$A$1:$E$201,5,FALSE)))</f>
        <v/>
      </c>
      <c r="G391" s="166" t="str">
        <f t="shared" si="39"/>
        <v/>
      </c>
      <c r="H391" s="325"/>
      <c r="I391" s="318"/>
      <c r="J391" s="164">
        <f t="shared" si="40"/>
        <v>0</v>
      </c>
    </row>
    <row r="392" spans="1:12" s="284" customFormat="1" ht="15.5" x14ac:dyDescent="0.35">
      <c r="A392" s="323"/>
      <c r="B392" s="251"/>
      <c r="C392" s="251"/>
      <c r="D392" s="195"/>
      <c r="E392" s="195"/>
      <c r="F392" s="321" t="str">
        <f>IF(ISBLANK(D392),"",IF(ISBLANK(D392),"",VLOOKUP(D392,'B4 RATES'!$A$1:$E$201,5,FALSE)))</f>
        <v/>
      </c>
      <c r="G392" s="166" t="str">
        <f t="shared" si="39"/>
        <v/>
      </c>
      <c r="H392" s="325"/>
      <c r="I392" s="318"/>
      <c r="J392" s="164">
        <f t="shared" si="40"/>
        <v>0</v>
      </c>
    </row>
    <row r="393" spans="1:12" s="284" customFormat="1" ht="16" thickBot="1" x14ac:dyDescent="0.4">
      <c r="A393" s="323"/>
      <c r="B393" s="251"/>
      <c r="C393" s="251"/>
      <c r="D393" s="195"/>
      <c r="E393" s="195"/>
      <c r="F393" s="321" t="str">
        <f>IF(ISBLANK(D393),"",IF(ISBLANK(D393),"",VLOOKUP(D393,'B4 RATES'!$A$1:$E$201,5,FALSE)))</f>
        <v/>
      </c>
      <c r="G393" s="166" t="str">
        <f t="shared" si="39"/>
        <v/>
      </c>
      <c r="H393" s="325"/>
      <c r="I393" s="318"/>
      <c r="J393" s="164">
        <f t="shared" si="40"/>
        <v>0</v>
      </c>
    </row>
    <row r="394" spans="1:12" s="284" customFormat="1" ht="21.65" customHeight="1" thickBot="1" x14ac:dyDescent="0.4">
      <c r="A394" s="324"/>
      <c r="B394" s="324"/>
      <c r="C394" s="324"/>
      <c r="D394" s="324"/>
      <c r="E394" s="326"/>
      <c r="F394" s="292" t="s">
        <v>331</v>
      </c>
      <c r="G394" s="356">
        <f>ROUNDUP(SUM(G346:G393),2)</f>
        <v>0</v>
      </c>
      <c r="H394" s="300"/>
      <c r="I394" s="301">
        <f>ROUNDUP(SUM(I346:I393),2)</f>
        <v>0</v>
      </c>
      <c r="J394" s="302">
        <f>ROUNDUP(SUM(J346:J393),2)</f>
        <v>0</v>
      </c>
    </row>
    <row r="395" spans="1:12" s="223" customFormat="1" ht="17" customHeight="1" x14ac:dyDescent="0.35">
      <c r="A395" s="220"/>
      <c r="B395" s="220"/>
      <c r="C395" s="220"/>
      <c r="D395" s="220"/>
      <c r="E395" s="220"/>
      <c r="F395" s="250"/>
      <c r="G395" s="232"/>
      <c r="H395" s="229"/>
      <c r="I395" s="232"/>
      <c r="J395" s="232"/>
    </row>
    <row r="396" spans="1:12" s="225" customFormat="1" ht="21" customHeight="1" x14ac:dyDescent="0.35">
      <c r="A396" s="697" t="s">
        <v>339</v>
      </c>
      <c r="B396" s="698"/>
      <c r="C396" s="698"/>
      <c r="D396" s="698"/>
      <c r="E396" s="698"/>
      <c r="F396" s="698"/>
      <c r="G396" s="699"/>
      <c r="H396" s="182"/>
      <c r="I396" s="224"/>
      <c r="J396" s="224"/>
    </row>
    <row r="397" spans="1:12" s="233" customFormat="1" ht="76.25" customHeight="1" x14ac:dyDescent="0.35">
      <c r="A397" s="358" t="s">
        <v>220</v>
      </c>
      <c r="B397" s="358" t="s">
        <v>219</v>
      </c>
      <c r="C397" s="358" t="s">
        <v>222</v>
      </c>
      <c r="D397" s="358" t="s">
        <v>216</v>
      </c>
      <c r="E397" s="358" t="s">
        <v>215</v>
      </c>
      <c r="F397" s="359" t="s">
        <v>346</v>
      </c>
      <c r="G397" s="359" t="s">
        <v>350</v>
      </c>
      <c r="H397" s="360" t="s">
        <v>352</v>
      </c>
      <c r="I397" s="361" t="s">
        <v>233</v>
      </c>
      <c r="J397" s="361" t="s">
        <v>347</v>
      </c>
      <c r="K397" s="193" t="s">
        <v>236</v>
      </c>
      <c r="L397" s="193" t="s">
        <v>234</v>
      </c>
    </row>
    <row r="398" spans="1:12" s="284" customFormat="1" ht="15.5" x14ac:dyDescent="0.35">
      <c r="A398" s="310"/>
      <c r="B398" s="196"/>
      <c r="C398" s="196"/>
      <c r="D398" s="304"/>
      <c r="E398" s="310"/>
      <c r="F398" s="305"/>
      <c r="G398" s="90">
        <f t="shared" ref="G398:G419" si="43">IF(F398="",D398,D398/F398)</f>
        <v>0</v>
      </c>
      <c r="H398" s="156"/>
      <c r="I398" s="157"/>
      <c r="J398" s="166">
        <f t="shared" ref="J398:J419" si="44">IF(I398&gt;0,(D398/I398),G398)</f>
        <v>0</v>
      </c>
      <c r="K398" s="159"/>
      <c r="L398" s="166">
        <f>J398-K398</f>
        <v>0</v>
      </c>
    </row>
    <row r="399" spans="1:12" s="284" customFormat="1" ht="15.5" x14ac:dyDescent="0.35">
      <c r="A399" s="310"/>
      <c r="B399" s="196"/>
      <c r="C399" s="196"/>
      <c r="D399" s="304"/>
      <c r="E399" s="310"/>
      <c r="F399" s="305"/>
      <c r="G399" s="90">
        <f t="shared" si="43"/>
        <v>0</v>
      </c>
      <c r="H399" s="156"/>
      <c r="I399" s="157"/>
      <c r="J399" s="166">
        <f t="shared" si="44"/>
        <v>0</v>
      </c>
      <c r="K399" s="159"/>
      <c r="L399" s="166">
        <f t="shared" ref="L399:L419" si="45">J399-K399</f>
        <v>0</v>
      </c>
    </row>
    <row r="400" spans="1:12" s="284" customFormat="1" ht="15.5" x14ac:dyDescent="0.35">
      <c r="A400" s="310"/>
      <c r="B400" s="196"/>
      <c r="C400" s="196"/>
      <c r="D400" s="304"/>
      <c r="E400" s="310"/>
      <c r="F400" s="305"/>
      <c r="G400" s="90">
        <f t="shared" si="43"/>
        <v>0</v>
      </c>
      <c r="H400" s="156"/>
      <c r="I400" s="157"/>
      <c r="J400" s="166">
        <f t="shared" si="44"/>
        <v>0</v>
      </c>
      <c r="K400" s="159"/>
      <c r="L400" s="166">
        <f t="shared" si="45"/>
        <v>0</v>
      </c>
    </row>
    <row r="401" spans="1:12" s="284" customFormat="1" ht="15.5" x14ac:dyDescent="0.35">
      <c r="A401" s="310"/>
      <c r="B401" s="196"/>
      <c r="C401" s="196"/>
      <c r="D401" s="304"/>
      <c r="E401" s="310"/>
      <c r="F401" s="305"/>
      <c r="G401" s="90">
        <f t="shared" si="43"/>
        <v>0</v>
      </c>
      <c r="H401" s="156"/>
      <c r="I401" s="157"/>
      <c r="J401" s="166">
        <f t="shared" si="44"/>
        <v>0</v>
      </c>
      <c r="K401" s="159"/>
      <c r="L401" s="166">
        <f t="shared" si="45"/>
        <v>0</v>
      </c>
    </row>
    <row r="402" spans="1:12" s="284" customFormat="1" ht="15.5" x14ac:dyDescent="0.35">
      <c r="A402" s="310"/>
      <c r="B402" s="196"/>
      <c r="C402" s="196"/>
      <c r="D402" s="304"/>
      <c r="E402" s="310"/>
      <c r="F402" s="305"/>
      <c r="G402" s="90">
        <f t="shared" si="43"/>
        <v>0</v>
      </c>
      <c r="H402" s="156"/>
      <c r="I402" s="157"/>
      <c r="J402" s="166">
        <f t="shared" si="44"/>
        <v>0</v>
      </c>
      <c r="K402" s="159"/>
      <c r="L402" s="166">
        <f t="shared" si="45"/>
        <v>0</v>
      </c>
    </row>
    <row r="403" spans="1:12" s="284" customFormat="1" ht="15.5" x14ac:dyDescent="0.35">
      <c r="A403" s="310"/>
      <c r="B403" s="196"/>
      <c r="C403" s="196"/>
      <c r="D403" s="304"/>
      <c r="E403" s="310"/>
      <c r="F403" s="305"/>
      <c r="G403" s="90">
        <f t="shared" si="43"/>
        <v>0</v>
      </c>
      <c r="H403" s="156"/>
      <c r="I403" s="157"/>
      <c r="J403" s="166">
        <f t="shared" si="44"/>
        <v>0</v>
      </c>
      <c r="K403" s="159"/>
      <c r="L403" s="166">
        <f t="shared" si="45"/>
        <v>0</v>
      </c>
    </row>
    <row r="404" spans="1:12" s="284" customFormat="1" ht="15.5" x14ac:dyDescent="0.35">
      <c r="A404" s="310"/>
      <c r="B404" s="196"/>
      <c r="C404" s="196"/>
      <c r="D404" s="304"/>
      <c r="E404" s="310"/>
      <c r="F404" s="305"/>
      <c r="G404" s="90">
        <f t="shared" si="43"/>
        <v>0</v>
      </c>
      <c r="H404" s="156"/>
      <c r="I404" s="157"/>
      <c r="J404" s="166">
        <f t="shared" si="44"/>
        <v>0</v>
      </c>
      <c r="K404" s="159"/>
      <c r="L404" s="166">
        <f t="shared" si="45"/>
        <v>0</v>
      </c>
    </row>
    <row r="405" spans="1:12" s="284" customFormat="1" ht="15.5" x14ac:dyDescent="0.35">
      <c r="A405" s="310"/>
      <c r="B405" s="196"/>
      <c r="C405" s="196"/>
      <c r="D405" s="304"/>
      <c r="E405" s="310"/>
      <c r="F405" s="305"/>
      <c r="G405" s="90">
        <f t="shared" ref="G405:G406" si="46">IF(F405="",D405,D405/F405)</f>
        <v>0</v>
      </c>
      <c r="H405" s="156"/>
      <c r="I405" s="157"/>
      <c r="J405" s="166">
        <f t="shared" ref="J405:J406" si="47">IF(I405&gt;0,(D405/I405),G405)</f>
        <v>0</v>
      </c>
      <c r="K405" s="159"/>
      <c r="L405" s="166">
        <f t="shared" ref="L405:L406" si="48">J405-K405</f>
        <v>0</v>
      </c>
    </row>
    <row r="406" spans="1:12" s="284" customFormat="1" ht="15.5" x14ac:dyDescent="0.35">
      <c r="A406" s="310"/>
      <c r="B406" s="196"/>
      <c r="C406" s="196"/>
      <c r="D406" s="304"/>
      <c r="E406" s="310"/>
      <c r="F406" s="305"/>
      <c r="G406" s="90">
        <f t="shared" si="46"/>
        <v>0</v>
      </c>
      <c r="H406" s="156"/>
      <c r="I406" s="157"/>
      <c r="J406" s="166">
        <f t="shared" si="47"/>
        <v>0</v>
      </c>
      <c r="K406" s="159"/>
      <c r="L406" s="166">
        <f t="shared" si="48"/>
        <v>0</v>
      </c>
    </row>
    <row r="407" spans="1:12" s="284" customFormat="1" ht="15.5" x14ac:dyDescent="0.35">
      <c r="A407" s="310"/>
      <c r="B407" s="196"/>
      <c r="C407" s="196"/>
      <c r="D407" s="304"/>
      <c r="E407" s="310"/>
      <c r="F407" s="305"/>
      <c r="G407" s="90">
        <f t="shared" si="43"/>
        <v>0</v>
      </c>
      <c r="H407" s="156"/>
      <c r="I407" s="157"/>
      <c r="J407" s="166">
        <f t="shared" si="44"/>
        <v>0</v>
      </c>
      <c r="K407" s="159"/>
      <c r="L407" s="166">
        <f t="shared" si="45"/>
        <v>0</v>
      </c>
    </row>
    <row r="408" spans="1:12" s="284" customFormat="1" ht="15.5" x14ac:dyDescent="0.35">
      <c r="A408" s="310"/>
      <c r="B408" s="196"/>
      <c r="C408" s="196"/>
      <c r="D408" s="304"/>
      <c r="E408" s="310"/>
      <c r="F408" s="305"/>
      <c r="G408" s="90">
        <f t="shared" si="43"/>
        <v>0</v>
      </c>
      <c r="H408" s="156"/>
      <c r="I408" s="157"/>
      <c r="J408" s="166">
        <f t="shared" si="44"/>
        <v>0</v>
      </c>
      <c r="K408" s="159"/>
      <c r="L408" s="166">
        <f t="shared" si="45"/>
        <v>0</v>
      </c>
    </row>
    <row r="409" spans="1:12" s="284" customFormat="1" ht="15.5" x14ac:dyDescent="0.35">
      <c r="A409" s="310"/>
      <c r="B409" s="196"/>
      <c r="C409" s="196"/>
      <c r="D409" s="304"/>
      <c r="E409" s="310"/>
      <c r="F409" s="305"/>
      <c r="G409" s="90">
        <f t="shared" si="43"/>
        <v>0</v>
      </c>
      <c r="H409" s="156"/>
      <c r="I409" s="157"/>
      <c r="J409" s="166">
        <f t="shared" si="44"/>
        <v>0</v>
      </c>
      <c r="K409" s="159"/>
      <c r="L409" s="166">
        <f t="shared" si="45"/>
        <v>0</v>
      </c>
    </row>
    <row r="410" spans="1:12" s="284" customFormat="1" ht="15.5" x14ac:dyDescent="0.35">
      <c r="A410" s="310"/>
      <c r="B410" s="196"/>
      <c r="C410" s="196"/>
      <c r="D410" s="304"/>
      <c r="E410" s="310"/>
      <c r="F410" s="305"/>
      <c r="G410" s="90">
        <f t="shared" si="43"/>
        <v>0</v>
      </c>
      <c r="H410" s="156"/>
      <c r="I410" s="157"/>
      <c r="J410" s="166">
        <f t="shared" si="44"/>
        <v>0</v>
      </c>
      <c r="K410" s="159"/>
      <c r="L410" s="166">
        <f t="shared" si="45"/>
        <v>0</v>
      </c>
    </row>
    <row r="411" spans="1:12" s="284" customFormat="1" ht="15.5" x14ac:dyDescent="0.35">
      <c r="A411" s="310"/>
      <c r="B411" s="196"/>
      <c r="C411" s="196"/>
      <c r="D411" s="304"/>
      <c r="E411" s="310"/>
      <c r="F411" s="305"/>
      <c r="G411" s="90">
        <f t="shared" si="43"/>
        <v>0</v>
      </c>
      <c r="H411" s="156"/>
      <c r="I411" s="157"/>
      <c r="J411" s="166">
        <f t="shared" si="44"/>
        <v>0</v>
      </c>
      <c r="K411" s="159"/>
      <c r="L411" s="166">
        <f t="shared" si="45"/>
        <v>0</v>
      </c>
    </row>
    <row r="412" spans="1:12" s="284" customFormat="1" ht="15.5" x14ac:dyDescent="0.35">
      <c r="A412" s="310"/>
      <c r="B412" s="196"/>
      <c r="C412" s="196"/>
      <c r="D412" s="304"/>
      <c r="E412" s="310"/>
      <c r="F412" s="305"/>
      <c r="G412" s="90">
        <f t="shared" si="43"/>
        <v>0</v>
      </c>
      <c r="H412" s="156"/>
      <c r="I412" s="157"/>
      <c r="J412" s="166">
        <f t="shared" si="44"/>
        <v>0</v>
      </c>
      <c r="K412" s="159"/>
      <c r="L412" s="166">
        <f t="shared" si="45"/>
        <v>0</v>
      </c>
    </row>
    <row r="413" spans="1:12" s="284" customFormat="1" ht="15.5" x14ac:dyDescent="0.35">
      <c r="A413" s="310"/>
      <c r="B413" s="196"/>
      <c r="C413" s="196"/>
      <c r="D413" s="304"/>
      <c r="E413" s="310"/>
      <c r="F413" s="305"/>
      <c r="G413" s="90">
        <f t="shared" si="43"/>
        <v>0</v>
      </c>
      <c r="H413" s="156"/>
      <c r="I413" s="157"/>
      <c r="J413" s="166">
        <f t="shared" si="44"/>
        <v>0</v>
      </c>
      <c r="K413" s="159"/>
      <c r="L413" s="166">
        <f t="shared" si="45"/>
        <v>0</v>
      </c>
    </row>
    <row r="414" spans="1:12" s="284" customFormat="1" ht="15" customHeight="1" x14ac:dyDescent="0.35">
      <c r="A414" s="310"/>
      <c r="B414" s="196"/>
      <c r="C414" s="196"/>
      <c r="D414" s="304"/>
      <c r="E414" s="310"/>
      <c r="F414" s="305"/>
      <c r="G414" s="90">
        <f t="shared" si="43"/>
        <v>0</v>
      </c>
      <c r="H414" s="156"/>
      <c r="I414" s="157"/>
      <c r="J414" s="166">
        <f t="shared" si="44"/>
        <v>0</v>
      </c>
      <c r="K414" s="159"/>
      <c r="L414" s="166">
        <f t="shared" si="45"/>
        <v>0</v>
      </c>
    </row>
    <row r="415" spans="1:12" s="284" customFormat="1" ht="15.5" x14ac:dyDescent="0.35">
      <c r="A415" s="310"/>
      <c r="B415" s="196"/>
      <c r="C415" s="196"/>
      <c r="D415" s="304"/>
      <c r="E415" s="310"/>
      <c r="F415" s="305"/>
      <c r="G415" s="90">
        <f t="shared" si="43"/>
        <v>0</v>
      </c>
      <c r="H415" s="156"/>
      <c r="I415" s="157"/>
      <c r="J415" s="166">
        <f t="shared" si="44"/>
        <v>0</v>
      </c>
      <c r="K415" s="159"/>
      <c r="L415" s="166">
        <f t="shared" si="45"/>
        <v>0</v>
      </c>
    </row>
    <row r="416" spans="1:12" s="284" customFormat="1" ht="15.5" x14ac:dyDescent="0.35">
      <c r="A416" s="310"/>
      <c r="B416" s="196"/>
      <c r="C416" s="196"/>
      <c r="D416" s="304"/>
      <c r="E416" s="310"/>
      <c r="F416" s="305"/>
      <c r="G416" s="90">
        <f t="shared" si="43"/>
        <v>0</v>
      </c>
      <c r="H416" s="156"/>
      <c r="I416" s="157"/>
      <c r="J416" s="166">
        <f t="shared" si="44"/>
        <v>0</v>
      </c>
      <c r="K416" s="159"/>
      <c r="L416" s="166">
        <f t="shared" si="45"/>
        <v>0</v>
      </c>
    </row>
    <row r="417" spans="1:12" s="284" customFormat="1" ht="15.5" x14ac:dyDescent="0.35">
      <c r="A417" s="310"/>
      <c r="B417" s="196"/>
      <c r="C417" s="196"/>
      <c r="D417" s="304"/>
      <c r="E417" s="310"/>
      <c r="F417" s="305"/>
      <c r="G417" s="90">
        <f t="shared" si="43"/>
        <v>0</v>
      </c>
      <c r="H417" s="156"/>
      <c r="I417" s="157"/>
      <c r="J417" s="166">
        <f t="shared" si="44"/>
        <v>0</v>
      </c>
      <c r="K417" s="159"/>
      <c r="L417" s="166">
        <f t="shared" si="45"/>
        <v>0</v>
      </c>
    </row>
    <row r="418" spans="1:12" s="284" customFormat="1" ht="15.5" x14ac:dyDescent="0.35">
      <c r="A418" s="310"/>
      <c r="B418" s="196"/>
      <c r="C418" s="196"/>
      <c r="D418" s="304"/>
      <c r="E418" s="310"/>
      <c r="F418" s="305"/>
      <c r="G418" s="90">
        <f t="shared" si="43"/>
        <v>0</v>
      </c>
      <c r="H418" s="156"/>
      <c r="I418" s="157"/>
      <c r="J418" s="166">
        <f t="shared" si="44"/>
        <v>0</v>
      </c>
      <c r="K418" s="159"/>
      <c r="L418" s="166">
        <f t="shared" si="45"/>
        <v>0</v>
      </c>
    </row>
    <row r="419" spans="1:12" s="284" customFormat="1" ht="16" thickBot="1" x14ac:dyDescent="0.4">
      <c r="A419" s="327"/>
      <c r="B419" s="285"/>
      <c r="C419" s="285"/>
      <c r="D419" s="304"/>
      <c r="E419" s="327"/>
      <c r="F419" s="308"/>
      <c r="G419" s="90">
        <f t="shared" si="43"/>
        <v>0</v>
      </c>
      <c r="H419" s="156"/>
      <c r="I419" s="157"/>
      <c r="J419" s="166">
        <f t="shared" si="44"/>
        <v>0</v>
      </c>
      <c r="K419" s="159"/>
      <c r="L419" s="166">
        <f t="shared" si="45"/>
        <v>0</v>
      </c>
    </row>
    <row r="420" spans="1:12" s="284" customFormat="1" ht="21.65" customHeight="1" thickBot="1" x14ac:dyDescent="0.4">
      <c r="A420" s="290"/>
      <c r="B420" s="290"/>
      <c r="C420" s="290"/>
      <c r="D420" s="290"/>
      <c r="E420" s="290"/>
      <c r="F420" s="292" t="s">
        <v>331</v>
      </c>
      <c r="G420" s="356">
        <f>ROUNDUP(SUM(G398:G419),2)</f>
        <v>0</v>
      </c>
      <c r="H420" s="300"/>
      <c r="I420" s="328"/>
      <c r="J420" s="301">
        <f>ROUNDUP(SUM(J398:J419),2)</f>
        <v>0</v>
      </c>
      <c r="K420" s="336">
        <f>ROUNDUP(SUM(K398:K419),2)</f>
        <v>0</v>
      </c>
      <c r="L420" s="302">
        <f>ROUNDUP(SUM(L398:L419),2)</f>
        <v>0</v>
      </c>
    </row>
    <row r="421" spans="1:12" s="216" customFormat="1" x14ac:dyDescent="0.35">
      <c r="A421" s="234"/>
      <c r="B421" s="234"/>
      <c r="C421" s="235"/>
      <c r="D421" s="234"/>
      <c r="E421" s="234"/>
      <c r="F421" s="236"/>
      <c r="G421" s="236"/>
      <c r="H421" s="237"/>
      <c r="I421" s="238"/>
      <c r="J421" s="238"/>
    </row>
    <row r="422" spans="1:12" s="225" customFormat="1" ht="21" customHeight="1" x14ac:dyDescent="0.35">
      <c r="A422" s="697" t="s">
        <v>312</v>
      </c>
      <c r="B422" s="698"/>
      <c r="C422" s="698"/>
      <c r="D422" s="698"/>
      <c r="E422" s="698"/>
      <c r="F422" s="698"/>
      <c r="G422" s="699"/>
      <c r="H422" s="182"/>
      <c r="I422" s="224"/>
      <c r="J422" s="224"/>
    </row>
    <row r="423" spans="1:12" s="233" customFormat="1" ht="77.400000000000006" customHeight="1" x14ac:dyDescent="0.35">
      <c r="A423" s="358" t="s">
        <v>220</v>
      </c>
      <c r="B423" s="358" t="s">
        <v>219</v>
      </c>
      <c r="C423" s="358" t="s">
        <v>222</v>
      </c>
      <c r="D423" s="358" t="s">
        <v>216</v>
      </c>
      <c r="E423" s="358" t="s">
        <v>215</v>
      </c>
      <c r="F423" s="359" t="s">
        <v>346</v>
      </c>
      <c r="G423" s="359" t="s">
        <v>214</v>
      </c>
      <c r="H423" s="360" t="s">
        <v>352</v>
      </c>
      <c r="I423" s="361" t="s">
        <v>233</v>
      </c>
      <c r="J423" s="361" t="s">
        <v>348</v>
      </c>
      <c r="K423" s="193" t="s">
        <v>236</v>
      </c>
      <c r="L423" s="193" t="s">
        <v>234</v>
      </c>
    </row>
    <row r="424" spans="1:12" s="284" customFormat="1" ht="15.5" x14ac:dyDescent="0.35">
      <c r="A424" s="195"/>
      <c r="B424" s="195"/>
      <c r="C424" s="195"/>
      <c r="D424" s="316"/>
      <c r="E424" s="195"/>
      <c r="F424" s="329"/>
      <c r="G424" s="166">
        <f t="shared" ref="G424:G451" si="49">IF(F424="",D424,D424/F424)</f>
        <v>0</v>
      </c>
      <c r="H424" s="135"/>
      <c r="I424" s="329"/>
      <c r="J424" s="166">
        <f t="shared" ref="J424:J451" si="50">IF(I424&gt;0,(D424/I424),G424)</f>
        <v>0</v>
      </c>
      <c r="K424" s="158"/>
      <c r="L424" s="25">
        <f t="shared" ref="L424:L451" si="51">J424-K424</f>
        <v>0</v>
      </c>
    </row>
    <row r="425" spans="1:12" s="284" customFormat="1" ht="15.5" x14ac:dyDescent="0.35">
      <c r="A425" s="195"/>
      <c r="B425" s="195"/>
      <c r="C425" s="195"/>
      <c r="D425" s="316"/>
      <c r="E425" s="195"/>
      <c r="F425" s="329"/>
      <c r="G425" s="166">
        <f t="shared" si="49"/>
        <v>0</v>
      </c>
      <c r="H425" s="135"/>
      <c r="I425" s="329"/>
      <c r="J425" s="166">
        <f t="shared" si="50"/>
        <v>0</v>
      </c>
      <c r="K425" s="158"/>
      <c r="L425" s="25">
        <f t="shared" si="51"/>
        <v>0</v>
      </c>
    </row>
    <row r="426" spans="1:12" s="284" customFormat="1" ht="15.5" x14ac:dyDescent="0.35">
      <c r="A426" s="195"/>
      <c r="B426" s="195"/>
      <c r="C426" s="195"/>
      <c r="D426" s="316"/>
      <c r="E426" s="195"/>
      <c r="F426" s="329"/>
      <c r="G426" s="166">
        <f t="shared" si="49"/>
        <v>0</v>
      </c>
      <c r="H426" s="135"/>
      <c r="I426" s="329"/>
      <c r="J426" s="166">
        <f t="shared" si="50"/>
        <v>0</v>
      </c>
      <c r="K426" s="158"/>
      <c r="L426" s="25">
        <f t="shared" si="51"/>
        <v>0</v>
      </c>
    </row>
    <row r="427" spans="1:12" s="284" customFormat="1" ht="15.5" x14ac:dyDescent="0.35">
      <c r="A427" s="195"/>
      <c r="B427" s="195"/>
      <c r="C427" s="195"/>
      <c r="D427" s="316"/>
      <c r="E427" s="195"/>
      <c r="F427" s="329"/>
      <c r="G427" s="166">
        <f t="shared" si="49"/>
        <v>0</v>
      </c>
      <c r="H427" s="135"/>
      <c r="I427" s="329"/>
      <c r="J427" s="166">
        <f t="shared" si="50"/>
        <v>0</v>
      </c>
      <c r="K427" s="158"/>
      <c r="L427" s="25">
        <f t="shared" si="51"/>
        <v>0</v>
      </c>
    </row>
    <row r="428" spans="1:12" s="284" customFormat="1" ht="15.5" x14ac:dyDescent="0.35">
      <c r="A428" s="195"/>
      <c r="B428" s="195"/>
      <c r="C428" s="195"/>
      <c r="D428" s="316"/>
      <c r="E428" s="195"/>
      <c r="F428" s="329"/>
      <c r="G428" s="166">
        <f t="shared" si="49"/>
        <v>0</v>
      </c>
      <c r="H428" s="135"/>
      <c r="I428" s="329"/>
      <c r="J428" s="166">
        <f t="shared" si="50"/>
        <v>0</v>
      </c>
      <c r="K428" s="158"/>
      <c r="L428" s="25">
        <f t="shared" si="51"/>
        <v>0</v>
      </c>
    </row>
    <row r="429" spans="1:12" s="284" customFormat="1" ht="15.5" x14ac:dyDescent="0.35">
      <c r="A429" s="195"/>
      <c r="B429" s="195"/>
      <c r="C429" s="195"/>
      <c r="D429" s="316"/>
      <c r="E429" s="195"/>
      <c r="F429" s="329"/>
      <c r="G429" s="166">
        <f t="shared" si="49"/>
        <v>0</v>
      </c>
      <c r="H429" s="135"/>
      <c r="I429" s="329"/>
      <c r="J429" s="166">
        <f t="shared" si="50"/>
        <v>0</v>
      </c>
      <c r="K429" s="158"/>
      <c r="L429" s="25">
        <f t="shared" si="51"/>
        <v>0</v>
      </c>
    </row>
    <row r="430" spans="1:12" s="284" customFormat="1" ht="15.5" x14ac:dyDescent="0.35">
      <c r="A430" s="195"/>
      <c r="B430" s="195"/>
      <c r="C430" s="195"/>
      <c r="D430" s="316"/>
      <c r="E430" s="195"/>
      <c r="F430" s="329"/>
      <c r="G430" s="166">
        <f t="shared" si="49"/>
        <v>0</v>
      </c>
      <c r="H430" s="135"/>
      <c r="I430" s="329"/>
      <c r="J430" s="166">
        <f t="shared" si="50"/>
        <v>0</v>
      </c>
      <c r="K430" s="158"/>
      <c r="L430" s="25">
        <f t="shared" si="51"/>
        <v>0</v>
      </c>
    </row>
    <row r="431" spans="1:12" s="284" customFormat="1" ht="15.5" x14ac:dyDescent="0.35">
      <c r="A431" s="195"/>
      <c r="B431" s="195"/>
      <c r="C431" s="195"/>
      <c r="D431" s="316"/>
      <c r="E431" s="195"/>
      <c r="F431" s="329"/>
      <c r="G431" s="166">
        <f t="shared" si="49"/>
        <v>0</v>
      </c>
      <c r="H431" s="135"/>
      <c r="I431" s="329"/>
      <c r="J431" s="166">
        <f t="shared" si="50"/>
        <v>0</v>
      </c>
      <c r="K431" s="158"/>
      <c r="L431" s="25">
        <f t="shared" si="51"/>
        <v>0</v>
      </c>
    </row>
    <row r="432" spans="1:12" s="284" customFormat="1" ht="15.5" x14ac:dyDescent="0.35">
      <c r="A432" s="195"/>
      <c r="B432" s="195"/>
      <c r="C432" s="195"/>
      <c r="D432" s="316"/>
      <c r="E432" s="195"/>
      <c r="F432" s="329"/>
      <c r="G432" s="166">
        <f t="shared" si="49"/>
        <v>0</v>
      </c>
      <c r="H432" s="135"/>
      <c r="I432" s="329"/>
      <c r="J432" s="166">
        <f t="shared" si="50"/>
        <v>0</v>
      </c>
      <c r="K432" s="158"/>
      <c r="L432" s="25">
        <f t="shared" si="51"/>
        <v>0</v>
      </c>
    </row>
    <row r="433" spans="1:12" s="284" customFormat="1" ht="15.5" x14ac:dyDescent="0.35">
      <c r="A433" s="195"/>
      <c r="B433" s="195"/>
      <c r="C433" s="195"/>
      <c r="D433" s="316"/>
      <c r="E433" s="195"/>
      <c r="F433" s="329"/>
      <c r="G433" s="166">
        <f t="shared" si="49"/>
        <v>0</v>
      </c>
      <c r="H433" s="135"/>
      <c r="I433" s="329"/>
      <c r="J433" s="166">
        <f t="shared" si="50"/>
        <v>0</v>
      </c>
      <c r="K433" s="158"/>
      <c r="L433" s="25">
        <f t="shared" si="51"/>
        <v>0</v>
      </c>
    </row>
    <row r="434" spans="1:12" s="284" customFormat="1" ht="15.5" x14ac:dyDescent="0.35">
      <c r="A434" s="195"/>
      <c r="B434" s="195"/>
      <c r="C434" s="195"/>
      <c r="D434" s="316"/>
      <c r="E434" s="195"/>
      <c r="F434" s="329"/>
      <c r="G434" s="166">
        <f t="shared" si="49"/>
        <v>0</v>
      </c>
      <c r="H434" s="135"/>
      <c r="I434" s="329"/>
      <c r="J434" s="166">
        <f t="shared" si="50"/>
        <v>0</v>
      </c>
      <c r="K434" s="158"/>
      <c r="L434" s="25">
        <f t="shared" si="51"/>
        <v>0</v>
      </c>
    </row>
    <row r="435" spans="1:12" s="284" customFormat="1" ht="15.5" x14ac:dyDescent="0.35">
      <c r="A435" s="195"/>
      <c r="B435" s="195"/>
      <c r="C435" s="195"/>
      <c r="D435" s="316"/>
      <c r="E435" s="195"/>
      <c r="F435" s="329"/>
      <c r="G435" s="166">
        <f t="shared" ref="G435:G437" si="52">IF(F435="",D435,D435/F435)</f>
        <v>0</v>
      </c>
      <c r="H435" s="135"/>
      <c r="I435" s="329"/>
      <c r="J435" s="166">
        <f t="shared" si="50"/>
        <v>0</v>
      </c>
      <c r="K435" s="158"/>
      <c r="L435" s="25">
        <f t="shared" si="51"/>
        <v>0</v>
      </c>
    </row>
    <row r="436" spans="1:12" s="284" customFormat="1" ht="15.5" x14ac:dyDescent="0.35">
      <c r="A436" s="195"/>
      <c r="B436" s="195"/>
      <c r="C436" s="195"/>
      <c r="D436" s="316"/>
      <c r="E436" s="195"/>
      <c r="F436" s="329"/>
      <c r="G436" s="166">
        <f t="shared" si="52"/>
        <v>0</v>
      </c>
      <c r="H436" s="135"/>
      <c r="I436" s="329"/>
      <c r="J436" s="166">
        <f t="shared" si="50"/>
        <v>0</v>
      </c>
      <c r="K436" s="158"/>
      <c r="L436" s="25">
        <f t="shared" si="51"/>
        <v>0</v>
      </c>
    </row>
    <row r="437" spans="1:12" s="284" customFormat="1" ht="15.5" x14ac:dyDescent="0.35">
      <c r="A437" s="195"/>
      <c r="B437" s="195"/>
      <c r="C437" s="195"/>
      <c r="D437" s="316"/>
      <c r="E437" s="195"/>
      <c r="F437" s="329"/>
      <c r="G437" s="166">
        <f t="shared" si="52"/>
        <v>0</v>
      </c>
      <c r="H437" s="135"/>
      <c r="I437" s="329"/>
      <c r="J437" s="166">
        <f t="shared" si="50"/>
        <v>0</v>
      </c>
      <c r="K437" s="158"/>
      <c r="L437" s="25">
        <f t="shared" si="51"/>
        <v>0</v>
      </c>
    </row>
    <row r="438" spans="1:12" s="284" customFormat="1" ht="15.5" x14ac:dyDescent="0.35">
      <c r="A438" s="195"/>
      <c r="B438" s="195"/>
      <c r="C438" s="195"/>
      <c r="D438" s="316"/>
      <c r="E438" s="195"/>
      <c r="F438" s="329"/>
      <c r="G438" s="166">
        <f t="shared" si="49"/>
        <v>0</v>
      </c>
      <c r="H438" s="135"/>
      <c r="I438" s="329"/>
      <c r="J438" s="166">
        <f t="shared" si="50"/>
        <v>0</v>
      </c>
      <c r="K438" s="158"/>
      <c r="L438" s="25">
        <f t="shared" si="51"/>
        <v>0</v>
      </c>
    </row>
    <row r="439" spans="1:12" s="284" customFormat="1" ht="15.5" x14ac:dyDescent="0.35">
      <c r="A439" s="195"/>
      <c r="B439" s="195"/>
      <c r="C439" s="195"/>
      <c r="D439" s="316"/>
      <c r="E439" s="195"/>
      <c r="F439" s="329"/>
      <c r="G439" s="166">
        <f t="shared" si="49"/>
        <v>0</v>
      </c>
      <c r="H439" s="135"/>
      <c r="I439" s="329"/>
      <c r="J439" s="166">
        <f t="shared" si="50"/>
        <v>0</v>
      </c>
      <c r="K439" s="158"/>
      <c r="L439" s="25">
        <f t="shared" si="51"/>
        <v>0</v>
      </c>
    </row>
    <row r="440" spans="1:12" s="284" customFormat="1" ht="15.5" x14ac:dyDescent="0.35">
      <c r="A440" s="195"/>
      <c r="B440" s="195"/>
      <c r="C440" s="195"/>
      <c r="D440" s="316"/>
      <c r="E440" s="195"/>
      <c r="F440" s="329"/>
      <c r="G440" s="166">
        <f t="shared" si="49"/>
        <v>0</v>
      </c>
      <c r="H440" s="135"/>
      <c r="I440" s="329"/>
      <c r="J440" s="166">
        <f t="shared" si="50"/>
        <v>0</v>
      </c>
      <c r="K440" s="158"/>
      <c r="L440" s="25">
        <f t="shared" si="51"/>
        <v>0</v>
      </c>
    </row>
    <row r="441" spans="1:12" s="284" customFormat="1" ht="15.5" x14ac:dyDescent="0.35">
      <c r="A441" s="195"/>
      <c r="B441" s="195"/>
      <c r="C441" s="195"/>
      <c r="D441" s="316"/>
      <c r="E441" s="195"/>
      <c r="F441" s="329"/>
      <c r="G441" s="166">
        <f t="shared" si="49"/>
        <v>0</v>
      </c>
      <c r="H441" s="135"/>
      <c r="I441" s="329"/>
      <c r="J441" s="166">
        <f t="shared" si="50"/>
        <v>0</v>
      </c>
      <c r="K441" s="158"/>
      <c r="L441" s="25">
        <f t="shared" si="51"/>
        <v>0</v>
      </c>
    </row>
    <row r="442" spans="1:12" s="284" customFormat="1" ht="15.5" x14ac:dyDescent="0.35">
      <c r="A442" s="195"/>
      <c r="B442" s="195"/>
      <c r="C442" s="195"/>
      <c r="D442" s="316"/>
      <c r="E442" s="195"/>
      <c r="F442" s="329"/>
      <c r="G442" s="166">
        <f t="shared" si="49"/>
        <v>0</v>
      </c>
      <c r="H442" s="135"/>
      <c r="I442" s="329"/>
      <c r="J442" s="166">
        <f t="shared" si="50"/>
        <v>0</v>
      </c>
      <c r="K442" s="158"/>
      <c r="L442" s="25">
        <f t="shared" si="51"/>
        <v>0</v>
      </c>
    </row>
    <row r="443" spans="1:12" s="284" customFormat="1" ht="15.5" x14ac:dyDescent="0.35">
      <c r="A443" s="195"/>
      <c r="B443" s="195"/>
      <c r="C443" s="195"/>
      <c r="D443" s="316"/>
      <c r="E443" s="195"/>
      <c r="F443" s="329"/>
      <c r="G443" s="166">
        <f t="shared" si="49"/>
        <v>0</v>
      </c>
      <c r="H443" s="135"/>
      <c r="I443" s="329"/>
      <c r="J443" s="166">
        <f t="shared" si="50"/>
        <v>0</v>
      </c>
      <c r="K443" s="158"/>
      <c r="L443" s="25">
        <f t="shared" si="51"/>
        <v>0</v>
      </c>
    </row>
    <row r="444" spans="1:12" s="284" customFormat="1" ht="15.5" x14ac:dyDescent="0.35">
      <c r="A444" s="195"/>
      <c r="B444" s="195"/>
      <c r="C444" s="195"/>
      <c r="D444" s="316"/>
      <c r="E444" s="195"/>
      <c r="F444" s="329"/>
      <c r="G444" s="166">
        <f t="shared" si="49"/>
        <v>0</v>
      </c>
      <c r="H444" s="135"/>
      <c r="I444" s="329"/>
      <c r="J444" s="166">
        <f t="shared" si="50"/>
        <v>0</v>
      </c>
      <c r="K444" s="158"/>
      <c r="L444" s="25">
        <f t="shared" si="51"/>
        <v>0</v>
      </c>
    </row>
    <row r="445" spans="1:12" s="284" customFormat="1" ht="15.5" x14ac:dyDescent="0.35">
      <c r="A445" s="195"/>
      <c r="B445" s="195"/>
      <c r="C445" s="195"/>
      <c r="D445" s="316"/>
      <c r="E445" s="195"/>
      <c r="F445" s="329"/>
      <c r="G445" s="166">
        <f t="shared" si="49"/>
        <v>0</v>
      </c>
      <c r="H445" s="135"/>
      <c r="I445" s="329"/>
      <c r="J445" s="166">
        <f t="shared" si="50"/>
        <v>0</v>
      </c>
      <c r="K445" s="158"/>
      <c r="L445" s="25">
        <f t="shared" si="51"/>
        <v>0</v>
      </c>
    </row>
    <row r="446" spans="1:12" s="284" customFormat="1" ht="15.5" x14ac:dyDescent="0.35">
      <c r="A446" s="195"/>
      <c r="B446" s="195"/>
      <c r="C446" s="195"/>
      <c r="D446" s="316"/>
      <c r="E446" s="195"/>
      <c r="F446" s="329"/>
      <c r="G446" s="166">
        <f t="shared" si="49"/>
        <v>0</v>
      </c>
      <c r="H446" s="135"/>
      <c r="I446" s="329"/>
      <c r="J446" s="166">
        <f t="shared" si="50"/>
        <v>0</v>
      </c>
      <c r="K446" s="158"/>
      <c r="L446" s="25">
        <f t="shared" si="51"/>
        <v>0</v>
      </c>
    </row>
    <row r="447" spans="1:12" s="284" customFormat="1" ht="15.5" x14ac:dyDescent="0.35">
      <c r="A447" s="195"/>
      <c r="B447" s="195"/>
      <c r="C447" s="195"/>
      <c r="D447" s="316"/>
      <c r="E447" s="195"/>
      <c r="F447" s="329"/>
      <c r="G447" s="166">
        <f t="shared" si="49"/>
        <v>0</v>
      </c>
      <c r="H447" s="135"/>
      <c r="I447" s="329"/>
      <c r="J447" s="166">
        <f t="shared" si="50"/>
        <v>0</v>
      </c>
      <c r="K447" s="158"/>
      <c r="L447" s="25">
        <f t="shared" si="51"/>
        <v>0</v>
      </c>
    </row>
    <row r="448" spans="1:12" s="284" customFormat="1" ht="15.5" x14ac:dyDescent="0.35">
      <c r="A448" s="195"/>
      <c r="B448" s="195"/>
      <c r="C448" s="195"/>
      <c r="D448" s="316"/>
      <c r="E448" s="195"/>
      <c r="F448" s="329"/>
      <c r="G448" s="166">
        <f t="shared" si="49"/>
        <v>0</v>
      </c>
      <c r="H448" s="135"/>
      <c r="I448" s="329"/>
      <c r="J448" s="166">
        <f t="shared" si="50"/>
        <v>0</v>
      </c>
      <c r="K448" s="158"/>
      <c r="L448" s="25">
        <f t="shared" si="51"/>
        <v>0</v>
      </c>
    </row>
    <row r="449" spans="1:12" s="284" customFormat="1" ht="15.5" x14ac:dyDescent="0.35">
      <c r="A449" s="195"/>
      <c r="B449" s="195"/>
      <c r="C449" s="195"/>
      <c r="D449" s="316"/>
      <c r="E449" s="195"/>
      <c r="F449" s="329"/>
      <c r="G449" s="166">
        <f t="shared" si="49"/>
        <v>0</v>
      </c>
      <c r="H449" s="135"/>
      <c r="I449" s="329"/>
      <c r="J449" s="166">
        <f t="shared" si="50"/>
        <v>0</v>
      </c>
      <c r="K449" s="158"/>
      <c r="L449" s="25">
        <f t="shared" si="51"/>
        <v>0</v>
      </c>
    </row>
    <row r="450" spans="1:12" s="284" customFormat="1" ht="15.5" x14ac:dyDescent="0.35">
      <c r="A450" s="195"/>
      <c r="B450" s="195"/>
      <c r="C450" s="195"/>
      <c r="D450" s="316"/>
      <c r="E450" s="195"/>
      <c r="F450" s="329"/>
      <c r="G450" s="166">
        <f t="shared" si="49"/>
        <v>0</v>
      </c>
      <c r="H450" s="135"/>
      <c r="I450" s="329"/>
      <c r="J450" s="166">
        <f t="shared" si="50"/>
        <v>0</v>
      </c>
      <c r="K450" s="158"/>
      <c r="L450" s="25">
        <f t="shared" si="51"/>
        <v>0</v>
      </c>
    </row>
    <row r="451" spans="1:12" s="284" customFormat="1" ht="16" thickBot="1" x14ac:dyDescent="0.4">
      <c r="A451" s="306"/>
      <c r="B451" s="306"/>
      <c r="C451" s="306"/>
      <c r="D451" s="316"/>
      <c r="E451" s="306"/>
      <c r="F451" s="330"/>
      <c r="G451" s="166">
        <f t="shared" si="49"/>
        <v>0</v>
      </c>
      <c r="H451" s="135"/>
      <c r="I451" s="329"/>
      <c r="J451" s="311">
        <f t="shared" si="50"/>
        <v>0</v>
      </c>
      <c r="K451" s="158"/>
      <c r="L451" s="25">
        <f t="shared" si="51"/>
        <v>0</v>
      </c>
    </row>
    <row r="452" spans="1:12" s="284" customFormat="1" ht="21.65" customHeight="1" thickBot="1" x14ac:dyDescent="0.4">
      <c r="A452" s="290"/>
      <c r="B452" s="290"/>
      <c r="C452" s="290"/>
      <c r="D452" s="290"/>
      <c r="E452" s="291"/>
      <c r="F452" s="292" t="s">
        <v>331</v>
      </c>
      <c r="G452" s="356">
        <f>ROUNDUP(SUM(G424:G451),2)</f>
        <v>0</v>
      </c>
      <c r="H452" s="252"/>
      <c r="I452" s="331"/>
      <c r="J452" s="301">
        <f>ROUNDUP(SUM(J424:J451),2)</f>
        <v>0</v>
      </c>
      <c r="K452" s="336">
        <f>ROUNDUP(SUM(K424:K451),2)</f>
        <v>0</v>
      </c>
      <c r="L452" s="302">
        <f>ROUNDUP(SUM(L424:L451),2)</f>
        <v>0</v>
      </c>
    </row>
    <row r="453" spans="1:12" s="223" customFormat="1" ht="12" customHeight="1" thickBot="1" x14ac:dyDescent="0.4">
      <c r="A453" s="220"/>
      <c r="B453" s="220"/>
      <c r="C453" s="220"/>
      <c r="D453" s="220"/>
      <c r="E453" s="220"/>
      <c r="F453" s="239"/>
      <c r="G453" s="240"/>
      <c r="H453" s="253"/>
      <c r="I453" s="254"/>
      <c r="J453" s="229"/>
      <c r="K453" s="229"/>
      <c r="L453" s="229"/>
    </row>
    <row r="454" spans="1:12" s="216" customFormat="1" ht="23.4" customHeight="1" thickBot="1" x14ac:dyDescent="0.4">
      <c r="A454" s="695" t="s">
        <v>363</v>
      </c>
      <c r="B454" s="696"/>
      <c r="C454" s="696"/>
      <c r="D454" s="696"/>
      <c r="E454" s="696"/>
      <c r="F454" s="696"/>
      <c r="G454" s="244">
        <f>G293+G342+G394+G420+G452</f>
        <v>0</v>
      </c>
      <c r="H454" s="255"/>
      <c r="I454" s="238"/>
      <c r="J454" s="238"/>
    </row>
    <row r="455" spans="1:12" s="223" customFormat="1" ht="21" customHeight="1" x14ac:dyDescent="0.35">
      <c r="A455" s="231"/>
      <c r="B455" s="231"/>
      <c r="C455" s="231"/>
      <c r="D455" s="231"/>
      <c r="E455" s="231"/>
      <c r="F455" s="231"/>
      <c r="G455" s="232"/>
      <c r="H455" s="253"/>
      <c r="I455" s="245"/>
      <c r="J455" s="245"/>
    </row>
    <row r="456" spans="1:12" s="216" customFormat="1" ht="36" customHeight="1" x14ac:dyDescent="0.35">
      <c r="A456" s="710" t="s">
        <v>232</v>
      </c>
      <c r="B456" s="711"/>
      <c r="C456" s="711"/>
      <c r="D456" s="711"/>
      <c r="E456" s="711"/>
      <c r="F456" s="711"/>
      <c r="G456" s="712"/>
      <c r="H456" s="182"/>
      <c r="I456" s="238"/>
      <c r="J456" s="238"/>
    </row>
    <row r="457" spans="1:12" s="363" customFormat="1" ht="21" customHeight="1" x14ac:dyDescent="0.35">
      <c r="A457" s="686" t="s">
        <v>39</v>
      </c>
      <c r="B457" s="687"/>
      <c r="C457" s="687"/>
      <c r="D457" s="687"/>
      <c r="E457" s="687"/>
      <c r="F457" s="687"/>
      <c r="G457" s="688"/>
      <c r="H457" s="182"/>
      <c r="I457" s="362"/>
      <c r="J457" s="362"/>
    </row>
    <row r="458" spans="1:12" s="223" customFormat="1" ht="18" customHeight="1" x14ac:dyDescent="0.35">
      <c r="A458" s="689" t="s">
        <v>40</v>
      </c>
      <c r="B458" s="690"/>
      <c r="C458" s="690"/>
      <c r="D458" s="690"/>
      <c r="E458" s="690"/>
      <c r="F458" s="690"/>
      <c r="G458" s="691"/>
      <c r="H458" s="214"/>
      <c r="I458" s="245"/>
      <c r="J458" s="245"/>
    </row>
    <row r="459" spans="1:12" s="216" customFormat="1" ht="102.65" customHeight="1" x14ac:dyDescent="0.35">
      <c r="A459" s="358" t="s">
        <v>52</v>
      </c>
      <c r="B459" s="364" t="s">
        <v>42</v>
      </c>
      <c r="C459" s="358" t="str">
        <f>C238</f>
        <v>From home/departure 
City and Country</v>
      </c>
      <c r="D459" s="358" t="str">
        <f>D238</f>
        <v xml:space="preserve"> To venue 
City and Country</v>
      </c>
      <c r="E459" s="358" t="str">
        <f>E238</f>
        <v>Distance one-way per participant
 (from place of origin to the venue of activity in km)</v>
      </c>
      <c r="F459" s="359" t="str">
        <f>F238</f>
        <v xml:space="preserve">Total Distances 
in km </v>
      </c>
      <c r="G459" s="359" t="s">
        <v>0</v>
      </c>
      <c r="H459" s="191"/>
      <c r="I459" s="192" t="s">
        <v>236</v>
      </c>
      <c r="J459" s="193" t="s">
        <v>234</v>
      </c>
    </row>
    <row r="460" spans="1:12" s="284" customFormat="1" ht="15.5" x14ac:dyDescent="0.35">
      <c r="A460" s="591"/>
      <c r="B460" s="196"/>
      <c r="C460" s="332"/>
      <c r="D460" s="195"/>
      <c r="E460" s="589"/>
      <c r="F460" s="199" t="str">
        <f t="shared" ref="F460:F523" si="53">IF(ISBLANK(A460),"",A460*E460)</f>
        <v/>
      </c>
      <c r="G460" s="170" t="str">
        <f>IFERROR(IF(OR(ISBLANK(F460),F460/A460&lt;10),0,IF(F460/A460&lt;100,20,IF(AND(F460/A460&lt;500,F460/A460&gt;99),180,IF(AND(F460/A460&lt;2000,F460/A460&gt;499),275,IF(AND(F460/A460&lt;3000,F460/A460&gt;1999),360,IF(AND(F460/A460&lt;4000,F460/A460&gt;2999),530,IF(AND(F460/A460&lt;8000,F460/A460&gt;3999),820,1500)))))))*(A460),"")</f>
        <v/>
      </c>
      <c r="H460" s="333"/>
      <c r="I460" s="318"/>
      <c r="J460" s="164">
        <f t="shared" ref="J460:J565" si="54">IF(G460="",0,G460-I460)</f>
        <v>0</v>
      </c>
    </row>
    <row r="461" spans="1:12" s="284" customFormat="1" ht="15.5" x14ac:dyDescent="0.35">
      <c r="A461" s="591"/>
      <c r="B461" s="196"/>
      <c r="C461" s="332"/>
      <c r="D461" s="195"/>
      <c r="E461" s="589"/>
      <c r="F461" s="199" t="str">
        <f t="shared" si="53"/>
        <v/>
      </c>
      <c r="G461" s="170" t="str">
        <f t="shared" ref="G461:G524" si="55">IFERROR(IF(OR(ISBLANK(F461),F461/A461&lt;10),0,IF(F461/A461&lt;100,20,IF(AND(F461/A461&lt;500,F461/A461&gt;99),180,IF(AND(F461/A461&lt;2000,F461/A461&gt;499),275,IF(AND(F461/A461&lt;3000,F461/A461&gt;1999),360,IF(AND(F461/A461&lt;4000,F461/A461&gt;2999),530,IF(AND(F461/A461&lt;8000,F461/A461&gt;3999),820,1500)))))))*(A461),"")</f>
        <v/>
      </c>
      <c r="H461" s="333"/>
      <c r="I461" s="318"/>
      <c r="J461" s="164">
        <f t="shared" si="54"/>
        <v>0</v>
      </c>
    </row>
    <row r="462" spans="1:12" s="284" customFormat="1" ht="15.5" x14ac:dyDescent="0.35">
      <c r="A462" s="591"/>
      <c r="B462" s="196"/>
      <c r="C462" s="332"/>
      <c r="D462" s="195"/>
      <c r="E462" s="589"/>
      <c r="F462" s="199" t="str">
        <f t="shared" si="53"/>
        <v/>
      </c>
      <c r="G462" s="170" t="str">
        <f t="shared" si="55"/>
        <v/>
      </c>
      <c r="H462" s="333"/>
      <c r="I462" s="318"/>
      <c r="J462" s="164">
        <f t="shared" si="54"/>
        <v>0</v>
      </c>
    </row>
    <row r="463" spans="1:12" s="284" customFormat="1" ht="15.5" x14ac:dyDescent="0.35">
      <c r="A463" s="591"/>
      <c r="B463" s="196"/>
      <c r="C463" s="332"/>
      <c r="D463" s="195"/>
      <c r="E463" s="589"/>
      <c r="F463" s="199" t="str">
        <f t="shared" si="53"/>
        <v/>
      </c>
      <c r="G463" s="170" t="str">
        <f t="shared" si="55"/>
        <v/>
      </c>
      <c r="H463" s="333"/>
      <c r="I463" s="318"/>
      <c r="J463" s="164">
        <f t="shared" si="54"/>
        <v>0</v>
      </c>
    </row>
    <row r="464" spans="1:12" s="284" customFormat="1" ht="15.5" x14ac:dyDescent="0.35">
      <c r="A464" s="591"/>
      <c r="B464" s="196"/>
      <c r="C464" s="332"/>
      <c r="D464" s="195"/>
      <c r="E464" s="589"/>
      <c r="F464" s="199" t="str">
        <f t="shared" si="53"/>
        <v/>
      </c>
      <c r="G464" s="170" t="str">
        <f t="shared" si="55"/>
        <v/>
      </c>
      <c r="H464" s="333"/>
      <c r="I464" s="318"/>
      <c r="J464" s="164">
        <f t="shared" si="54"/>
        <v>0</v>
      </c>
    </row>
    <row r="465" spans="1:10" s="284" customFormat="1" ht="15.5" x14ac:dyDescent="0.35">
      <c r="A465" s="591"/>
      <c r="B465" s="196"/>
      <c r="C465" s="332"/>
      <c r="D465" s="195"/>
      <c r="E465" s="589"/>
      <c r="F465" s="199" t="str">
        <f t="shared" si="53"/>
        <v/>
      </c>
      <c r="G465" s="170" t="str">
        <f t="shared" si="55"/>
        <v/>
      </c>
      <c r="H465" s="333"/>
      <c r="I465" s="318"/>
      <c r="J465" s="164">
        <f t="shared" si="54"/>
        <v>0</v>
      </c>
    </row>
    <row r="466" spans="1:10" s="284" customFormat="1" ht="15.5" x14ac:dyDescent="0.35">
      <c r="A466" s="591"/>
      <c r="B466" s="196"/>
      <c r="C466" s="332"/>
      <c r="D466" s="195"/>
      <c r="E466" s="589"/>
      <c r="F466" s="199" t="str">
        <f t="shared" si="53"/>
        <v/>
      </c>
      <c r="G466" s="170" t="str">
        <f t="shared" si="55"/>
        <v/>
      </c>
      <c r="H466" s="333"/>
      <c r="I466" s="318"/>
      <c r="J466" s="164">
        <f t="shared" si="54"/>
        <v>0</v>
      </c>
    </row>
    <row r="467" spans="1:10" s="284" customFormat="1" ht="15.5" x14ac:dyDescent="0.35">
      <c r="A467" s="591"/>
      <c r="B467" s="196"/>
      <c r="C467" s="332"/>
      <c r="D467" s="195"/>
      <c r="E467" s="589"/>
      <c r="F467" s="199" t="str">
        <f t="shared" si="53"/>
        <v/>
      </c>
      <c r="G467" s="170" t="str">
        <f t="shared" si="55"/>
        <v/>
      </c>
      <c r="H467" s="333"/>
      <c r="I467" s="318"/>
      <c r="J467" s="164">
        <f t="shared" si="54"/>
        <v>0</v>
      </c>
    </row>
    <row r="468" spans="1:10" s="284" customFormat="1" ht="15.5" x14ac:dyDescent="0.35">
      <c r="A468" s="591"/>
      <c r="B468" s="196"/>
      <c r="C468" s="332"/>
      <c r="D468" s="195"/>
      <c r="E468" s="589"/>
      <c r="F468" s="199" t="str">
        <f t="shared" si="53"/>
        <v/>
      </c>
      <c r="G468" s="170" t="str">
        <f t="shared" si="55"/>
        <v/>
      </c>
      <c r="H468" s="333"/>
      <c r="I468" s="318"/>
      <c r="J468" s="164">
        <f t="shared" si="54"/>
        <v>0</v>
      </c>
    </row>
    <row r="469" spans="1:10" s="284" customFormat="1" ht="15.5" x14ac:dyDescent="0.35">
      <c r="A469" s="591"/>
      <c r="B469" s="196"/>
      <c r="C469" s="332"/>
      <c r="D469" s="195"/>
      <c r="E469" s="589"/>
      <c r="F469" s="199" t="str">
        <f t="shared" si="53"/>
        <v/>
      </c>
      <c r="G469" s="170" t="str">
        <f t="shared" si="55"/>
        <v/>
      </c>
      <c r="H469" s="333"/>
      <c r="I469" s="318"/>
      <c r="J469" s="164">
        <f t="shared" si="54"/>
        <v>0</v>
      </c>
    </row>
    <row r="470" spans="1:10" s="284" customFormat="1" ht="15.5" x14ac:dyDescent="0.35">
      <c r="A470" s="591"/>
      <c r="B470" s="196"/>
      <c r="C470" s="332"/>
      <c r="D470" s="195"/>
      <c r="E470" s="589"/>
      <c r="F470" s="199" t="str">
        <f t="shared" si="53"/>
        <v/>
      </c>
      <c r="G470" s="170" t="str">
        <f t="shared" si="55"/>
        <v/>
      </c>
      <c r="H470" s="333"/>
      <c r="I470" s="318"/>
      <c r="J470" s="164">
        <f t="shared" si="54"/>
        <v>0</v>
      </c>
    </row>
    <row r="471" spans="1:10" s="284" customFormat="1" ht="15.5" x14ac:dyDescent="0.35">
      <c r="A471" s="591"/>
      <c r="B471" s="196"/>
      <c r="C471" s="332"/>
      <c r="D471" s="195"/>
      <c r="E471" s="589"/>
      <c r="F471" s="199" t="str">
        <f t="shared" si="53"/>
        <v/>
      </c>
      <c r="G471" s="170" t="str">
        <f t="shared" si="55"/>
        <v/>
      </c>
      <c r="H471" s="333"/>
      <c r="I471" s="318"/>
      <c r="J471" s="164">
        <f t="shared" si="54"/>
        <v>0</v>
      </c>
    </row>
    <row r="472" spans="1:10" s="284" customFormat="1" ht="15.5" x14ac:dyDescent="0.35">
      <c r="A472" s="591"/>
      <c r="B472" s="196"/>
      <c r="C472" s="332"/>
      <c r="D472" s="195"/>
      <c r="E472" s="589"/>
      <c r="F472" s="199" t="str">
        <f t="shared" ref="F472:F522" si="56">IF(ISBLANK(A472),"",A472*E472)</f>
        <v/>
      </c>
      <c r="G472" s="170" t="str">
        <f t="shared" si="55"/>
        <v/>
      </c>
      <c r="H472" s="333"/>
      <c r="I472" s="318"/>
      <c r="J472" s="164">
        <f t="shared" si="54"/>
        <v>0</v>
      </c>
    </row>
    <row r="473" spans="1:10" s="284" customFormat="1" ht="15.5" x14ac:dyDescent="0.35">
      <c r="A473" s="591"/>
      <c r="B473" s="196"/>
      <c r="C473" s="332"/>
      <c r="D473" s="195"/>
      <c r="E473" s="589"/>
      <c r="F473" s="199" t="str">
        <f t="shared" si="53"/>
        <v/>
      </c>
      <c r="G473" s="170" t="str">
        <f t="shared" si="55"/>
        <v/>
      </c>
      <c r="H473" s="333"/>
      <c r="I473" s="318"/>
      <c r="J473" s="164">
        <f t="shared" si="54"/>
        <v>0</v>
      </c>
    </row>
    <row r="474" spans="1:10" s="284" customFormat="1" ht="15.5" x14ac:dyDescent="0.35">
      <c r="A474" s="591"/>
      <c r="B474" s="196"/>
      <c r="C474" s="332"/>
      <c r="D474" s="195"/>
      <c r="E474" s="589"/>
      <c r="F474" s="199" t="str">
        <f t="shared" si="53"/>
        <v/>
      </c>
      <c r="G474" s="170" t="str">
        <f t="shared" si="55"/>
        <v/>
      </c>
      <c r="H474" s="333"/>
      <c r="I474" s="318"/>
      <c r="J474" s="164">
        <f t="shared" si="54"/>
        <v>0</v>
      </c>
    </row>
    <row r="475" spans="1:10" s="284" customFormat="1" ht="15.5" x14ac:dyDescent="0.35">
      <c r="A475" s="591"/>
      <c r="B475" s="196"/>
      <c r="C475" s="332"/>
      <c r="D475" s="195"/>
      <c r="E475" s="589"/>
      <c r="F475" s="199" t="str">
        <f t="shared" si="53"/>
        <v/>
      </c>
      <c r="G475" s="170" t="str">
        <f t="shared" si="55"/>
        <v/>
      </c>
      <c r="H475" s="333"/>
      <c r="I475" s="318"/>
      <c r="J475" s="164">
        <f t="shared" si="54"/>
        <v>0</v>
      </c>
    </row>
    <row r="476" spans="1:10" s="284" customFormat="1" ht="15.5" x14ac:dyDescent="0.35">
      <c r="A476" s="591"/>
      <c r="B476" s="196"/>
      <c r="C476" s="332"/>
      <c r="D476" s="195"/>
      <c r="E476" s="589"/>
      <c r="F476" s="199" t="str">
        <f t="shared" si="53"/>
        <v/>
      </c>
      <c r="G476" s="170" t="str">
        <f t="shared" si="55"/>
        <v/>
      </c>
      <c r="H476" s="333"/>
      <c r="I476" s="318"/>
      <c r="J476" s="164">
        <f t="shared" si="54"/>
        <v>0</v>
      </c>
    </row>
    <row r="477" spans="1:10" s="284" customFormat="1" ht="15.5" x14ac:dyDescent="0.35">
      <c r="A477" s="591"/>
      <c r="B477" s="196"/>
      <c r="C477" s="332"/>
      <c r="D477" s="195"/>
      <c r="E477" s="589"/>
      <c r="F477" s="199" t="str">
        <f t="shared" si="53"/>
        <v/>
      </c>
      <c r="G477" s="170" t="str">
        <f t="shared" si="55"/>
        <v/>
      </c>
      <c r="H477" s="333"/>
      <c r="I477" s="318"/>
      <c r="J477" s="164">
        <f t="shared" si="54"/>
        <v>0</v>
      </c>
    </row>
    <row r="478" spans="1:10" s="284" customFormat="1" ht="15.5" x14ac:dyDescent="0.35">
      <c r="A478" s="591"/>
      <c r="B478" s="196"/>
      <c r="C478" s="332"/>
      <c r="D478" s="195"/>
      <c r="E478" s="589"/>
      <c r="F478" s="199" t="str">
        <f t="shared" si="53"/>
        <v/>
      </c>
      <c r="G478" s="170" t="str">
        <f t="shared" si="55"/>
        <v/>
      </c>
      <c r="H478" s="333"/>
      <c r="I478" s="318"/>
      <c r="J478" s="164">
        <f t="shared" si="54"/>
        <v>0</v>
      </c>
    </row>
    <row r="479" spans="1:10" s="284" customFormat="1" ht="15.5" x14ac:dyDescent="0.35">
      <c r="A479" s="591"/>
      <c r="B479" s="196"/>
      <c r="C479" s="332"/>
      <c r="D479" s="195"/>
      <c r="E479" s="589"/>
      <c r="F479" s="199" t="str">
        <f t="shared" si="53"/>
        <v/>
      </c>
      <c r="G479" s="170" t="str">
        <f t="shared" si="55"/>
        <v/>
      </c>
      <c r="H479" s="333"/>
      <c r="I479" s="318"/>
      <c r="J479" s="164">
        <f t="shared" si="54"/>
        <v>0</v>
      </c>
    </row>
    <row r="480" spans="1:10" s="284" customFormat="1" ht="15.5" x14ac:dyDescent="0.35">
      <c r="A480" s="591"/>
      <c r="B480" s="196"/>
      <c r="C480" s="332"/>
      <c r="D480" s="195"/>
      <c r="E480" s="589"/>
      <c r="F480" s="199" t="str">
        <f t="shared" si="53"/>
        <v/>
      </c>
      <c r="G480" s="170" t="str">
        <f t="shared" si="55"/>
        <v/>
      </c>
      <c r="H480" s="333"/>
      <c r="I480" s="318"/>
      <c r="J480" s="164">
        <f t="shared" si="54"/>
        <v>0</v>
      </c>
    </row>
    <row r="481" spans="1:10" s="284" customFormat="1" ht="15.5" x14ac:dyDescent="0.35">
      <c r="A481" s="591"/>
      <c r="B481" s="196"/>
      <c r="C481" s="332"/>
      <c r="D481" s="195"/>
      <c r="E481" s="589"/>
      <c r="F481" s="199" t="str">
        <f t="shared" si="53"/>
        <v/>
      </c>
      <c r="G481" s="170" t="str">
        <f t="shared" si="55"/>
        <v/>
      </c>
      <c r="H481" s="333"/>
      <c r="I481" s="318"/>
      <c r="J481" s="164">
        <f t="shared" si="54"/>
        <v>0</v>
      </c>
    </row>
    <row r="482" spans="1:10" s="284" customFormat="1" ht="15.5" x14ac:dyDescent="0.35">
      <c r="A482" s="591"/>
      <c r="B482" s="196"/>
      <c r="C482" s="332"/>
      <c r="D482" s="195"/>
      <c r="E482" s="589"/>
      <c r="F482" s="199" t="str">
        <f t="shared" si="53"/>
        <v/>
      </c>
      <c r="G482" s="170" t="str">
        <f t="shared" si="55"/>
        <v/>
      </c>
      <c r="H482" s="333"/>
      <c r="I482" s="318"/>
      <c r="J482" s="164">
        <f t="shared" si="54"/>
        <v>0</v>
      </c>
    </row>
    <row r="483" spans="1:10" s="284" customFormat="1" ht="15.5" x14ac:dyDescent="0.35">
      <c r="A483" s="591"/>
      <c r="B483" s="196"/>
      <c r="C483" s="332"/>
      <c r="D483" s="195"/>
      <c r="E483" s="589"/>
      <c r="F483" s="199" t="str">
        <f t="shared" si="53"/>
        <v/>
      </c>
      <c r="G483" s="170" t="str">
        <f t="shared" si="55"/>
        <v/>
      </c>
      <c r="H483" s="333"/>
      <c r="I483" s="318"/>
      <c r="J483" s="164">
        <f t="shared" si="54"/>
        <v>0</v>
      </c>
    </row>
    <row r="484" spans="1:10" s="284" customFormat="1" ht="15.5" x14ac:dyDescent="0.35">
      <c r="A484" s="591"/>
      <c r="B484" s="196"/>
      <c r="C484" s="332"/>
      <c r="D484" s="195"/>
      <c r="E484" s="589"/>
      <c r="F484" s="199" t="str">
        <f t="shared" si="53"/>
        <v/>
      </c>
      <c r="G484" s="170" t="str">
        <f t="shared" si="55"/>
        <v/>
      </c>
      <c r="H484" s="333"/>
      <c r="I484" s="318"/>
      <c r="J484" s="164">
        <f t="shared" si="54"/>
        <v>0</v>
      </c>
    </row>
    <row r="485" spans="1:10" s="284" customFormat="1" ht="15.5" x14ac:dyDescent="0.35">
      <c r="A485" s="591"/>
      <c r="B485" s="196"/>
      <c r="C485" s="332"/>
      <c r="D485" s="195"/>
      <c r="E485" s="589"/>
      <c r="F485" s="199" t="str">
        <f t="shared" si="53"/>
        <v/>
      </c>
      <c r="G485" s="170" t="str">
        <f t="shared" si="55"/>
        <v/>
      </c>
      <c r="H485" s="333"/>
      <c r="I485" s="318"/>
      <c r="J485" s="164">
        <f t="shared" si="54"/>
        <v>0</v>
      </c>
    </row>
    <row r="486" spans="1:10" s="284" customFormat="1" ht="15.5" x14ac:dyDescent="0.35">
      <c r="A486" s="591"/>
      <c r="B486" s="196"/>
      <c r="C486" s="332"/>
      <c r="D486" s="195"/>
      <c r="E486" s="589"/>
      <c r="F486" s="199" t="str">
        <f t="shared" si="53"/>
        <v/>
      </c>
      <c r="G486" s="170" t="str">
        <f t="shared" si="55"/>
        <v/>
      </c>
      <c r="H486" s="333"/>
      <c r="I486" s="318"/>
      <c r="J486" s="164">
        <f t="shared" si="54"/>
        <v>0</v>
      </c>
    </row>
    <row r="487" spans="1:10" s="284" customFormat="1" ht="15.5" x14ac:dyDescent="0.35">
      <c r="A487" s="591"/>
      <c r="B487" s="196"/>
      <c r="C487" s="332"/>
      <c r="D487" s="195"/>
      <c r="E487" s="589"/>
      <c r="F487" s="199" t="str">
        <f t="shared" si="53"/>
        <v/>
      </c>
      <c r="G487" s="170" t="str">
        <f t="shared" si="55"/>
        <v/>
      </c>
      <c r="H487" s="333"/>
      <c r="I487" s="318"/>
      <c r="J487" s="164">
        <f t="shared" si="54"/>
        <v>0</v>
      </c>
    </row>
    <row r="488" spans="1:10" s="284" customFormat="1" ht="15.5" x14ac:dyDescent="0.35">
      <c r="A488" s="591"/>
      <c r="B488" s="196"/>
      <c r="C488" s="332"/>
      <c r="D488" s="195"/>
      <c r="E488" s="589"/>
      <c r="F488" s="199" t="str">
        <f t="shared" si="53"/>
        <v/>
      </c>
      <c r="G488" s="170" t="str">
        <f t="shared" si="55"/>
        <v/>
      </c>
      <c r="H488" s="333"/>
      <c r="I488" s="318"/>
      <c r="J488" s="164">
        <f t="shared" si="54"/>
        <v>0</v>
      </c>
    </row>
    <row r="489" spans="1:10" s="284" customFormat="1" ht="15.5" x14ac:dyDescent="0.35">
      <c r="A489" s="591"/>
      <c r="B489" s="196"/>
      <c r="C489" s="332"/>
      <c r="D489" s="195"/>
      <c r="E489" s="589"/>
      <c r="F489" s="199" t="str">
        <f t="shared" si="53"/>
        <v/>
      </c>
      <c r="G489" s="170" t="str">
        <f t="shared" si="55"/>
        <v/>
      </c>
      <c r="H489" s="333"/>
      <c r="I489" s="318"/>
      <c r="J489" s="164">
        <f t="shared" si="54"/>
        <v>0</v>
      </c>
    </row>
    <row r="490" spans="1:10" s="284" customFormat="1" ht="15.5" x14ac:dyDescent="0.35">
      <c r="A490" s="591"/>
      <c r="B490" s="196"/>
      <c r="C490" s="332"/>
      <c r="D490" s="195"/>
      <c r="E490" s="589"/>
      <c r="F490" s="199" t="str">
        <f t="shared" si="53"/>
        <v/>
      </c>
      <c r="G490" s="170" t="str">
        <f t="shared" si="55"/>
        <v/>
      </c>
      <c r="H490" s="333"/>
      <c r="I490" s="318"/>
      <c r="J490" s="164">
        <f t="shared" si="54"/>
        <v>0</v>
      </c>
    </row>
    <row r="491" spans="1:10" s="284" customFormat="1" ht="15.5" x14ac:dyDescent="0.35">
      <c r="A491" s="591"/>
      <c r="B491" s="196"/>
      <c r="C491" s="332"/>
      <c r="D491" s="195"/>
      <c r="E491" s="589"/>
      <c r="F491" s="199" t="str">
        <f t="shared" si="53"/>
        <v/>
      </c>
      <c r="G491" s="170" t="str">
        <f t="shared" si="55"/>
        <v/>
      </c>
      <c r="H491" s="333"/>
      <c r="I491" s="318"/>
      <c r="J491" s="164">
        <f t="shared" si="54"/>
        <v>0</v>
      </c>
    </row>
    <row r="492" spans="1:10" s="284" customFormat="1" ht="15.5" x14ac:dyDescent="0.35">
      <c r="A492" s="591"/>
      <c r="B492" s="196"/>
      <c r="C492" s="332"/>
      <c r="D492" s="195"/>
      <c r="E492" s="589"/>
      <c r="F492" s="199" t="str">
        <f t="shared" si="53"/>
        <v/>
      </c>
      <c r="G492" s="170" t="str">
        <f t="shared" si="55"/>
        <v/>
      </c>
      <c r="H492" s="333"/>
      <c r="I492" s="318"/>
      <c r="J492" s="164">
        <f t="shared" si="54"/>
        <v>0</v>
      </c>
    </row>
    <row r="493" spans="1:10" s="284" customFormat="1" ht="15.5" x14ac:dyDescent="0.35">
      <c r="A493" s="591"/>
      <c r="B493" s="196"/>
      <c r="C493" s="332"/>
      <c r="D493" s="195"/>
      <c r="E493" s="589"/>
      <c r="F493" s="199" t="str">
        <f t="shared" si="53"/>
        <v/>
      </c>
      <c r="G493" s="170" t="str">
        <f t="shared" si="55"/>
        <v/>
      </c>
      <c r="H493" s="333"/>
      <c r="I493" s="318"/>
      <c r="J493" s="164">
        <f t="shared" si="54"/>
        <v>0</v>
      </c>
    </row>
    <row r="494" spans="1:10" s="284" customFormat="1" ht="15.5" x14ac:dyDescent="0.35">
      <c r="A494" s="591"/>
      <c r="B494" s="196"/>
      <c r="C494" s="332"/>
      <c r="D494" s="195"/>
      <c r="E494" s="589"/>
      <c r="F494" s="199" t="str">
        <f t="shared" si="53"/>
        <v/>
      </c>
      <c r="G494" s="170" t="str">
        <f t="shared" si="55"/>
        <v/>
      </c>
      <c r="H494" s="333"/>
      <c r="I494" s="318"/>
      <c r="J494" s="164">
        <f t="shared" si="54"/>
        <v>0</v>
      </c>
    </row>
    <row r="495" spans="1:10" s="284" customFormat="1" ht="15.5" x14ac:dyDescent="0.35">
      <c r="A495" s="591"/>
      <c r="B495" s="196"/>
      <c r="C495" s="332"/>
      <c r="D495" s="195"/>
      <c r="E495" s="589"/>
      <c r="F495" s="199" t="str">
        <f t="shared" si="53"/>
        <v/>
      </c>
      <c r="G495" s="170" t="str">
        <f t="shared" si="55"/>
        <v/>
      </c>
      <c r="H495" s="333"/>
      <c r="I495" s="318"/>
      <c r="J495" s="164">
        <f t="shared" si="54"/>
        <v>0</v>
      </c>
    </row>
    <row r="496" spans="1:10" s="284" customFormat="1" ht="15.5" x14ac:dyDescent="0.35">
      <c r="A496" s="591"/>
      <c r="B496" s="196"/>
      <c r="C496" s="332"/>
      <c r="D496" s="195"/>
      <c r="E496" s="589"/>
      <c r="F496" s="199" t="str">
        <f t="shared" si="53"/>
        <v/>
      </c>
      <c r="G496" s="170" t="str">
        <f t="shared" si="55"/>
        <v/>
      </c>
      <c r="H496" s="333"/>
      <c r="I496" s="318"/>
      <c r="J496" s="164">
        <f t="shared" si="54"/>
        <v>0</v>
      </c>
    </row>
    <row r="497" spans="1:10" s="284" customFormat="1" ht="15.5" x14ac:dyDescent="0.35">
      <c r="A497" s="591"/>
      <c r="B497" s="196"/>
      <c r="C497" s="332"/>
      <c r="D497" s="195"/>
      <c r="E497" s="589"/>
      <c r="F497" s="199" t="str">
        <f t="shared" si="56"/>
        <v/>
      </c>
      <c r="G497" s="170" t="str">
        <f t="shared" si="55"/>
        <v/>
      </c>
      <c r="H497" s="333"/>
      <c r="I497" s="318"/>
      <c r="J497" s="164">
        <f t="shared" si="54"/>
        <v>0</v>
      </c>
    </row>
    <row r="498" spans="1:10" s="284" customFormat="1" ht="15.5" x14ac:dyDescent="0.35">
      <c r="A498" s="591"/>
      <c r="B498" s="196"/>
      <c r="C498" s="332"/>
      <c r="D498" s="195"/>
      <c r="E498" s="589"/>
      <c r="F498" s="199" t="str">
        <f t="shared" si="53"/>
        <v/>
      </c>
      <c r="G498" s="170" t="str">
        <f t="shared" si="55"/>
        <v/>
      </c>
      <c r="H498" s="333"/>
      <c r="I498" s="318"/>
      <c r="J498" s="164">
        <f t="shared" si="54"/>
        <v>0</v>
      </c>
    </row>
    <row r="499" spans="1:10" s="284" customFormat="1" ht="15.5" x14ac:dyDescent="0.35">
      <c r="A499" s="591"/>
      <c r="B499" s="196"/>
      <c r="C499" s="332"/>
      <c r="D499" s="195"/>
      <c r="E499" s="589"/>
      <c r="F499" s="199" t="str">
        <f t="shared" si="53"/>
        <v/>
      </c>
      <c r="G499" s="170" t="str">
        <f t="shared" si="55"/>
        <v/>
      </c>
      <c r="H499" s="333"/>
      <c r="I499" s="318"/>
      <c r="J499" s="164">
        <f t="shared" si="54"/>
        <v>0</v>
      </c>
    </row>
    <row r="500" spans="1:10" s="284" customFormat="1" ht="15.5" x14ac:dyDescent="0.35">
      <c r="A500" s="591"/>
      <c r="B500" s="196"/>
      <c r="C500" s="332"/>
      <c r="D500" s="195"/>
      <c r="E500" s="589"/>
      <c r="F500" s="199" t="str">
        <f t="shared" si="53"/>
        <v/>
      </c>
      <c r="G500" s="170" t="str">
        <f t="shared" si="55"/>
        <v/>
      </c>
      <c r="H500" s="333"/>
      <c r="I500" s="318"/>
      <c r="J500" s="164">
        <f t="shared" si="54"/>
        <v>0</v>
      </c>
    </row>
    <row r="501" spans="1:10" s="284" customFormat="1" ht="15.5" x14ac:dyDescent="0.35">
      <c r="A501" s="591"/>
      <c r="B501" s="196"/>
      <c r="C501" s="332"/>
      <c r="D501" s="195"/>
      <c r="E501" s="589"/>
      <c r="F501" s="199" t="str">
        <f t="shared" si="53"/>
        <v/>
      </c>
      <c r="G501" s="170" t="str">
        <f t="shared" si="55"/>
        <v/>
      </c>
      <c r="H501" s="333"/>
      <c r="I501" s="318"/>
      <c r="J501" s="164">
        <f t="shared" si="54"/>
        <v>0</v>
      </c>
    </row>
    <row r="502" spans="1:10" s="284" customFormat="1" ht="15.5" x14ac:dyDescent="0.35">
      <c r="A502" s="591"/>
      <c r="B502" s="196"/>
      <c r="C502" s="332"/>
      <c r="D502" s="195"/>
      <c r="E502" s="589"/>
      <c r="F502" s="199" t="str">
        <f t="shared" si="53"/>
        <v/>
      </c>
      <c r="G502" s="170" t="str">
        <f t="shared" si="55"/>
        <v/>
      </c>
      <c r="H502" s="333"/>
      <c r="I502" s="318"/>
      <c r="J502" s="164">
        <f t="shared" si="54"/>
        <v>0</v>
      </c>
    </row>
    <row r="503" spans="1:10" s="284" customFormat="1" ht="15.5" x14ac:dyDescent="0.35">
      <c r="A503" s="591"/>
      <c r="B503" s="196"/>
      <c r="C503" s="332"/>
      <c r="D503" s="195"/>
      <c r="E503" s="589"/>
      <c r="F503" s="199" t="str">
        <f t="shared" si="53"/>
        <v/>
      </c>
      <c r="G503" s="170" t="str">
        <f t="shared" si="55"/>
        <v/>
      </c>
      <c r="H503" s="333"/>
      <c r="I503" s="318"/>
      <c r="J503" s="164">
        <f t="shared" si="54"/>
        <v>0</v>
      </c>
    </row>
    <row r="504" spans="1:10" s="284" customFormat="1" ht="15.5" x14ac:dyDescent="0.35">
      <c r="A504" s="591"/>
      <c r="B504" s="196"/>
      <c r="C504" s="332"/>
      <c r="D504" s="195"/>
      <c r="E504" s="589"/>
      <c r="F504" s="199" t="str">
        <f t="shared" si="53"/>
        <v/>
      </c>
      <c r="G504" s="170" t="str">
        <f t="shared" si="55"/>
        <v/>
      </c>
      <c r="H504" s="333"/>
      <c r="I504" s="318"/>
      <c r="J504" s="164">
        <f t="shared" si="54"/>
        <v>0</v>
      </c>
    </row>
    <row r="505" spans="1:10" s="284" customFormat="1" ht="15.5" x14ac:dyDescent="0.35">
      <c r="A505" s="591"/>
      <c r="B505" s="196"/>
      <c r="C505" s="332"/>
      <c r="D505" s="195"/>
      <c r="E505" s="589"/>
      <c r="F505" s="199" t="str">
        <f t="shared" si="53"/>
        <v/>
      </c>
      <c r="G505" s="170" t="str">
        <f t="shared" si="55"/>
        <v/>
      </c>
      <c r="H505" s="333"/>
      <c r="I505" s="318"/>
      <c r="J505" s="164">
        <f t="shared" si="54"/>
        <v>0</v>
      </c>
    </row>
    <row r="506" spans="1:10" s="284" customFormat="1" ht="15.5" x14ac:dyDescent="0.35">
      <c r="A506" s="591"/>
      <c r="B506" s="196"/>
      <c r="C506" s="332"/>
      <c r="D506" s="195"/>
      <c r="E506" s="589"/>
      <c r="F506" s="199" t="str">
        <f t="shared" si="53"/>
        <v/>
      </c>
      <c r="G506" s="170" t="str">
        <f t="shared" si="55"/>
        <v/>
      </c>
      <c r="H506" s="333"/>
      <c r="I506" s="318"/>
      <c r="J506" s="164">
        <f t="shared" si="54"/>
        <v>0</v>
      </c>
    </row>
    <row r="507" spans="1:10" s="284" customFormat="1" ht="15.5" x14ac:dyDescent="0.35">
      <c r="A507" s="591"/>
      <c r="B507" s="196"/>
      <c r="C507" s="332"/>
      <c r="D507" s="195"/>
      <c r="E507" s="589"/>
      <c r="F507" s="199" t="str">
        <f t="shared" si="53"/>
        <v/>
      </c>
      <c r="G507" s="170" t="str">
        <f t="shared" si="55"/>
        <v/>
      </c>
      <c r="H507" s="333"/>
      <c r="I507" s="318"/>
      <c r="J507" s="164">
        <f t="shared" si="54"/>
        <v>0</v>
      </c>
    </row>
    <row r="508" spans="1:10" s="284" customFormat="1" ht="15.5" x14ac:dyDescent="0.35">
      <c r="A508" s="591"/>
      <c r="B508" s="196"/>
      <c r="C508" s="332"/>
      <c r="D508" s="195"/>
      <c r="E508" s="589"/>
      <c r="F508" s="199" t="str">
        <f t="shared" si="53"/>
        <v/>
      </c>
      <c r="G508" s="170" t="str">
        <f t="shared" si="55"/>
        <v/>
      </c>
      <c r="H508" s="333"/>
      <c r="I508" s="318"/>
      <c r="J508" s="164">
        <f t="shared" si="54"/>
        <v>0</v>
      </c>
    </row>
    <row r="509" spans="1:10" s="284" customFormat="1" ht="15.5" x14ac:dyDescent="0.35">
      <c r="A509" s="591"/>
      <c r="B509" s="196"/>
      <c r="C509" s="332"/>
      <c r="D509" s="195"/>
      <c r="E509" s="589"/>
      <c r="F509" s="199" t="str">
        <f t="shared" si="53"/>
        <v/>
      </c>
      <c r="G509" s="170" t="str">
        <f t="shared" si="55"/>
        <v/>
      </c>
      <c r="H509" s="333"/>
      <c r="I509" s="318"/>
      <c r="J509" s="164">
        <f t="shared" si="54"/>
        <v>0</v>
      </c>
    </row>
    <row r="510" spans="1:10" s="284" customFormat="1" ht="15.5" x14ac:dyDescent="0.35">
      <c r="A510" s="591"/>
      <c r="B510" s="196"/>
      <c r="C510" s="332"/>
      <c r="D510" s="195"/>
      <c r="E510" s="589"/>
      <c r="F510" s="199" t="str">
        <f t="shared" si="53"/>
        <v/>
      </c>
      <c r="G510" s="170" t="str">
        <f t="shared" si="55"/>
        <v/>
      </c>
      <c r="H510" s="333"/>
      <c r="I510" s="318"/>
      <c r="J510" s="164">
        <f t="shared" si="54"/>
        <v>0</v>
      </c>
    </row>
    <row r="511" spans="1:10" s="284" customFormat="1" ht="15.5" x14ac:dyDescent="0.35">
      <c r="A511" s="591"/>
      <c r="B511" s="196"/>
      <c r="C511" s="332"/>
      <c r="D511" s="195"/>
      <c r="E511" s="589"/>
      <c r="F511" s="199" t="str">
        <f t="shared" si="53"/>
        <v/>
      </c>
      <c r="G511" s="170" t="str">
        <f t="shared" si="55"/>
        <v/>
      </c>
      <c r="H511" s="333"/>
      <c r="I511" s="318"/>
      <c r="J511" s="164">
        <f t="shared" si="54"/>
        <v>0</v>
      </c>
    </row>
    <row r="512" spans="1:10" s="284" customFormat="1" ht="15.5" x14ac:dyDescent="0.35">
      <c r="A512" s="591"/>
      <c r="B512" s="196"/>
      <c r="C512" s="332"/>
      <c r="D512" s="195"/>
      <c r="E512" s="589"/>
      <c r="F512" s="199" t="str">
        <f t="shared" si="53"/>
        <v/>
      </c>
      <c r="G512" s="170" t="str">
        <f t="shared" si="55"/>
        <v/>
      </c>
      <c r="H512" s="333"/>
      <c r="I512" s="318"/>
      <c r="J512" s="164">
        <f t="shared" si="54"/>
        <v>0</v>
      </c>
    </row>
    <row r="513" spans="1:10" s="284" customFormat="1" ht="15.5" x14ac:dyDescent="0.35">
      <c r="A513" s="591"/>
      <c r="B513" s="196"/>
      <c r="C513" s="332"/>
      <c r="D513" s="195"/>
      <c r="E513" s="589"/>
      <c r="F513" s="199" t="str">
        <f t="shared" si="53"/>
        <v/>
      </c>
      <c r="G513" s="170" t="str">
        <f t="shared" si="55"/>
        <v/>
      </c>
      <c r="H513" s="333"/>
      <c r="I513" s="318"/>
      <c r="J513" s="164">
        <f t="shared" si="54"/>
        <v>0</v>
      </c>
    </row>
    <row r="514" spans="1:10" s="284" customFormat="1" ht="15.5" x14ac:dyDescent="0.35">
      <c r="A514" s="591"/>
      <c r="B514" s="196"/>
      <c r="C514" s="332"/>
      <c r="D514" s="195"/>
      <c r="E514" s="589"/>
      <c r="F514" s="199" t="str">
        <f t="shared" si="53"/>
        <v/>
      </c>
      <c r="G514" s="170" t="str">
        <f t="shared" si="55"/>
        <v/>
      </c>
      <c r="H514" s="333"/>
      <c r="I514" s="318"/>
      <c r="J514" s="164">
        <f t="shared" si="54"/>
        <v>0</v>
      </c>
    </row>
    <row r="515" spans="1:10" s="284" customFormat="1" ht="15.5" x14ac:dyDescent="0.35">
      <c r="A515" s="591"/>
      <c r="B515" s="196"/>
      <c r="C515" s="332"/>
      <c r="D515" s="195"/>
      <c r="E515" s="589"/>
      <c r="F515" s="199" t="str">
        <f t="shared" si="53"/>
        <v/>
      </c>
      <c r="G515" s="170" t="str">
        <f t="shared" si="55"/>
        <v/>
      </c>
      <c r="H515" s="333"/>
      <c r="I515" s="318"/>
      <c r="J515" s="164">
        <f t="shared" si="54"/>
        <v>0</v>
      </c>
    </row>
    <row r="516" spans="1:10" s="284" customFormat="1" ht="15.5" x14ac:dyDescent="0.35">
      <c r="A516" s="591"/>
      <c r="B516" s="196"/>
      <c r="C516" s="332"/>
      <c r="D516" s="195"/>
      <c r="E516" s="589"/>
      <c r="F516" s="199" t="str">
        <f t="shared" si="53"/>
        <v/>
      </c>
      <c r="G516" s="170" t="str">
        <f t="shared" si="55"/>
        <v/>
      </c>
      <c r="H516" s="333"/>
      <c r="I516" s="318"/>
      <c r="J516" s="164">
        <f t="shared" si="54"/>
        <v>0</v>
      </c>
    </row>
    <row r="517" spans="1:10" s="284" customFormat="1" ht="15.5" x14ac:dyDescent="0.35">
      <c r="A517" s="591"/>
      <c r="B517" s="196"/>
      <c r="C517" s="332"/>
      <c r="D517" s="195"/>
      <c r="E517" s="589"/>
      <c r="F517" s="199" t="str">
        <f t="shared" si="53"/>
        <v/>
      </c>
      <c r="G517" s="170" t="str">
        <f t="shared" si="55"/>
        <v/>
      </c>
      <c r="H517" s="333"/>
      <c r="I517" s="318"/>
      <c r="J517" s="164">
        <f t="shared" si="54"/>
        <v>0</v>
      </c>
    </row>
    <row r="518" spans="1:10" s="284" customFormat="1" ht="15.5" x14ac:dyDescent="0.35">
      <c r="A518" s="591"/>
      <c r="B518" s="196"/>
      <c r="C518" s="332"/>
      <c r="D518" s="195"/>
      <c r="E518" s="589"/>
      <c r="F518" s="199" t="str">
        <f t="shared" si="53"/>
        <v/>
      </c>
      <c r="G518" s="170" t="str">
        <f t="shared" si="55"/>
        <v/>
      </c>
      <c r="H518" s="333"/>
      <c r="I518" s="318"/>
      <c r="J518" s="164">
        <f t="shared" si="54"/>
        <v>0</v>
      </c>
    </row>
    <row r="519" spans="1:10" s="284" customFormat="1" ht="15.5" x14ac:dyDescent="0.35">
      <c r="A519" s="591"/>
      <c r="B519" s="196"/>
      <c r="C519" s="332"/>
      <c r="D519" s="195"/>
      <c r="E519" s="589"/>
      <c r="F519" s="199" t="str">
        <f t="shared" si="53"/>
        <v/>
      </c>
      <c r="G519" s="170" t="str">
        <f t="shared" si="55"/>
        <v/>
      </c>
      <c r="H519" s="333"/>
      <c r="I519" s="318"/>
      <c r="J519" s="164">
        <f t="shared" si="54"/>
        <v>0</v>
      </c>
    </row>
    <row r="520" spans="1:10" s="284" customFormat="1" ht="15.5" x14ac:dyDescent="0.35">
      <c r="A520" s="591"/>
      <c r="B520" s="196"/>
      <c r="C520" s="332"/>
      <c r="D520" s="195"/>
      <c r="E520" s="589"/>
      <c r="F520" s="199" t="str">
        <f t="shared" si="53"/>
        <v/>
      </c>
      <c r="G520" s="170" t="str">
        <f t="shared" si="55"/>
        <v/>
      </c>
      <c r="H520" s="333"/>
      <c r="I520" s="318"/>
      <c r="J520" s="164">
        <f t="shared" si="54"/>
        <v>0</v>
      </c>
    </row>
    <row r="521" spans="1:10" s="284" customFormat="1" ht="15.5" x14ac:dyDescent="0.35">
      <c r="A521" s="591"/>
      <c r="B521" s="196"/>
      <c r="C521" s="332"/>
      <c r="D521" s="195"/>
      <c r="E521" s="589"/>
      <c r="F521" s="199" t="str">
        <f t="shared" si="53"/>
        <v/>
      </c>
      <c r="G521" s="170" t="str">
        <f t="shared" si="55"/>
        <v/>
      </c>
      <c r="H521" s="333"/>
      <c r="I521" s="318"/>
      <c r="J521" s="164">
        <f t="shared" si="54"/>
        <v>0</v>
      </c>
    </row>
    <row r="522" spans="1:10" s="284" customFormat="1" ht="15.5" x14ac:dyDescent="0.35">
      <c r="A522" s="591"/>
      <c r="B522" s="196"/>
      <c r="C522" s="332"/>
      <c r="D522" s="195"/>
      <c r="E522" s="589"/>
      <c r="F522" s="199" t="str">
        <f t="shared" si="56"/>
        <v/>
      </c>
      <c r="G522" s="170" t="str">
        <f t="shared" si="55"/>
        <v/>
      </c>
      <c r="H522" s="333"/>
      <c r="I522" s="318"/>
      <c r="J522" s="164">
        <f t="shared" si="54"/>
        <v>0</v>
      </c>
    </row>
    <row r="523" spans="1:10" s="284" customFormat="1" ht="15.5" x14ac:dyDescent="0.35">
      <c r="A523" s="591"/>
      <c r="B523" s="196"/>
      <c r="C523" s="332"/>
      <c r="D523" s="195"/>
      <c r="E523" s="589"/>
      <c r="F523" s="199" t="str">
        <f t="shared" si="53"/>
        <v/>
      </c>
      <c r="G523" s="170" t="str">
        <f t="shared" si="55"/>
        <v/>
      </c>
      <c r="H523" s="333"/>
      <c r="I523" s="318"/>
      <c r="J523" s="164">
        <f t="shared" si="54"/>
        <v>0</v>
      </c>
    </row>
    <row r="524" spans="1:10" s="284" customFormat="1" ht="15.5" x14ac:dyDescent="0.35">
      <c r="A524" s="591"/>
      <c r="B524" s="196"/>
      <c r="C524" s="332"/>
      <c r="D524" s="195"/>
      <c r="E524" s="589"/>
      <c r="F524" s="199" t="str">
        <f t="shared" ref="F524:F565" si="57">IF(ISBLANK(A524),"",A524*E524)</f>
        <v/>
      </c>
      <c r="G524" s="170" t="str">
        <f t="shared" si="55"/>
        <v/>
      </c>
      <c r="H524" s="333"/>
      <c r="I524" s="318"/>
      <c r="J524" s="164">
        <f t="shared" si="54"/>
        <v>0</v>
      </c>
    </row>
    <row r="525" spans="1:10" s="284" customFormat="1" ht="15.5" x14ac:dyDescent="0.35">
      <c r="A525" s="591"/>
      <c r="B525" s="196"/>
      <c r="C525" s="332"/>
      <c r="D525" s="195"/>
      <c r="E525" s="589"/>
      <c r="F525" s="199" t="str">
        <f t="shared" si="57"/>
        <v/>
      </c>
      <c r="G525" s="170" t="str">
        <f t="shared" ref="G525:G565" si="58">IFERROR(IF(OR(ISBLANK(F525),F525/A525&lt;10),0,IF(F525/A525&lt;100,20,IF(AND(F525/A525&lt;500,F525/A525&gt;99),180,IF(AND(F525/A525&lt;2000,F525/A525&gt;499),275,IF(AND(F525/A525&lt;3000,F525/A525&gt;1999),360,IF(AND(F525/A525&lt;4000,F525/A525&gt;2999),530,IF(AND(F525/A525&lt;8000,F525/A525&gt;3999),820,1500)))))))*(A525),"")</f>
        <v/>
      </c>
      <c r="H525" s="333"/>
      <c r="I525" s="318"/>
      <c r="J525" s="164">
        <f t="shared" si="54"/>
        <v>0</v>
      </c>
    </row>
    <row r="526" spans="1:10" s="284" customFormat="1" ht="15.5" x14ac:dyDescent="0.35">
      <c r="A526" s="591"/>
      <c r="B526" s="196"/>
      <c r="C526" s="332"/>
      <c r="D526" s="195"/>
      <c r="E526" s="589"/>
      <c r="F526" s="199" t="str">
        <f t="shared" si="57"/>
        <v/>
      </c>
      <c r="G526" s="170" t="str">
        <f t="shared" si="58"/>
        <v/>
      </c>
      <c r="H526" s="333"/>
      <c r="I526" s="318"/>
      <c r="J526" s="164">
        <f t="shared" si="54"/>
        <v>0</v>
      </c>
    </row>
    <row r="527" spans="1:10" s="284" customFormat="1" ht="15.5" x14ac:dyDescent="0.35">
      <c r="A527" s="591"/>
      <c r="B527" s="196"/>
      <c r="C527" s="332"/>
      <c r="D527" s="195"/>
      <c r="E527" s="589"/>
      <c r="F527" s="199" t="str">
        <f t="shared" si="57"/>
        <v/>
      </c>
      <c r="G527" s="170" t="str">
        <f t="shared" si="58"/>
        <v/>
      </c>
      <c r="H527" s="333"/>
      <c r="I527" s="318"/>
      <c r="J527" s="164">
        <f t="shared" si="54"/>
        <v>0</v>
      </c>
    </row>
    <row r="528" spans="1:10" s="284" customFormat="1" ht="15.5" x14ac:dyDescent="0.35">
      <c r="A528" s="591"/>
      <c r="B528" s="196"/>
      <c r="C528" s="332"/>
      <c r="D528" s="195"/>
      <c r="E528" s="589"/>
      <c r="F528" s="199" t="str">
        <f t="shared" si="57"/>
        <v/>
      </c>
      <c r="G528" s="170" t="str">
        <f t="shared" si="58"/>
        <v/>
      </c>
      <c r="H528" s="333"/>
      <c r="I528" s="318"/>
      <c r="J528" s="164">
        <f t="shared" si="54"/>
        <v>0</v>
      </c>
    </row>
    <row r="529" spans="1:10" s="284" customFormat="1" ht="15.5" x14ac:dyDescent="0.35">
      <c r="A529" s="591"/>
      <c r="B529" s="196"/>
      <c r="C529" s="332"/>
      <c r="D529" s="195"/>
      <c r="E529" s="589"/>
      <c r="F529" s="199" t="str">
        <f t="shared" si="57"/>
        <v/>
      </c>
      <c r="G529" s="170" t="str">
        <f t="shared" si="58"/>
        <v/>
      </c>
      <c r="H529" s="333"/>
      <c r="I529" s="318"/>
      <c r="J529" s="164">
        <f t="shared" si="54"/>
        <v>0</v>
      </c>
    </row>
    <row r="530" spans="1:10" s="284" customFormat="1" ht="15.5" x14ac:dyDescent="0.35">
      <c r="A530" s="591"/>
      <c r="B530" s="196"/>
      <c r="C530" s="332"/>
      <c r="D530" s="195"/>
      <c r="E530" s="589"/>
      <c r="F530" s="199" t="str">
        <f t="shared" si="57"/>
        <v/>
      </c>
      <c r="G530" s="170" t="str">
        <f t="shared" si="58"/>
        <v/>
      </c>
      <c r="H530" s="333"/>
      <c r="I530" s="318"/>
      <c r="J530" s="164">
        <f t="shared" si="54"/>
        <v>0</v>
      </c>
    </row>
    <row r="531" spans="1:10" s="284" customFormat="1" ht="15.5" x14ac:dyDescent="0.35">
      <c r="A531" s="591"/>
      <c r="B531" s="196"/>
      <c r="C531" s="332"/>
      <c r="D531" s="195"/>
      <c r="E531" s="589"/>
      <c r="F531" s="199" t="str">
        <f t="shared" si="57"/>
        <v/>
      </c>
      <c r="G531" s="170" t="str">
        <f t="shared" si="58"/>
        <v/>
      </c>
      <c r="H531" s="333"/>
      <c r="I531" s="318"/>
      <c r="J531" s="164">
        <f t="shared" si="54"/>
        <v>0</v>
      </c>
    </row>
    <row r="532" spans="1:10" s="284" customFormat="1" ht="15.5" x14ac:dyDescent="0.35">
      <c r="A532" s="591"/>
      <c r="B532" s="196"/>
      <c r="C532" s="332"/>
      <c r="D532" s="195"/>
      <c r="E532" s="589"/>
      <c r="F532" s="199" t="str">
        <f t="shared" si="57"/>
        <v/>
      </c>
      <c r="G532" s="170" t="str">
        <f t="shared" si="58"/>
        <v/>
      </c>
      <c r="H532" s="333"/>
      <c r="I532" s="318"/>
      <c r="J532" s="164">
        <f t="shared" si="54"/>
        <v>0</v>
      </c>
    </row>
    <row r="533" spans="1:10" s="284" customFormat="1" ht="15.5" x14ac:dyDescent="0.35">
      <c r="A533" s="591"/>
      <c r="B533" s="196"/>
      <c r="C533" s="332"/>
      <c r="D533" s="195"/>
      <c r="E533" s="589"/>
      <c r="F533" s="199" t="str">
        <f t="shared" si="57"/>
        <v/>
      </c>
      <c r="G533" s="170" t="str">
        <f t="shared" si="58"/>
        <v/>
      </c>
      <c r="H533" s="333"/>
      <c r="I533" s="318"/>
      <c r="J533" s="164">
        <f t="shared" si="54"/>
        <v>0</v>
      </c>
    </row>
    <row r="534" spans="1:10" s="284" customFormat="1" ht="15.5" x14ac:dyDescent="0.35">
      <c r="A534" s="591"/>
      <c r="B534" s="196"/>
      <c r="C534" s="332"/>
      <c r="D534" s="195"/>
      <c r="E534" s="589"/>
      <c r="F534" s="199" t="str">
        <f t="shared" si="57"/>
        <v/>
      </c>
      <c r="G534" s="170" t="str">
        <f t="shared" si="58"/>
        <v/>
      </c>
      <c r="H534" s="333"/>
      <c r="I534" s="318"/>
      <c r="J534" s="164">
        <f t="shared" si="54"/>
        <v>0</v>
      </c>
    </row>
    <row r="535" spans="1:10" s="284" customFormat="1" ht="15.5" x14ac:dyDescent="0.35">
      <c r="A535" s="591"/>
      <c r="B535" s="196"/>
      <c r="C535" s="332"/>
      <c r="D535" s="195"/>
      <c r="E535" s="589"/>
      <c r="F535" s="199" t="str">
        <f t="shared" si="57"/>
        <v/>
      </c>
      <c r="G535" s="170" t="str">
        <f t="shared" si="58"/>
        <v/>
      </c>
      <c r="H535" s="333"/>
      <c r="I535" s="318"/>
      <c r="J535" s="164">
        <f t="shared" si="54"/>
        <v>0</v>
      </c>
    </row>
    <row r="536" spans="1:10" s="284" customFormat="1" ht="15.5" x14ac:dyDescent="0.35">
      <c r="A536" s="591"/>
      <c r="B536" s="196"/>
      <c r="C536" s="332"/>
      <c r="D536" s="195"/>
      <c r="E536" s="589"/>
      <c r="F536" s="199" t="str">
        <f t="shared" si="57"/>
        <v/>
      </c>
      <c r="G536" s="170" t="str">
        <f t="shared" si="58"/>
        <v/>
      </c>
      <c r="H536" s="333"/>
      <c r="I536" s="318"/>
      <c r="J536" s="164">
        <f t="shared" si="54"/>
        <v>0</v>
      </c>
    </row>
    <row r="537" spans="1:10" s="284" customFormat="1" ht="15.5" x14ac:dyDescent="0.35">
      <c r="A537" s="591"/>
      <c r="B537" s="196"/>
      <c r="C537" s="332"/>
      <c r="D537" s="195"/>
      <c r="E537" s="589"/>
      <c r="F537" s="199" t="str">
        <f t="shared" si="57"/>
        <v/>
      </c>
      <c r="G537" s="170" t="str">
        <f t="shared" si="58"/>
        <v/>
      </c>
      <c r="H537" s="333"/>
      <c r="I537" s="318"/>
      <c r="J537" s="164">
        <f t="shared" si="54"/>
        <v>0</v>
      </c>
    </row>
    <row r="538" spans="1:10" s="284" customFormat="1" ht="15.5" x14ac:dyDescent="0.35">
      <c r="A538" s="591"/>
      <c r="B538" s="196"/>
      <c r="C538" s="332"/>
      <c r="D538" s="195"/>
      <c r="E538" s="589"/>
      <c r="F538" s="199" t="str">
        <f t="shared" si="57"/>
        <v/>
      </c>
      <c r="G538" s="170" t="str">
        <f t="shared" si="58"/>
        <v/>
      </c>
      <c r="H538" s="333"/>
      <c r="I538" s="318"/>
      <c r="J538" s="164">
        <f t="shared" si="54"/>
        <v>0</v>
      </c>
    </row>
    <row r="539" spans="1:10" s="284" customFormat="1" ht="15.5" x14ac:dyDescent="0.35">
      <c r="A539" s="591"/>
      <c r="B539" s="196"/>
      <c r="C539" s="332"/>
      <c r="D539" s="195"/>
      <c r="E539" s="589"/>
      <c r="F539" s="199" t="str">
        <f t="shared" si="57"/>
        <v/>
      </c>
      <c r="G539" s="170" t="str">
        <f t="shared" si="58"/>
        <v/>
      </c>
      <c r="H539" s="333"/>
      <c r="I539" s="318"/>
      <c r="J539" s="164">
        <f t="shared" si="54"/>
        <v>0</v>
      </c>
    </row>
    <row r="540" spans="1:10" s="284" customFormat="1" ht="15.5" x14ac:dyDescent="0.35">
      <c r="A540" s="591"/>
      <c r="B540" s="196"/>
      <c r="C540" s="332"/>
      <c r="D540" s="195"/>
      <c r="E540" s="589"/>
      <c r="F540" s="199" t="str">
        <f t="shared" si="57"/>
        <v/>
      </c>
      <c r="G540" s="170" t="str">
        <f t="shared" si="58"/>
        <v/>
      </c>
      <c r="H540" s="333"/>
      <c r="I540" s="318"/>
      <c r="J540" s="164">
        <f t="shared" si="54"/>
        <v>0</v>
      </c>
    </row>
    <row r="541" spans="1:10" s="284" customFormat="1" ht="15.5" x14ac:dyDescent="0.35">
      <c r="A541" s="591"/>
      <c r="B541" s="196"/>
      <c r="C541" s="332"/>
      <c r="D541" s="195"/>
      <c r="E541" s="589"/>
      <c r="F541" s="199" t="str">
        <f t="shared" si="57"/>
        <v/>
      </c>
      <c r="G541" s="170" t="str">
        <f t="shared" si="58"/>
        <v/>
      </c>
      <c r="H541" s="333"/>
      <c r="I541" s="318"/>
      <c r="J541" s="164">
        <f t="shared" si="54"/>
        <v>0</v>
      </c>
    </row>
    <row r="542" spans="1:10" s="284" customFormat="1" ht="15.5" x14ac:dyDescent="0.35">
      <c r="A542" s="591"/>
      <c r="B542" s="196"/>
      <c r="C542" s="332"/>
      <c r="D542" s="195"/>
      <c r="E542" s="589"/>
      <c r="F542" s="199" t="str">
        <f t="shared" si="57"/>
        <v/>
      </c>
      <c r="G542" s="170" t="str">
        <f t="shared" si="58"/>
        <v/>
      </c>
      <c r="H542" s="333"/>
      <c r="I542" s="318"/>
      <c r="J542" s="164">
        <f t="shared" si="54"/>
        <v>0</v>
      </c>
    </row>
    <row r="543" spans="1:10" s="284" customFormat="1" ht="15.5" x14ac:dyDescent="0.35">
      <c r="A543" s="591"/>
      <c r="B543" s="196"/>
      <c r="C543" s="332"/>
      <c r="D543" s="195"/>
      <c r="E543" s="589"/>
      <c r="F543" s="199" t="str">
        <f t="shared" si="57"/>
        <v/>
      </c>
      <c r="G543" s="170" t="str">
        <f t="shared" si="58"/>
        <v/>
      </c>
      <c r="H543" s="333"/>
      <c r="I543" s="318"/>
      <c r="J543" s="164">
        <f t="shared" si="54"/>
        <v>0</v>
      </c>
    </row>
    <row r="544" spans="1:10" s="284" customFormat="1" ht="15.5" x14ac:dyDescent="0.35">
      <c r="A544" s="591"/>
      <c r="B544" s="196"/>
      <c r="C544" s="332"/>
      <c r="D544" s="195"/>
      <c r="E544" s="589"/>
      <c r="F544" s="199" t="str">
        <f t="shared" si="57"/>
        <v/>
      </c>
      <c r="G544" s="170" t="str">
        <f t="shared" si="58"/>
        <v/>
      </c>
      <c r="H544" s="333"/>
      <c r="I544" s="318"/>
      <c r="J544" s="164">
        <f t="shared" si="54"/>
        <v>0</v>
      </c>
    </row>
    <row r="545" spans="1:10" s="284" customFormat="1" ht="15.5" x14ac:dyDescent="0.35">
      <c r="A545" s="591"/>
      <c r="B545" s="196"/>
      <c r="C545" s="332"/>
      <c r="D545" s="195"/>
      <c r="E545" s="589"/>
      <c r="F545" s="199" t="str">
        <f t="shared" si="57"/>
        <v/>
      </c>
      <c r="G545" s="170" t="str">
        <f t="shared" si="58"/>
        <v/>
      </c>
      <c r="H545" s="333"/>
      <c r="I545" s="318"/>
      <c r="J545" s="164">
        <f t="shared" si="54"/>
        <v>0</v>
      </c>
    </row>
    <row r="546" spans="1:10" s="284" customFormat="1" ht="15.5" x14ac:dyDescent="0.35">
      <c r="A546" s="591"/>
      <c r="B546" s="196"/>
      <c r="C546" s="332"/>
      <c r="D546" s="195"/>
      <c r="E546" s="589"/>
      <c r="F546" s="199" t="str">
        <f t="shared" si="57"/>
        <v/>
      </c>
      <c r="G546" s="170" t="str">
        <f t="shared" si="58"/>
        <v/>
      </c>
      <c r="H546" s="333"/>
      <c r="I546" s="318"/>
      <c r="J546" s="164">
        <f t="shared" si="54"/>
        <v>0</v>
      </c>
    </row>
    <row r="547" spans="1:10" s="284" customFormat="1" ht="15.5" x14ac:dyDescent="0.35">
      <c r="A547" s="591"/>
      <c r="B547" s="196"/>
      <c r="C547" s="332"/>
      <c r="D547" s="195"/>
      <c r="E547" s="589"/>
      <c r="F547" s="199" t="str">
        <f t="shared" si="57"/>
        <v/>
      </c>
      <c r="G547" s="170" t="str">
        <f t="shared" si="58"/>
        <v/>
      </c>
      <c r="H547" s="333"/>
      <c r="I547" s="318"/>
      <c r="J547" s="164">
        <f t="shared" si="54"/>
        <v>0</v>
      </c>
    </row>
    <row r="548" spans="1:10" s="284" customFormat="1" ht="15.5" x14ac:dyDescent="0.35">
      <c r="A548" s="591"/>
      <c r="B548" s="196"/>
      <c r="C548" s="332"/>
      <c r="D548" s="195"/>
      <c r="E548" s="589"/>
      <c r="F548" s="199" t="str">
        <f t="shared" si="57"/>
        <v/>
      </c>
      <c r="G548" s="170" t="str">
        <f t="shared" si="58"/>
        <v/>
      </c>
      <c r="H548" s="333"/>
      <c r="I548" s="318"/>
      <c r="J548" s="164">
        <f t="shared" si="54"/>
        <v>0</v>
      </c>
    </row>
    <row r="549" spans="1:10" s="284" customFormat="1" ht="15.5" x14ac:dyDescent="0.35">
      <c r="A549" s="591"/>
      <c r="B549" s="196"/>
      <c r="C549" s="332"/>
      <c r="D549" s="195"/>
      <c r="E549" s="589"/>
      <c r="F549" s="199" t="str">
        <f t="shared" si="57"/>
        <v/>
      </c>
      <c r="G549" s="170" t="str">
        <f t="shared" si="58"/>
        <v/>
      </c>
      <c r="H549" s="333"/>
      <c r="I549" s="318"/>
      <c r="J549" s="164">
        <f t="shared" si="54"/>
        <v>0</v>
      </c>
    </row>
    <row r="550" spans="1:10" s="284" customFormat="1" ht="15.5" x14ac:dyDescent="0.35">
      <c r="A550" s="591"/>
      <c r="B550" s="196"/>
      <c r="C550" s="332"/>
      <c r="D550" s="195"/>
      <c r="E550" s="589"/>
      <c r="F550" s="199" t="str">
        <f t="shared" si="57"/>
        <v/>
      </c>
      <c r="G550" s="170" t="str">
        <f t="shared" si="58"/>
        <v/>
      </c>
      <c r="H550" s="333"/>
      <c r="I550" s="318"/>
      <c r="J550" s="164">
        <f t="shared" si="54"/>
        <v>0</v>
      </c>
    </row>
    <row r="551" spans="1:10" s="284" customFormat="1" ht="15.5" x14ac:dyDescent="0.35">
      <c r="A551" s="591"/>
      <c r="B551" s="196"/>
      <c r="C551" s="332"/>
      <c r="D551" s="195"/>
      <c r="E551" s="589"/>
      <c r="F551" s="199" t="str">
        <f t="shared" si="57"/>
        <v/>
      </c>
      <c r="G551" s="170" t="str">
        <f t="shared" si="58"/>
        <v/>
      </c>
      <c r="H551" s="333"/>
      <c r="I551" s="318"/>
      <c r="J551" s="164">
        <f t="shared" si="54"/>
        <v>0</v>
      </c>
    </row>
    <row r="552" spans="1:10" s="284" customFormat="1" ht="15.5" x14ac:dyDescent="0.35">
      <c r="A552" s="591"/>
      <c r="B552" s="196"/>
      <c r="C552" s="332"/>
      <c r="D552" s="195"/>
      <c r="E552" s="589"/>
      <c r="F552" s="199" t="str">
        <f t="shared" si="57"/>
        <v/>
      </c>
      <c r="G552" s="170" t="str">
        <f t="shared" si="58"/>
        <v/>
      </c>
      <c r="H552" s="333"/>
      <c r="I552" s="318"/>
      <c r="J552" s="164">
        <f t="shared" si="54"/>
        <v>0</v>
      </c>
    </row>
    <row r="553" spans="1:10" s="284" customFormat="1" ht="15.5" x14ac:dyDescent="0.35">
      <c r="A553" s="591"/>
      <c r="B553" s="196"/>
      <c r="C553" s="332"/>
      <c r="D553" s="195"/>
      <c r="E553" s="589"/>
      <c r="F553" s="199" t="str">
        <f t="shared" si="57"/>
        <v/>
      </c>
      <c r="G553" s="170" t="str">
        <f t="shared" si="58"/>
        <v/>
      </c>
      <c r="H553" s="333"/>
      <c r="I553" s="318"/>
      <c r="J553" s="164">
        <f t="shared" si="54"/>
        <v>0</v>
      </c>
    </row>
    <row r="554" spans="1:10" s="284" customFormat="1" ht="15.5" x14ac:dyDescent="0.35">
      <c r="A554" s="591"/>
      <c r="B554" s="196"/>
      <c r="C554" s="332"/>
      <c r="D554" s="195"/>
      <c r="E554" s="589"/>
      <c r="F554" s="199" t="str">
        <f t="shared" si="57"/>
        <v/>
      </c>
      <c r="G554" s="170" t="str">
        <f t="shared" si="58"/>
        <v/>
      </c>
      <c r="H554" s="333"/>
      <c r="I554" s="318"/>
      <c r="J554" s="164">
        <f t="shared" si="54"/>
        <v>0</v>
      </c>
    </row>
    <row r="555" spans="1:10" s="284" customFormat="1" ht="15.5" x14ac:dyDescent="0.35">
      <c r="A555" s="591"/>
      <c r="B555" s="196"/>
      <c r="C555" s="332"/>
      <c r="D555" s="195"/>
      <c r="E555" s="589"/>
      <c r="F555" s="199" t="str">
        <f t="shared" si="57"/>
        <v/>
      </c>
      <c r="G555" s="170" t="str">
        <f t="shared" si="58"/>
        <v/>
      </c>
      <c r="H555" s="333"/>
      <c r="I555" s="318"/>
      <c r="J555" s="164">
        <f t="shared" si="54"/>
        <v>0</v>
      </c>
    </row>
    <row r="556" spans="1:10" s="284" customFormat="1" ht="15.5" x14ac:dyDescent="0.35">
      <c r="A556" s="591"/>
      <c r="B556" s="196"/>
      <c r="C556" s="332"/>
      <c r="D556" s="195"/>
      <c r="E556" s="589"/>
      <c r="F556" s="199" t="str">
        <f t="shared" si="57"/>
        <v/>
      </c>
      <c r="G556" s="170" t="str">
        <f t="shared" si="58"/>
        <v/>
      </c>
      <c r="H556" s="333"/>
      <c r="I556" s="318"/>
      <c r="J556" s="164">
        <f t="shared" si="54"/>
        <v>0</v>
      </c>
    </row>
    <row r="557" spans="1:10" s="284" customFormat="1" ht="15.5" x14ac:dyDescent="0.35">
      <c r="A557" s="591"/>
      <c r="B557" s="196"/>
      <c r="C557" s="332"/>
      <c r="D557" s="195"/>
      <c r="E557" s="589"/>
      <c r="F557" s="199" t="str">
        <f t="shared" si="57"/>
        <v/>
      </c>
      <c r="G557" s="170" t="str">
        <f t="shared" si="58"/>
        <v/>
      </c>
      <c r="H557" s="333"/>
      <c r="I557" s="318"/>
      <c r="J557" s="164">
        <f t="shared" si="54"/>
        <v>0</v>
      </c>
    </row>
    <row r="558" spans="1:10" s="284" customFormat="1" ht="15.5" x14ac:dyDescent="0.35">
      <c r="A558" s="591"/>
      <c r="B558" s="196"/>
      <c r="C558" s="332"/>
      <c r="D558" s="195"/>
      <c r="E558" s="589"/>
      <c r="F558" s="199" t="str">
        <f t="shared" si="57"/>
        <v/>
      </c>
      <c r="G558" s="170" t="str">
        <f t="shared" si="58"/>
        <v/>
      </c>
      <c r="H558" s="333"/>
      <c r="I558" s="318"/>
      <c r="J558" s="164">
        <f t="shared" si="54"/>
        <v>0</v>
      </c>
    </row>
    <row r="559" spans="1:10" s="284" customFormat="1" ht="15.5" x14ac:dyDescent="0.35">
      <c r="A559" s="591"/>
      <c r="B559" s="196"/>
      <c r="C559" s="332"/>
      <c r="D559" s="195"/>
      <c r="E559" s="589"/>
      <c r="F559" s="199" t="str">
        <f t="shared" si="57"/>
        <v/>
      </c>
      <c r="G559" s="170" t="str">
        <f t="shared" si="58"/>
        <v/>
      </c>
      <c r="H559" s="333"/>
      <c r="I559" s="318"/>
      <c r="J559" s="164">
        <f t="shared" si="54"/>
        <v>0</v>
      </c>
    </row>
    <row r="560" spans="1:10" s="284" customFormat="1" ht="15.5" x14ac:dyDescent="0.35">
      <c r="A560" s="591"/>
      <c r="B560" s="196"/>
      <c r="C560" s="332"/>
      <c r="D560" s="195"/>
      <c r="E560" s="589"/>
      <c r="F560" s="199" t="str">
        <f t="shared" si="57"/>
        <v/>
      </c>
      <c r="G560" s="170" t="str">
        <f t="shared" si="58"/>
        <v/>
      </c>
      <c r="H560" s="333"/>
      <c r="I560" s="318"/>
      <c r="J560" s="164">
        <f t="shared" si="54"/>
        <v>0</v>
      </c>
    </row>
    <row r="561" spans="1:10" s="284" customFormat="1" ht="15.5" x14ac:dyDescent="0.35">
      <c r="A561" s="591"/>
      <c r="B561" s="196"/>
      <c r="C561" s="332"/>
      <c r="D561" s="195"/>
      <c r="E561" s="589"/>
      <c r="F561" s="199" t="str">
        <f t="shared" si="57"/>
        <v/>
      </c>
      <c r="G561" s="170" t="str">
        <f t="shared" si="58"/>
        <v/>
      </c>
      <c r="H561" s="333"/>
      <c r="I561" s="318"/>
      <c r="J561" s="164">
        <f t="shared" si="54"/>
        <v>0</v>
      </c>
    </row>
    <row r="562" spans="1:10" s="284" customFormat="1" ht="15.5" x14ac:dyDescent="0.35">
      <c r="A562" s="591"/>
      <c r="B562" s="196"/>
      <c r="C562" s="332"/>
      <c r="D562" s="195"/>
      <c r="E562" s="589"/>
      <c r="F562" s="199" t="str">
        <f t="shared" si="57"/>
        <v/>
      </c>
      <c r="G562" s="170" t="str">
        <f t="shared" si="58"/>
        <v/>
      </c>
      <c r="H562" s="333"/>
      <c r="I562" s="318"/>
      <c r="J562" s="164">
        <f t="shared" si="54"/>
        <v>0</v>
      </c>
    </row>
    <row r="563" spans="1:10" s="284" customFormat="1" ht="15.5" x14ac:dyDescent="0.35">
      <c r="A563" s="591"/>
      <c r="B563" s="196"/>
      <c r="C563" s="332"/>
      <c r="D563" s="195"/>
      <c r="E563" s="589"/>
      <c r="F563" s="199" t="str">
        <f t="shared" si="57"/>
        <v/>
      </c>
      <c r="G563" s="170" t="str">
        <f t="shared" si="58"/>
        <v/>
      </c>
      <c r="H563" s="333"/>
      <c r="I563" s="318"/>
      <c r="J563" s="164">
        <f t="shared" si="54"/>
        <v>0</v>
      </c>
    </row>
    <row r="564" spans="1:10" s="284" customFormat="1" ht="15.5" x14ac:dyDescent="0.35">
      <c r="A564" s="591"/>
      <c r="B564" s="196"/>
      <c r="C564" s="332"/>
      <c r="D564" s="195"/>
      <c r="E564" s="589"/>
      <c r="F564" s="199" t="str">
        <f t="shared" si="57"/>
        <v/>
      </c>
      <c r="G564" s="170" t="str">
        <f t="shared" si="58"/>
        <v/>
      </c>
      <c r="H564" s="333"/>
      <c r="I564" s="318"/>
      <c r="J564" s="164">
        <f t="shared" si="54"/>
        <v>0</v>
      </c>
    </row>
    <row r="565" spans="1:10" s="284" customFormat="1" ht="16" thickBot="1" x14ac:dyDescent="0.4">
      <c r="A565" s="591"/>
      <c r="B565" s="196"/>
      <c r="C565" s="332"/>
      <c r="D565" s="195"/>
      <c r="E565" s="589"/>
      <c r="F565" s="199" t="str">
        <f t="shared" si="57"/>
        <v/>
      </c>
      <c r="G565" s="319" t="str">
        <f t="shared" si="58"/>
        <v/>
      </c>
      <c r="H565" s="333"/>
      <c r="I565" s="318"/>
      <c r="J565" s="164">
        <f t="shared" si="54"/>
        <v>0</v>
      </c>
    </row>
    <row r="566" spans="1:10" s="284" customFormat="1" ht="21" customHeight="1" thickBot="1" x14ac:dyDescent="0.4">
      <c r="A566" s="290"/>
      <c r="B566" s="290"/>
      <c r="C566" s="290"/>
      <c r="D566" s="290"/>
      <c r="E566" s="291"/>
      <c r="F566" s="292" t="s">
        <v>331</v>
      </c>
      <c r="G566" s="356">
        <f>ROUNDUP(SUM(G460:G565),2)</f>
        <v>0</v>
      </c>
      <c r="H566" s="300"/>
      <c r="I566" s="301">
        <f>ROUNDUP(SUM(I460:I565),2)</f>
        <v>0</v>
      </c>
      <c r="J566" s="302">
        <f>ROUNDUP(SUM(J460:J565),2)</f>
        <v>0</v>
      </c>
    </row>
    <row r="567" spans="1:10" s="223" customFormat="1" ht="15.65" customHeight="1" x14ac:dyDescent="0.35">
      <c r="A567" s="220"/>
      <c r="B567" s="220"/>
      <c r="C567" s="220"/>
      <c r="D567" s="220"/>
      <c r="E567" s="220"/>
      <c r="F567" s="231"/>
      <c r="G567" s="256"/>
      <c r="H567" s="229"/>
      <c r="I567" s="257"/>
      <c r="J567" s="232"/>
    </row>
    <row r="568" spans="1:10" s="363" customFormat="1" ht="21" customHeight="1" x14ac:dyDescent="0.35">
      <c r="A568" s="700" t="s">
        <v>342</v>
      </c>
      <c r="B568" s="700"/>
      <c r="C568" s="700"/>
      <c r="D568" s="700"/>
      <c r="E568" s="700"/>
      <c r="F568" s="700"/>
      <c r="G568" s="700"/>
      <c r="H568" s="182"/>
      <c r="I568" s="362"/>
      <c r="J568" s="362"/>
    </row>
    <row r="569" spans="1:10" s="216" customFormat="1" ht="54.65" customHeight="1" x14ac:dyDescent="0.35">
      <c r="A569" s="358" t="s">
        <v>52</v>
      </c>
      <c r="B569" s="364" t="s">
        <v>44</v>
      </c>
      <c r="C569" s="358" t="s">
        <v>222</v>
      </c>
      <c r="D569" s="358" t="s">
        <v>45</v>
      </c>
      <c r="E569" s="358" t="s">
        <v>46</v>
      </c>
      <c r="F569" s="359" t="s">
        <v>49</v>
      </c>
      <c r="G569" s="359" t="s">
        <v>0</v>
      </c>
      <c r="H569" s="191"/>
      <c r="I569" s="192" t="s">
        <v>236</v>
      </c>
      <c r="J569" s="193" t="s">
        <v>234</v>
      </c>
    </row>
    <row r="570" spans="1:10" s="284" customFormat="1" ht="15.5" x14ac:dyDescent="0.35">
      <c r="A570" s="592"/>
      <c r="B570" s="196"/>
      <c r="C570" s="196"/>
      <c r="D570" s="195"/>
      <c r="E570" s="590"/>
      <c r="F570" s="90" t="str">
        <f>IF(ISBLANK(D570),"",IF(ISBLANK(D570),"",VLOOKUP(D570,'B4 RATES'!$A$1:$E$201,3,FALSE)))</f>
        <v/>
      </c>
      <c r="G570" s="166" t="str">
        <f>IF(B570="","",IF(A570="","",IF(D570="","",IF(E570="","",MIN(A570*1100,A570*E570*F570)))))</f>
        <v/>
      </c>
      <c r="H570" s="322"/>
      <c r="I570" s="318"/>
      <c r="J570" s="164">
        <f t="shared" ref="J570:J615" si="59">IF(G570="",0,G570-I570)</f>
        <v>0</v>
      </c>
    </row>
    <row r="571" spans="1:10" s="284" customFormat="1" ht="15.5" x14ac:dyDescent="0.35">
      <c r="A571" s="592"/>
      <c r="B571" s="196"/>
      <c r="C571" s="196"/>
      <c r="D571" s="195"/>
      <c r="E571" s="590"/>
      <c r="F571" s="90" t="str">
        <f>IF(ISBLANK(D571),"",IF(ISBLANK(D571),"",VLOOKUP(D571,'B4 RATES'!$A$1:$E$201,3,FALSE)))</f>
        <v/>
      </c>
      <c r="G571" s="166" t="str">
        <f t="shared" ref="G571:G615" si="60">IF(B571="","",IF(A571="","",IF(D571="","",IF(E571="","",MIN(A571*1100,A571*E571*F571)))))</f>
        <v/>
      </c>
      <c r="H571" s="322"/>
      <c r="I571" s="318"/>
      <c r="J571" s="164">
        <f t="shared" si="59"/>
        <v>0</v>
      </c>
    </row>
    <row r="572" spans="1:10" s="284" customFormat="1" ht="15.5" x14ac:dyDescent="0.35">
      <c r="A572" s="592"/>
      <c r="B572" s="196"/>
      <c r="C572" s="196"/>
      <c r="D572" s="195"/>
      <c r="E572" s="590"/>
      <c r="F572" s="90" t="str">
        <f>IF(ISBLANK(D572),"",IF(ISBLANK(D572),"",VLOOKUP(D572,'B4 RATES'!$A$1:$E$201,3,FALSE)))</f>
        <v/>
      </c>
      <c r="G572" s="166" t="str">
        <f t="shared" si="60"/>
        <v/>
      </c>
      <c r="H572" s="322"/>
      <c r="I572" s="318"/>
      <c r="J572" s="164">
        <f t="shared" si="59"/>
        <v>0</v>
      </c>
    </row>
    <row r="573" spans="1:10" s="284" customFormat="1" ht="15.5" x14ac:dyDescent="0.35">
      <c r="A573" s="592"/>
      <c r="B573" s="196"/>
      <c r="C573" s="196"/>
      <c r="D573" s="195"/>
      <c r="E573" s="590"/>
      <c r="F573" s="90" t="str">
        <f>IF(ISBLANK(D573),"",IF(ISBLANK(D573),"",VLOOKUP(D573,'B4 RATES'!$A$1:$E$201,3,FALSE)))</f>
        <v/>
      </c>
      <c r="G573" s="166" t="str">
        <f t="shared" si="60"/>
        <v/>
      </c>
      <c r="H573" s="322"/>
      <c r="I573" s="318"/>
      <c r="J573" s="164">
        <f t="shared" si="59"/>
        <v>0</v>
      </c>
    </row>
    <row r="574" spans="1:10" s="284" customFormat="1" ht="15.5" x14ac:dyDescent="0.35">
      <c r="A574" s="592"/>
      <c r="B574" s="196"/>
      <c r="C574" s="196"/>
      <c r="D574" s="195"/>
      <c r="E574" s="590"/>
      <c r="F574" s="90" t="str">
        <f>IF(ISBLANK(D574),"",IF(ISBLANK(D574),"",VLOOKUP(D574,'B4 RATES'!$A$1:$E$201,3,FALSE)))</f>
        <v/>
      </c>
      <c r="G574" s="166" t="str">
        <f t="shared" si="60"/>
        <v/>
      </c>
      <c r="H574" s="322"/>
      <c r="I574" s="318"/>
      <c r="J574" s="164">
        <f t="shared" si="59"/>
        <v>0</v>
      </c>
    </row>
    <row r="575" spans="1:10" s="284" customFormat="1" ht="15.5" x14ac:dyDescent="0.35">
      <c r="A575" s="592"/>
      <c r="B575" s="196"/>
      <c r="C575" s="196"/>
      <c r="D575" s="195"/>
      <c r="E575" s="590"/>
      <c r="F575" s="90" t="str">
        <f>IF(ISBLANK(D575),"",IF(ISBLANK(D575),"",VLOOKUP(D575,'B4 RATES'!$A$1:$E$201,3,FALSE)))</f>
        <v/>
      </c>
      <c r="G575" s="166" t="str">
        <f t="shared" si="60"/>
        <v/>
      </c>
      <c r="H575" s="322"/>
      <c r="I575" s="318"/>
      <c r="J575" s="164">
        <f t="shared" ref="J575:J591" si="61">IF(G575="",0,G575-I575)</f>
        <v>0</v>
      </c>
    </row>
    <row r="576" spans="1:10" s="284" customFormat="1" ht="15.5" x14ac:dyDescent="0.35">
      <c r="A576" s="592"/>
      <c r="B576" s="196"/>
      <c r="C576" s="196"/>
      <c r="D576" s="195"/>
      <c r="E576" s="590"/>
      <c r="F576" s="90" t="str">
        <f>IF(ISBLANK(D576),"",IF(ISBLANK(D576),"",VLOOKUP(D576,'B4 RATES'!$A$1:$E$201,3,FALSE)))</f>
        <v/>
      </c>
      <c r="G576" s="166" t="str">
        <f t="shared" si="60"/>
        <v/>
      </c>
      <c r="H576" s="322"/>
      <c r="I576" s="318"/>
      <c r="J576" s="164">
        <f t="shared" si="61"/>
        <v>0</v>
      </c>
    </row>
    <row r="577" spans="1:10" s="284" customFormat="1" ht="15.5" x14ac:dyDescent="0.35">
      <c r="A577" s="592"/>
      <c r="B577" s="196"/>
      <c r="C577" s="196"/>
      <c r="D577" s="195"/>
      <c r="E577" s="590"/>
      <c r="F577" s="90" t="str">
        <f>IF(ISBLANK(D577),"",IF(ISBLANK(D577),"",VLOOKUP(D577,'B4 RATES'!$A$1:$E$201,3,FALSE)))</f>
        <v/>
      </c>
      <c r="G577" s="166" t="str">
        <f t="shared" si="60"/>
        <v/>
      </c>
      <c r="H577" s="322"/>
      <c r="I577" s="318"/>
      <c r="J577" s="164">
        <f t="shared" si="61"/>
        <v>0</v>
      </c>
    </row>
    <row r="578" spans="1:10" s="284" customFormat="1" ht="15.5" x14ac:dyDescent="0.35">
      <c r="A578" s="592"/>
      <c r="B578" s="196"/>
      <c r="C578" s="196"/>
      <c r="D578" s="195"/>
      <c r="E578" s="590"/>
      <c r="F578" s="90" t="str">
        <f>IF(ISBLANK(D578),"",IF(ISBLANK(D578),"",VLOOKUP(D578,'B4 RATES'!$A$1:$E$201,3,FALSE)))</f>
        <v/>
      </c>
      <c r="G578" s="166" t="str">
        <f t="shared" si="60"/>
        <v/>
      </c>
      <c r="H578" s="322"/>
      <c r="I578" s="318"/>
      <c r="J578" s="164">
        <f t="shared" si="61"/>
        <v>0</v>
      </c>
    </row>
    <row r="579" spans="1:10" s="284" customFormat="1" ht="15.5" x14ac:dyDescent="0.35">
      <c r="A579" s="592"/>
      <c r="B579" s="196"/>
      <c r="C579" s="196"/>
      <c r="D579" s="195"/>
      <c r="E579" s="590"/>
      <c r="F579" s="90" t="str">
        <f>IF(ISBLANK(D579),"",IF(ISBLANK(D579),"",VLOOKUP(D579,'B4 RATES'!$A$1:$E$201,3,FALSE)))</f>
        <v/>
      </c>
      <c r="G579" s="166" t="str">
        <f t="shared" si="60"/>
        <v/>
      </c>
      <c r="H579" s="322"/>
      <c r="I579" s="318"/>
      <c r="J579" s="164">
        <f t="shared" si="61"/>
        <v>0</v>
      </c>
    </row>
    <row r="580" spans="1:10" s="284" customFormat="1" ht="15.5" x14ac:dyDescent="0.35">
      <c r="A580" s="592"/>
      <c r="B580" s="196"/>
      <c r="C580" s="196"/>
      <c r="D580" s="195"/>
      <c r="E580" s="590"/>
      <c r="F580" s="90" t="str">
        <f>IF(ISBLANK(D580),"",IF(ISBLANK(D580),"",VLOOKUP(D580,'B4 RATES'!$A$1:$E$201,3,FALSE)))</f>
        <v/>
      </c>
      <c r="G580" s="166" t="str">
        <f t="shared" si="60"/>
        <v/>
      </c>
      <c r="H580" s="322"/>
      <c r="I580" s="318"/>
      <c r="J580" s="164">
        <f t="shared" si="61"/>
        <v>0</v>
      </c>
    </row>
    <row r="581" spans="1:10" s="284" customFormat="1" ht="15.5" x14ac:dyDescent="0.35">
      <c r="A581" s="592"/>
      <c r="B581" s="196"/>
      <c r="C581" s="196"/>
      <c r="D581" s="195"/>
      <c r="E581" s="590"/>
      <c r="F581" s="90" t="str">
        <f>IF(ISBLANK(D581),"",IF(ISBLANK(D581),"",VLOOKUP(D581,'B4 RATES'!$A$1:$E$201,3,FALSE)))</f>
        <v/>
      </c>
      <c r="G581" s="166" t="str">
        <f t="shared" si="60"/>
        <v/>
      </c>
      <c r="H581" s="322"/>
      <c r="I581" s="318"/>
      <c r="J581" s="164">
        <f t="shared" si="61"/>
        <v>0</v>
      </c>
    </row>
    <row r="582" spans="1:10" s="284" customFormat="1" ht="15.5" x14ac:dyDescent="0.35">
      <c r="A582" s="592"/>
      <c r="B582" s="196"/>
      <c r="C582" s="196"/>
      <c r="D582" s="195"/>
      <c r="E582" s="590"/>
      <c r="F582" s="90" t="str">
        <f>IF(ISBLANK(D582),"",IF(ISBLANK(D582),"",VLOOKUP(D582,'B4 RATES'!$A$1:$E$201,3,FALSE)))</f>
        <v/>
      </c>
      <c r="G582" s="166" t="str">
        <f t="shared" si="60"/>
        <v/>
      </c>
      <c r="H582" s="322"/>
      <c r="I582" s="318"/>
      <c r="J582" s="164">
        <f t="shared" si="61"/>
        <v>0</v>
      </c>
    </row>
    <row r="583" spans="1:10" s="284" customFormat="1" ht="15.5" x14ac:dyDescent="0.35">
      <c r="A583" s="592"/>
      <c r="B583" s="196"/>
      <c r="C583" s="196"/>
      <c r="D583" s="195"/>
      <c r="E583" s="590"/>
      <c r="F583" s="90" t="str">
        <f>IF(ISBLANK(D583),"",IF(ISBLANK(D583),"",VLOOKUP(D583,'B4 RATES'!$A$1:$E$201,3,FALSE)))</f>
        <v/>
      </c>
      <c r="G583" s="166" t="str">
        <f t="shared" si="60"/>
        <v/>
      </c>
      <c r="H583" s="322"/>
      <c r="I583" s="318"/>
      <c r="J583" s="164">
        <f t="shared" si="61"/>
        <v>0</v>
      </c>
    </row>
    <row r="584" spans="1:10" s="284" customFormat="1" ht="15.5" x14ac:dyDescent="0.35">
      <c r="A584" s="592"/>
      <c r="B584" s="196"/>
      <c r="C584" s="196"/>
      <c r="D584" s="195"/>
      <c r="E584" s="590"/>
      <c r="F584" s="90" t="str">
        <f>IF(ISBLANK(D584),"",IF(ISBLANK(D584),"",VLOOKUP(D584,'B4 RATES'!$A$1:$E$201,3,FALSE)))</f>
        <v/>
      </c>
      <c r="G584" s="166" t="str">
        <f t="shared" si="60"/>
        <v/>
      </c>
      <c r="H584" s="322"/>
      <c r="I584" s="318"/>
      <c r="J584" s="164">
        <f t="shared" si="61"/>
        <v>0</v>
      </c>
    </row>
    <row r="585" spans="1:10" s="284" customFormat="1" ht="15.5" x14ac:dyDescent="0.35">
      <c r="A585" s="592"/>
      <c r="B585" s="196"/>
      <c r="C585" s="196"/>
      <c r="D585" s="195"/>
      <c r="E585" s="590"/>
      <c r="F585" s="90" t="str">
        <f>IF(ISBLANK(D585),"",IF(ISBLANK(D585),"",VLOOKUP(D585,'B4 RATES'!$A$1:$E$201,3,FALSE)))</f>
        <v/>
      </c>
      <c r="G585" s="166" t="str">
        <f t="shared" si="60"/>
        <v/>
      </c>
      <c r="H585" s="322"/>
      <c r="I585" s="318"/>
      <c r="J585" s="164">
        <f t="shared" ref="J585:J590" si="62">IF(G585="",0,G585-I585)</f>
        <v>0</v>
      </c>
    </row>
    <row r="586" spans="1:10" s="284" customFormat="1" ht="15.5" x14ac:dyDescent="0.35">
      <c r="A586" s="592"/>
      <c r="B586" s="196"/>
      <c r="C586" s="196"/>
      <c r="D586" s="195"/>
      <c r="E586" s="590"/>
      <c r="F586" s="90" t="str">
        <f>IF(ISBLANK(D586),"",IF(ISBLANK(D586),"",VLOOKUP(D586,'B4 RATES'!$A$1:$E$201,3,FALSE)))</f>
        <v/>
      </c>
      <c r="G586" s="166" t="str">
        <f t="shared" si="60"/>
        <v/>
      </c>
      <c r="H586" s="322"/>
      <c r="I586" s="318"/>
      <c r="J586" s="164">
        <f t="shared" si="62"/>
        <v>0</v>
      </c>
    </row>
    <row r="587" spans="1:10" s="284" customFormat="1" ht="15.5" x14ac:dyDescent="0.35">
      <c r="A587" s="592"/>
      <c r="B587" s="196"/>
      <c r="C587" s="196"/>
      <c r="D587" s="195"/>
      <c r="E587" s="590"/>
      <c r="F587" s="90" t="str">
        <f>IF(ISBLANK(D587),"",IF(ISBLANK(D587),"",VLOOKUP(D587,'B4 RATES'!$A$1:$E$201,3,FALSE)))</f>
        <v/>
      </c>
      <c r="G587" s="166" t="str">
        <f t="shared" si="60"/>
        <v/>
      </c>
      <c r="H587" s="322"/>
      <c r="I587" s="318"/>
      <c r="J587" s="164">
        <f t="shared" si="62"/>
        <v>0</v>
      </c>
    </row>
    <row r="588" spans="1:10" s="284" customFormat="1" ht="15.5" x14ac:dyDescent="0.35">
      <c r="A588" s="592"/>
      <c r="B588" s="196"/>
      <c r="C588" s="196"/>
      <c r="D588" s="195"/>
      <c r="E588" s="590"/>
      <c r="F588" s="90" t="str">
        <f>IF(ISBLANK(D588),"",IF(ISBLANK(D588),"",VLOOKUP(D588,'B4 RATES'!$A$1:$E$201,3,FALSE)))</f>
        <v/>
      </c>
      <c r="G588" s="166" t="str">
        <f t="shared" si="60"/>
        <v/>
      </c>
      <c r="H588" s="322"/>
      <c r="I588" s="318"/>
      <c r="J588" s="164">
        <f t="shared" si="62"/>
        <v>0</v>
      </c>
    </row>
    <row r="589" spans="1:10" s="284" customFormat="1" ht="15.5" x14ac:dyDescent="0.35">
      <c r="A589" s="592"/>
      <c r="B589" s="196"/>
      <c r="C589" s="196"/>
      <c r="D589" s="195"/>
      <c r="E589" s="590"/>
      <c r="F589" s="90" t="str">
        <f>IF(ISBLANK(D589),"",IF(ISBLANK(D589),"",VLOOKUP(D589,'B4 RATES'!$A$1:$E$201,3,FALSE)))</f>
        <v/>
      </c>
      <c r="G589" s="166" t="str">
        <f t="shared" si="60"/>
        <v/>
      </c>
      <c r="H589" s="322"/>
      <c r="I589" s="318"/>
      <c r="J589" s="164">
        <f t="shared" si="62"/>
        <v>0</v>
      </c>
    </row>
    <row r="590" spans="1:10" s="284" customFormat="1" ht="15.5" x14ac:dyDescent="0.35">
      <c r="A590" s="592"/>
      <c r="B590" s="196"/>
      <c r="C590" s="196"/>
      <c r="D590" s="195"/>
      <c r="E590" s="590"/>
      <c r="F590" s="90" t="str">
        <f>IF(ISBLANK(D590),"",IF(ISBLANK(D590),"",VLOOKUP(D590,'B4 RATES'!$A$1:$E$201,3,FALSE)))</f>
        <v/>
      </c>
      <c r="G590" s="166" t="str">
        <f t="shared" si="60"/>
        <v/>
      </c>
      <c r="H590" s="322"/>
      <c r="I590" s="318"/>
      <c r="J590" s="164">
        <f t="shared" si="62"/>
        <v>0</v>
      </c>
    </row>
    <row r="591" spans="1:10" s="284" customFormat="1" ht="15.5" x14ac:dyDescent="0.35">
      <c r="A591" s="592"/>
      <c r="B591" s="196"/>
      <c r="C591" s="196"/>
      <c r="D591" s="195"/>
      <c r="E591" s="590"/>
      <c r="F591" s="90" t="str">
        <f>IF(ISBLANK(D591),"",IF(ISBLANK(D591),"",VLOOKUP(D591,'B4 RATES'!$A$1:$E$201,3,FALSE)))</f>
        <v/>
      </c>
      <c r="G591" s="166" t="str">
        <f t="shared" si="60"/>
        <v/>
      </c>
      <c r="H591" s="322"/>
      <c r="I591" s="318"/>
      <c r="J591" s="164">
        <f t="shared" si="61"/>
        <v>0</v>
      </c>
    </row>
    <row r="592" spans="1:10" s="284" customFormat="1" ht="15.5" x14ac:dyDescent="0.35">
      <c r="A592" s="592"/>
      <c r="B592" s="196"/>
      <c r="C592" s="196"/>
      <c r="D592" s="195"/>
      <c r="E592" s="590"/>
      <c r="F592" s="90" t="str">
        <f>IF(ISBLANK(D592),"",IF(ISBLANK(D592),"",VLOOKUP(D592,'B4 RATES'!$A$1:$E$201,3,FALSE)))</f>
        <v/>
      </c>
      <c r="G592" s="166" t="str">
        <f t="shared" si="60"/>
        <v/>
      </c>
      <c r="H592" s="322"/>
      <c r="I592" s="318"/>
      <c r="J592" s="164">
        <f t="shared" si="59"/>
        <v>0</v>
      </c>
    </row>
    <row r="593" spans="1:10" s="284" customFormat="1" ht="15.5" x14ac:dyDescent="0.35">
      <c r="A593" s="592"/>
      <c r="B593" s="196"/>
      <c r="C593" s="196"/>
      <c r="D593" s="195"/>
      <c r="E593" s="590"/>
      <c r="F593" s="90" t="str">
        <f>IF(ISBLANK(D593),"",IF(ISBLANK(D593),"",VLOOKUP(D593,'B4 RATES'!$A$1:$E$201,3,FALSE)))</f>
        <v/>
      </c>
      <c r="G593" s="166" t="str">
        <f t="shared" si="60"/>
        <v/>
      </c>
      <c r="H593" s="322"/>
      <c r="I593" s="318"/>
      <c r="J593" s="164">
        <f t="shared" si="59"/>
        <v>0</v>
      </c>
    </row>
    <row r="594" spans="1:10" s="284" customFormat="1" ht="15.5" x14ac:dyDescent="0.35">
      <c r="A594" s="592"/>
      <c r="B594" s="196"/>
      <c r="C594" s="196"/>
      <c r="D594" s="195"/>
      <c r="E594" s="590"/>
      <c r="F594" s="90" t="str">
        <f>IF(ISBLANK(D594),"",IF(ISBLANK(D594),"",VLOOKUP(D594,'B4 RATES'!$A$1:$E$201,3,FALSE)))</f>
        <v/>
      </c>
      <c r="G594" s="166" t="str">
        <f t="shared" si="60"/>
        <v/>
      </c>
      <c r="H594" s="322"/>
      <c r="I594" s="318"/>
      <c r="J594" s="164">
        <f t="shared" si="59"/>
        <v>0</v>
      </c>
    </row>
    <row r="595" spans="1:10" s="284" customFormat="1" ht="15.5" x14ac:dyDescent="0.35">
      <c r="A595" s="592"/>
      <c r="B595" s="196"/>
      <c r="C595" s="196"/>
      <c r="D595" s="195"/>
      <c r="E595" s="590"/>
      <c r="F595" s="90" t="str">
        <f>IF(ISBLANK(D595),"",IF(ISBLANK(D595),"",VLOOKUP(D595,'B4 RATES'!$A$1:$E$201,3,FALSE)))</f>
        <v/>
      </c>
      <c r="G595" s="166" t="str">
        <f t="shared" si="60"/>
        <v/>
      </c>
      <c r="H595" s="322"/>
      <c r="I595" s="318"/>
      <c r="J595" s="164">
        <f t="shared" si="59"/>
        <v>0</v>
      </c>
    </row>
    <row r="596" spans="1:10" s="284" customFormat="1" ht="15.5" x14ac:dyDescent="0.35">
      <c r="A596" s="592"/>
      <c r="B596" s="196"/>
      <c r="C596" s="196"/>
      <c r="D596" s="195"/>
      <c r="E596" s="590"/>
      <c r="F596" s="90" t="str">
        <f>IF(ISBLANK(D596),"",IF(ISBLANK(D596),"",VLOOKUP(D596,'B4 RATES'!$A$1:$E$201,3,FALSE)))</f>
        <v/>
      </c>
      <c r="G596" s="166" t="str">
        <f t="shared" si="60"/>
        <v/>
      </c>
      <c r="H596" s="322"/>
      <c r="I596" s="318"/>
      <c r="J596" s="164">
        <f t="shared" si="59"/>
        <v>0</v>
      </c>
    </row>
    <row r="597" spans="1:10" s="284" customFormat="1" ht="15.5" x14ac:dyDescent="0.35">
      <c r="A597" s="592"/>
      <c r="B597" s="196"/>
      <c r="C597" s="196"/>
      <c r="D597" s="195"/>
      <c r="E597" s="590"/>
      <c r="F597" s="90" t="str">
        <f>IF(ISBLANK(D597),"",IF(ISBLANK(D597),"",VLOOKUP(D597,'B4 RATES'!$A$1:$E$201,3,FALSE)))</f>
        <v/>
      </c>
      <c r="G597" s="166" t="str">
        <f t="shared" si="60"/>
        <v/>
      </c>
      <c r="H597" s="322"/>
      <c r="I597" s="318"/>
      <c r="J597" s="164">
        <f t="shared" si="59"/>
        <v>0</v>
      </c>
    </row>
    <row r="598" spans="1:10" s="284" customFormat="1" ht="15.5" x14ac:dyDescent="0.35">
      <c r="A598" s="592"/>
      <c r="B598" s="196"/>
      <c r="C598" s="196"/>
      <c r="D598" s="195"/>
      <c r="E598" s="590"/>
      <c r="F598" s="90" t="str">
        <f>IF(ISBLANK(D598),"",IF(ISBLANK(D598),"",VLOOKUP(D598,'B4 RATES'!$A$1:$E$201,3,FALSE)))</f>
        <v/>
      </c>
      <c r="G598" s="166" t="str">
        <f t="shared" si="60"/>
        <v/>
      </c>
      <c r="H598" s="322"/>
      <c r="I598" s="318"/>
      <c r="J598" s="164">
        <f t="shared" si="59"/>
        <v>0</v>
      </c>
    </row>
    <row r="599" spans="1:10" s="284" customFormat="1" ht="15.5" x14ac:dyDescent="0.35">
      <c r="A599" s="592"/>
      <c r="B599" s="196"/>
      <c r="C599" s="196"/>
      <c r="D599" s="195"/>
      <c r="E599" s="590"/>
      <c r="F599" s="90" t="str">
        <f>IF(ISBLANK(D599),"",IF(ISBLANK(D599),"",VLOOKUP(D599,'B4 RATES'!$A$1:$E$201,3,FALSE)))</f>
        <v/>
      </c>
      <c r="G599" s="166" t="str">
        <f t="shared" si="60"/>
        <v/>
      </c>
      <c r="H599" s="322"/>
      <c r="I599" s="318"/>
      <c r="J599" s="164">
        <f t="shared" si="59"/>
        <v>0</v>
      </c>
    </row>
    <row r="600" spans="1:10" s="284" customFormat="1" ht="15.5" x14ac:dyDescent="0.35">
      <c r="A600" s="592"/>
      <c r="B600" s="196"/>
      <c r="C600" s="196"/>
      <c r="D600" s="195"/>
      <c r="E600" s="590"/>
      <c r="F600" s="90" t="str">
        <f>IF(ISBLANK(D600),"",IF(ISBLANK(D600),"",VLOOKUP(D600,'B4 RATES'!$A$1:$E$201,3,FALSE)))</f>
        <v/>
      </c>
      <c r="G600" s="166" t="str">
        <f t="shared" si="60"/>
        <v/>
      </c>
      <c r="H600" s="322"/>
      <c r="I600" s="318"/>
      <c r="J600" s="164">
        <f t="shared" si="59"/>
        <v>0</v>
      </c>
    </row>
    <row r="601" spans="1:10" s="284" customFormat="1" ht="15.5" x14ac:dyDescent="0.35">
      <c r="A601" s="592"/>
      <c r="B601" s="196"/>
      <c r="C601" s="196"/>
      <c r="D601" s="195"/>
      <c r="E601" s="590"/>
      <c r="F601" s="90" t="str">
        <f>IF(ISBLANK(D601),"",IF(ISBLANK(D601),"",VLOOKUP(D601,'B4 RATES'!$A$1:$E$201,3,FALSE)))</f>
        <v/>
      </c>
      <c r="G601" s="166" t="str">
        <f t="shared" si="60"/>
        <v/>
      </c>
      <c r="H601" s="322"/>
      <c r="I601" s="318"/>
      <c r="J601" s="164">
        <f t="shared" si="59"/>
        <v>0</v>
      </c>
    </row>
    <row r="602" spans="1:10" s="284" customFormat="1" ht="15.5" x14ac:dyDescent="0.35">
      <c r="A602" s="592"/>
      <c r="B602" s="196"/>
      <c r="C602" s="196"/>
      <c r="D602" s="195"/>
      <c r="E602" s="590"/>
      <c r="F602" s="90" t="str">
        <f>IF(ISBLANK(D602),"",IF(ISBLANK(D602),"",VLOOKUP(D602,'B4 RATES'!$A$1:$E$201,3,FALSE)))</f>
        <v/>
      </c>
      <c r="G602" s="166" t="str">
        <f t="shared" si="60"/>
        <v/>
      </c>
      <c r="H602" s="322"/>
      <c r="I602" s="318"/>
      <c r="J602" s="164">
        <f t="shared" si="59"/>
        <v>0</v>
      </c>
    </row>
    <row r="603" spans="1:10" s="284" customFormat="1" ht="15.5" x14ac:dyDescent="0.35">
      <c r="A603" s="592"/>
      <c r="B603" s="196"/>
      <c r="C603" s="196"/>
      <c r="D603" s="195"/>
      <c r="E603" s="590"/>
      <c r="F603" s="90" t="str">
        <f>IF(ISBLANK(D603),"",IF(ISBLANK(D603),"",VLOOKUP(D603,'B4 RATES'!$A$1:$E$201,3,FALSE)))</f>
        <v/>
      </c>
      <c r="G603" s="166" t="str">
        <f t="shared" si="60"/>
        <v/>
      </c>
      <c r="H603" s="322"/>
      <c r="I603" s="318"/>
      <c r="J603" s="164">
        <f t="shared" si="59"/>
        <v>0</v>
      </c>
    </row>
    <row r="604" spans="1:10" s="284" customFormat="1" ht="15.5" x14ac:dyDescent="0.35">
      <c r="A604" s="592"/>
      <c r="B604" s="196"/>
      <c r="C604" s="196"/>
      <c r="D604" s="195"/>
      <c r="E604" s="590"/>
      <c r="F604" s="90" t="str">
        <f>IF(ISBLANK(D604),"",IF(ISBLANK(D604),"",VLOOKUP(D604,'B4 RATES'!$A$1:$E$201,3,FALSE)))</f>
        <v/>
      </c>
      <c r="G604" s="166" t="str">
        <f t="shared" si="60"/>
        <v/>
      </c>
      <c r="H604" s="322"/>
      <c r="I604" s="318"/>
      <c r="J604" s="164">
        <f t="shared" si="59"/>
        <v>0</v>
      </c>
    </row>
    <row r="605" spans="1:10" s="284" customFormat="1" ht="15.5" x14ac:dyDescent="0.35">
      <c r="A605" s="592"/>
      <c r="B605" s="196"/>
      <c r="C605" s="196"/>
      <c r="D605" s="195"/>
      <c r="E605" s="590"/>
      <c r="F605" s="90" t="str">
        <f>IF(ISBLANK(D605),"",IF(ISBLANK(D605),"",VLOOKUP(D605,'B4 RATES'!$A$1:$E$201,3,FALSE)))</f>
        <v/>
      </c>
      <c r="G605" s="166" t="str">
        <f t="shared" si="60"/>
        <v/>
      </c>
      <c r="H605" s="322"/>
      <c r="I605" s="318"/>
      <c r="J605" s="164">
        <f t="shared" si="59"/>
        <v>0</v>
      </c>
    </row>
    <row r="606" spans="1:10" s="284" customFormat="1" ht="15.5" x14ac:dyDescent="0.35">
      <c r="A606" s="592"/>
      <c r="B606" s="196"/>
      <c r="C606" s="196"/>
      <c r="D606" s="195"/>
      <c r="E606" s="590"/>
      <c r="F606" s="90" t="str">
        <f>IF(ISBLANK(D606),"",IF(ISBLANK(D606),"",VLOOKUP(D606,'B4 RATES'!$A$1:$E$201,3,FALSE)))</f>
        <v/>
      </c>
      <c r="G606" s="166" t="str">
        <f t="shared" si="60"/>
        <v/>
      </c>
      <c r="H606" s="322"/>
      <c r="I606" s="318"/>
      <c r="J606" s="164">
        <f t="shared" si="59"/>
        <v>0</v>
      </c>
    </row>
    <row r="607" spans="1:10" s="284" customFormat="1" ht="15.5" x14ac:dyDescent="0.35">
      <c r="A607" s="592"/>
      <c r="B607" s="196"/>
      <c r="C607" s="196"/>
      <c r="D607" s="195"/>
      <c r="E607" s="590"/>
      <c r="F607" s="90" t="str">
        <f>IF(ISBLANK(D607),"",IF(ISBLANK(D607),"",VLOOKUP(D607,'B4 RATES'!$A$1:$E$201,3,FALSE)))</f>
        <v/>
      </c>
      <c r="G607" s="166" t="str">
        <f t="shared" si="60"/>
        <v/>
      </c>
      <c r="H607" s="322"/>
      <c r="I607" s="318"/>
      <c r="J607" s="164">
        <f t="shared" si="59"/>
        <v>0</v>
      </c>
    </row>
    <row r="608" spans="1:10" s="284" customFormat="1" ht="15.5" x14ac:dyDescent="0.35">
      <c r="A608" s="592"/>
      <c r="B608" s="196"/>
      <c r="C608" s="196"/>
      <c r="D608" s="195"/>
      <c r="E608" s="590"/>
      <c r="F608" s="90" t="str">
        <f>IF(ISBLANK(D608),"",IF(ISBLANK(D608),"",VLOOKUP(D608,'B4 RATES'!$A$1:$E$201,3,FALSE)))</f>
        <v/>
      </c>
      <c r="G608" s="166" t="str">
        <f t="shared" si="60"/>
        <v/>
      </c>
      <c r="H608" s="322"/>
      <c r="I608" s="318"/>
      <c r="J608" s="164">
        <f t="shared" si="59"/>
        <v>0</v>
      </c>
    </row>
    <row r="609" spans="1:12" s="284" customFormat="1" ht="15.5" x14ac:dyDescent="0.35">
      <c r="A609" s="592"/>
      <c r="B609" s="196"/>
      <c r="C609" s="196"/>
      <c r="D609" s="195"/>
      <c r="E609" s="590"/>
      <c r="F609" s="90" t="str">
        <f>IF(ISBLANK(D609),"",IF(ISBLANK(D609),"",VLOOKUP(D609,'B4 RATES'!$A$1:$E$201,3,FALSE)))</f>
        <v/>
      </c>
      <c r="G609" s="166" t="str">
        <f t="shared" si="60"/>
        <v/>
      </c>
      <c r="H609" s="322"/>
      <c r="I609" s="318"/>
      <c r="J609" s="164">
        <f t="shared" si="59"/>
        <v>0</v>
      </c>
    </row>
    <row r="610" spans="1:12" s="284" customFormat="1" ht="15.5" x14ac:dyDescent="0.35">
      <c r="A610" s="592"/>
      <c r="B610" s="196"/>
      <c r="C610" s="196"/>
      <c r="D610" s="195"/>
      <c r="E610" s="590"/>
      <c r="F610" s="90" t="str">
        <f>IF(ISBLANK(D610),"",IF(ISBLANK(D610),"",VLOOKUP(D610,'B4 RATES'!$A$1:$E$201,3,FALSE)))</f>
        <v/>
      </c>
      <c r="G610" s="166" t="str">
        <f t="shared" si="60"/>
        <v/>
      </c>
      <c r="H610" s="322"/>
      <c r="I610" s="318"/>
      <c r="J610" s="164">
        <f t="shared" si="59"/>
        <v>0</v>
      </c>
    </row>
    <row r="611" spans="1:12" s="284" customFormat="1" ht="15.5" x14ac:dyDescent="0.35">
      <c r="A611" s="592"/>
      <c r="B611" s="196"/>
      <c r="C611" s="196"/>
      <c r="D611" s="195"/>
      <c r="E611" s="590"/>
      <c r="F611" s="90" t="str">
        <f>IF(ISBLANK(D611),"",IF(ISBLANK(D611),"",VLOOKUP(D611,'B4 RATES'!$A$1:$E$201,3,FALSE)))</f>
        <v/>
      </c>
      <c r="G611" s="166" t="str">
        <f t="shared" si="60"/>
        <v/>
      </c>
      <c r="H611" s="322"/>
      <c r="I611" s="318"/>
      <c r="J611" s="164">
        <f t="shared" si="59"/>
        <v>0</v>
      </c>
    </row>
    <row r="612" spans="1:12" s="284" customFormat="1" ht="15.5" x14ac:dyDescent="0.35">
      <c r="A612" s="592"/>
      <c r="B612" s="196"/>
      <c r="C612" s="196"/>
      <c r="D612" s="195"/>
      <c r="E612" s="590"/>
      <c r="F612" s="90" t="str">
        <f>IF(ISBLANK(D612),"",IF(ISBLANK(D612),"",VLOOKUP(D612,'B4 RATES'!$A$1:$E$201,3,FALSE)))</f>
        <v/>
      </c>
      <c r="G612" s="166" t="str">
        <f t="shared" si="60"/>
        <v/>
      </c>
      <c r="H612" s="322"/>
      <c r="I612" s="318"/>
      <c r="J612" s="164">
        <f t="shared" si="59"/>
        <v>0</v>
      </c>
    </row>
    <row r="613" spans="1:12" s="284" customFormat="1" ht="15.5" x14ac:dyDescent="0.35">
      <c r="A613" s="592"/>
      <c r="B613" s="196"/>
      <c r="C613" s="196"/>
      <c r="D613" s="195"/>
      <c r="E613" s="590"/>
      <c r="F613" s="90" t="str">
        <f>IF(ISBLANK(D613),"",IF(ISBLANK(D613),"",VLOOKUP(D613,'B4 RATES'!$A$1:$E$201,3,FALSE)))</f>
        <v/>
      </c>
      <c r="G613" s="166" t="str">
        <f t="shared" si="60"/>
        <v/>
      </c>
      <c r="H613" s="322"/>
      <c r="I613" s="318"/>
      <c r="J613" s="164">
        <f t="shared" si="59"/>
        <v>0</v>
      </c>
    </row>
    <row r="614" spans="1:12" s="284" customFormat="1" ht="15.5" x14ac:dyDescent="0.35">
      <c r="A614" s="592"/>
      <c r="B614" s="196"/>
      <c r="C614" s="196"/>
      <c r="D614" s="195"/>
      <c r="E614" s="590"/>
      <c r="F614" s="90" t="str">
        <f>IF(ISBLANK(D614),"",IF(ISBLANK(D614),"",VLOOKUP(D614,'B4 RATES'!$A$1:$E$201,3,FALSE)))</f>
        <v/>
      </c>
      <c r="G614" s="166" t="str">
        <f t="shared" si="60"/>
        <v/>
      </c>
      <c r="H614" s="322"/>
      <c r="I614" s="318"/>
      <c r="J614" s="164">
        <f t="shared" si="59"/>
        <v>0</v>
      </c>
    </row>
    <row r="615" spans="1:12" s="284" customFormat="1" ht="16" thickBot="1" x14ac:dyDescent="0.4">
      <c r="A615" s="592"/>
      <c r="B615" s="196"/>
      <c r="C615" s="196"/>
      <c r="D615" s="195"/>
      <c r="E615" s="590"/>
      <c r="F615" s="90" t="str">
        <f>IF(ISBLANK(D615),"",IF(ISBLANK(D615),"",VLOOKUP(D615,'B4 RATES'!$A$1:$E$201,3,FALSE)))</f>
        <v/>
      </c>
      <c r="G615" s="166" t="str">
        <f t="shared" si="60"/>
        <v/>
      </c>
      <c r="H615" s="322"/>
      <c r="I615" s="318"/>
      <c r="J615" s="164">
        <f t="shared" si="59"/>
        <v>0</v>
      </c>
    </row>
    <row r="616" spans="1:12" s="284" customFormat="1" ht="21.65" customHeight="1" thickBot="1" x14ac:dyDescent="0.4">
      <c r="A616" s="290"/>
      <c r="B616" s="290"/>
      <c r="C616" s="290"/>
      <c r="D616" s="290"/>
      <c r="E616" s="291"/>
      <c r="F616" s="292" t="s">
        <v>331</v>
      </c>
      <c r="G616" s="356">
        <f>ROUNDUP(SUM(G570:G615),2)</f>
        <v>0</v>
      </c>
      <c r="H616" s="300"/>
      <c r="I616" s="301">
        <f>ROUNDUP(SUM(I570:I615),2)</f>
        <v>0</v>
      </c>
      <c r="J616" s="302">
        <f>ROUNDUP(SUM(J570:J615),2)</f>
        <v>0</v>
      </c>
    </row>
    <row r="617" spans="1:12" s="216" customFormat="1" ht="18" customHeight="1" x14ac:dyDescent="0.35">
      <c r="A617" s="249"/>
      <c r="B617" s="249"/>
      <c r="C617" s="249"/>
      <c r="D617" s="249"/>
      <c r="E617" s="249"/>
      <c r="F617" s="249"/>
      <c r="G617" s="232"/>
      <c r="H617" s="229"/>
      <c r="I617" s="258"/>
      <c r="J617" s="232"/>
    </row>
    <row r="618" spans="1:12" s="363" customFormat="1" ht="21.75" customHeight="1" x14ac:dyDescent="0.35">
      <c r="A618" s="700" t="s">
        <v>339</v>
      </c>
      <c r="B618" s="700"/>
      <c r="C618" s="700"/>
      <c r="D618" s="700"/>
      <c r="E618" s="700"/>
      <c r="F618" s="700"/>
      <c r="G618" s="700"/>
      <c r="H618" s="182"/>
      <c r="I618" s="362"/>
      <c r="J618" s="362"/>
    </row>
    <row r="619" spans="1:12" s="216" customFormat="1" ht="79.75" customHeight="1" x14ac:dyDescent="0.35">
      <c r="A619" s="358" t="s">
        <v>220</v>
      </c>
      <c r="B619" s="358" t="s">
        <v>219</v>
      </c>
      <c r="C619" s="358" t="s">
        <v>222</v>
      </c>
      <c r="D619" s="358" t="s">
        <v>216</v>
      </c>
      <c r="E619" s="358" t="s">
        <v>215</v>
      </c>
      <c r="F619" s="359" t="s">
        <v>346</v>
      </c>
      <c r="G619" s="359" t="s">
        <v>214</v>
      </c>
      <c r="H619" s="360" t="s">
        <v>352</v>
      </c>
      <c r="I619" s="361" t="s">
        <v>233</v>
      </c>
      <c r="J619" s="361" t="s">
        <v>347</v>
      </c>
      <c r="K619" s="193" t="s">
        <v>236</v>
      </c>
      <c r="L619" s="193" t="s">
        <v>234</v>
      </c>
    </row>
    <row r="620" spans="1:12" s="284" customFormat="1" ht="15.5" x14ac:dyDescent="0.35">
      <c r="A620" s="310"/>
      <c r="B620" s="196"/>
      <c r="C620" s="196"/>
      <c r="D620" s="304"/>
      <c r="E620" s="310"/>
      <c r="F620" s="305"/>
      <c r="G620" s="334">
        <f>IF(F620="",D620,D620/F620)</f>
        <v>0</v>
      </c>
      <c r="H620" s="156"/>
      <c r="I620" s="157"/>
      <c r="J620" s="166">
        <f>IF(I620&gt;0,(D620/I620),G620)</f>
        <v>0</v>
      </c>
      <c r="K620" s="159"/>
      <c r="L620" s="164">
        <f>J620-K620</f>
        <v>0</v>
      </c>
    </row>
    <row r="621" spans="1:12" s="284" customFormat="1" ht="15.5" x14ac:dyDescent="0.35">
      <c r="A621" s="310"/>
      <c r="B621" s="196"/>
      <c r="C621" s="196"/>
      <c r="D621" s="304"/>
      <c r="E621" s="310"/>
      <c r="F621" s="305"/>
      <c r="G621" s="334">
        <f t="shared" ref="G621:G640" si="63">IF(F621="",D621,D621/F621)</f>
        <v>0</v>
      </c>
      <c r="H621" s="156"/>
      <c r="I621" s="157"/>
      <c r="J621" s="166">
        <f t="shared" ref="J621:J640" si="64">IF(I621&gt;0,(D621/I621),G621)</f>
        <v>0</v>
      </c>
      <c r="K621" s="159"/>
      <c r="L621" s="164">
        <f t="shared" ref="L621:L640" si="65">J621-K621</f>
        <v>0</v>
      </c>
    </row>
    <row r="622" spans="1:12" s="284" customFormat="1" ht="15.5" x14ac:dyDescent="0.35">
      <c r="A622" s="310"/>
      <c r="B622" s="196"/>
      <c r="C622" s="196"/>
      <c r="D622" s="304"/>
      <c r="E622" s="310"/>
      <c r="F622" s="305"/>
      <c r="G622" s="334">
        <f t="shared" si="63"/>
        <v>0</v>
      </c>
      <c r="H622" s="156"/>
      <c r="I622" s="157"/>
      <c r="J622" s="166">
        <f t="shared" si="64"/>
        <v>0</v>
      </c>
      <c r="K622" s="159"/>
      <c r="L622" s="164">
        <f t="shared" si="65"/>
        <v>0</v>
      </c>
    </row>
    <row r="623" spans="1:12" s="284" customFormat="1" ht="15.5" x14ac:dyDescent="0.35">
      <c r="A623" s="310"/>
      <c r="B623" s="196"/>
      <c r="C623" s="196"/>
      <c r="D623" s="304"/>
      <c r="E623" s="310"/>
      <c r="F623" s="305"/>
      <c r="G623" s="334">
        <f t="shared" si="63"/>
        <v>0</v>
      </c>
      <c r="H623" s="156"/>
      <c r="I623" s="157"/>
      <c r="J623" s="166">
        <f t="shared" si="64"/>
        <v>0</v>
      </c>
      <c r="K623" s="159"/>
      <c r="L623" s="164">
        <f t="shared" si="65"/>
        <v>0</v>
      </c>
    </row>
    <row r="624" spans="1:12" s="284" customFormat="1" ht="15.5" x14ac:dyDescent="0.35">
      <c r="A624" s="310"/>
      <c r="B624" s="196"/>
      <c r="C624" s="196"/>
      <c r="D624" s="304"/>
      <c r="E624" s="310"/>
      <c r="F624" s="305"/>
      <c r="G624" s="334">
        <f t="shared" si="63"/>
        <v>0</v>
      </c>
      <c r="H624" s="156"/>
      <c r="I624" s="157"/>
      <c r="J624" s="166">
        <f t="shared" si="64"/>
        <v>0</v>
      </c>
      <c r="K624" s="159"/>
      <c r="L624" s="164">
        <f t="shared" si="65"/>
        <v>0</v>
      </c>
    </row>
    <row r="625" spans="1:12" s="284" customFormat="1" ht="15.5" x14ac:dyDescent="0.35">
      <c r="A625" s="310"/>
      <c r="B625" s="196"/>
      <c r="C625" s="196"/>
      <c r="D625" s="304"/>
      <c r="E625" s="310"/>
      <c r="F625" s="305"/>
      <c r="G625" s="334">
        <f t="shared" si="63"/>
        <v>0</v>
      </c>
      <c r="H625" s="156"/>
      <c r="I625" s="157"/>
      <c r="J625" s="166">
        <f t="shared" si="64"/>
        <v>0</v>
      </c>
      <c r="K625" s="159"/>
      <c r="L625" s="164">
        <f t="shared" si="65"/>
        <v>0</v>
      </c>
    </row>
    <row r="626" spans="1:12" s="284" customFormat="1" ht="15.5" x14ac:dyDescent="0.35">
      <c r="A626" s="310"/>
      <c r="B626" s="196"/>
      <c r="C626" s="196"/>
      <c r="D626" s="304"/>
      <c r="E626" s="310"/>
      <c r="F626" s="305"/>
      <c r="G626" s="334">
        <f t="shared" ref="G626:G627" si="66">IF(F626="",D626,D626/F626)</f>
        <v>0</v>
      </c>
      <c r="H626" s="156"/>
      <c r="I626" s="157"/>
      <c r="J626" s="166">
        <f t="shared" ref="J626:J627" si="67">IF(I626&gt;0,(D626/I626),G626)</f>
        <v>0</v>
      </c>
      <c r="K626" s="159"/>
      <c r="L626" s="164">
        <f t="shared" ref="L626:L627" si="68">J626-K626</f>
        <v>0</v>
      </c>
    </row>
    <row r="627" spans="1:12" s="284" customFormat="1" ht="15.5" x14ac:dyDescent="0.35">
      <c r="A627" s="310"/>
      <c r="B627" s="196"/>
      <c r="C627" s="196"/>
      <c r="D627" s="304"/>
      <c r="E627" s="310"/>
      <c r="F627" s="305"/>
      <c r="G627" s="334">
        <f t="shared" si="66"/>
        <v>0</v>
      </c>
      <c r="H627" s="156"/>
      <c r="I627" s="157"/>
      <c r="J627" s="166">
        <f t="shared" si="67"/>
        <v>0</v>
      </c>
      <c r="K627" s="159"/>
      <c r="L627" s="164">
        <f t="shared" si="68"/>
        <v>0</v>
      </c>
    </row>
    <row r="628" spans="1:12" s="284" customFormat="1" ht="15.5" x14ac:dyDescent="0.35">
      <c r="A628" s="310"/>
      <c r="B628" s="196"/>
      <c r="C628" s="196"/>
      <c r="D628" s="304"/>
      <c r="E628" s="310"/>
      <c r="F628" s="305"/>
      <c r="G628" s="334">
        <f t="shared" si="63"/>
        <v>0</v>
      </c>
      <c r="H628" s="156"/>
      <c r="I628" s="157"/>
      <c r="J628" s="166">
        <f t="shared" si="64"/>
        <v>0</v>
      </c>
      <c r="K628" s="159"/>
      <c r="L628" s="164">
        <f t="shared" si="65"/>
        <v>0</v>
      </c>
    </row>
    <row r="629" spans="1:12" s="284" customFormat="1" ht="15.5" x14ac:dyDescent="0.35">
      <c r="A629" s="310"/>
      <c r="B629" s="196"/>
      <c r="C629" s="196"/>
      <c r="D629" s="304"/>
      <c r="E629" s="310"/>
      <c r="F629" s="305"/>
      <c r="G629" s="334">
        <f t="shared" si="63"/>
        <v>0</v>
      </c>
      <c r="H629" s="156"/>
      <c r="I629" s="157"/>
      <c r="J629" s="166">
        <f t="shared" si="64"/>
        <v>0</v>
      </c>
      <c r="K629" s="159"/>
      <c r="L629" s="164">
        <f t="shared" si="65"/>
        <v>0</v>
      </c>
    </row>
    <row r="630" spans="1:12" s="284" customFormat="1" ht="15.5" x14ac:dyDescent="0.35">
      <c r="A630" s="310"/>
      <c r="B630" s="196"/>
      <c r="C630" s="196"/>
      <c r="D630" s="304"/>
      <c r="E630" s="310"/>
      <c r="F630" s="305"/>
      <c r="G630" s="334">
        <f t="shared" si="63"/>
        <v>0</v>
      </c>
      <c r="H630" s="156"/>
      <c r="I630" s="157"/>
      <c r="J630" s="166">
        <f t="shared" si="64"/>
        <v>0</v>
      </c>
      <c r="K630" s="159"/>
      <c r="L630" s="164">
        <f t="shared" si="65"/>
        <v>0</v>
      </c>
    </row>
    <row r="631" spans="1:12" s="284" customFormat="1" ht="15.5" x14ac:dyDescent="0.35">
      <c r="A631" s="310"/>
      <c r="B631" s="196"/>
      <c r="C631" s="196"/>
      <c r="D631" s="304"/>
      <c r="E631" s="310"/>
      <c r="F631" s="305"/>
      <c r="G631" s="334">
        <f t="shared" si="63"/>
        <v>0</v>
      </c>
      <c r="H631" s="156"/>
      <c r="I631" s="157"/>
      <c r="J631" s="166">
        <f t="shared" si="64"/>
        <v>0</v>
      </c>
      <c r="K631" s="159"/>
      <c r="L631" s="164">
        <f t="shared" si="65"/>
        <v>0</v>
      </c>
    </row>
    <row r="632" spans="1:12" s="284" customFormat="1" ht="15.5" x14ac:dyDescent="0.35">
      <c r="A632" s="310"/>
      <c r="B632" s="196"/>
      <c r="C632" s="196"/>
      <c r="D632" s="304"/>
      <c r="E632" s="310"/>
      <c r="F632" s="305"/>
      <c r="G632" s="334">
        <f t="shared" si="63"/>
        <v>0</v>
      </c>
      <c r="H632" s="156"/>
      <c r="I632" s="157"/>
      <c r="J632" s="166">
        <f t="shared" si="64"/>
        <v>0</v>
      </c>
      <c r="K632" s="159"/>
      <c r="L632" s="164">
        <f t="shared" si="65"/>
        <v>0</v>
      </c>
    </row>
    <row r="633" spans="1:12" s="284" customFormat="1" ht="15.5" x14ac:dyDescent="0.35">
      <c r="A633" s="310"/>
      <c r="B633" s="196"/>
      <c r="C633" s="196"/>
      <c r="D633" s="304"/>
      <c r="E633" s="310"/>
      <c r="F633" s="305"/>
      <c r="G633" s="334">
        <f t="shared" si="63"/>
        <v>0</v>
      </c>
      <c r="H633" s="156"/>
      <c r="I633" s="157"/>
      <c r="J633" s="166">
        <f t="shared" si="64"/>
        <v>0</v>
      </c>
      <c r="K633" s="159"/>
      <c r="L633" s="164">
        <f t="shared" si="65"/>
        <v>0</v>
      </c>
    </row>
    <row r="634" spans="1:12" s="284" customFormat="1" ht="15.5" x14ac:dyDescent="0.35">
      <c r="A634" s="310"/>
      <c r="B634" s="196"/>
      <c r="C634" s="196"/>
      <c r="D634" s="304"/>
      <c r="E634" s="310"/>
      <c r="F634" s="305"/>
      <c r="G634" s="334">
        <f t="shared" si="63"/>
        <v>0</v>
      </c>
      <c r="H634" s="156"/>
      <c r="I634" s="157"/>
      <c r="J634" s="166">
        <f t="shared" si="64"/>
        <v>0</v>
      </c>
      <c r="K634" s="159"/>
      <c r="L634" s="164">
        <f t="shared" si="65"/>
        <v>0</v>
      </c>
    </row>
    <row r="635" spans="1:12" s="284" customFormat="1" ht="15.5" x14ac:dyDescent="0.35">
      <c r="A635" s="310"/>
      <c r="B635" s="196"/>
      <c r="C635" s="196"/>
      <c r="D635" s="304"/>
      <c r="E635" s="310"/>
      <c r="F635" s="305"/>
      <c r="G635" s="334">
        <f t="shared" si="63"/>
        <v>0</v>
      </c>
      <c r="H635" s="156"/>
      <c r="I635" s="157"/>
      <c r="J635" s="166">
        <f t="shared" si="64"/>
        <v>0</v>
      </c>
      <c r="K635" s="159"/>
      <c r="L635" s="164">
        <f t="shared" si="65"/>
        <v>0</v>
      </c>
    </row>
    <row r="636" spans="1:12" s="284" customFormat="1" ht="15.5" x14ac:dyDescent="0.35">
      <c r="A636" s="310"/>
      <c r="B636" s="196"/>
      <c r="C636" s="196"/>
      <c r="D636" s="304"/>
      <c r="E636" s="310"/>
      <c r="F636" s="305"/>
      <c r="G636" s="334">
        <f t="shared" si="63"/>
        <v>0</v>
      </c>
      <c r="H636" s="156"/>
      <c r="I636" s="157"/>
      <c r="J636" s="166">
        <f t="shared" si="64"/>
        <v>0</v>
      </c>
      <c r="K636" s="159"/>
      <c r="L636" s="164">
        <f t="shared" si="65"/>
        <v>0</v>
      </c>
    </row>
    <row r="637" spans="1:12" s="284" customFormat="1" ht="15.5" x14ac:dyDescent="0.35">
      <c r="A637" s="310"/>
      <c r="B637" s="196"/>
      <c r="C637" s="196"/>
      <c r="D637" s="304"/>
      <c r="E637" s="310"/>
      <c r="F637" s="305"/>
      <c r="G637" s="334">
        <f t="shared" si="63"/>
        <v>0</v>
      </c>
      <c r="H637" s="156"/>
      <c r="I637" s="157"/>
      <c r="J637" s="166">
        <f t="shared" si="64"/>
        <v>0</v>
      </c>
      <c r="K637" s="159"/>
      <c r="L637" s="164">
        <f t="shared" si="65"/>
        <v>0</v>
      </c>
    </row>
    <row r="638" spans="1:12" s="284" customFormat="1" ht="15.5" x14ac:dyDescent="0.35">
      <c r="A638" s="310"/>
      <c r="B638" s="196"/>
      <c r="C638" s="196"/>
      <c r="D638" s="304"/>
      <c r="E638" s="310"/>
      <c r="F638" s="305"/>
      <c r="G638" s="334">
        <f t="shared" si="63"/>
        <v>0</v>
      </c>
      <c r="H638" s="156"/>
      <c r="I638" s="157"/>
      <c r="J638" s="166">
        <f t="shared" si="64"/>
        <v>0</v>
      </c>
      <c r="K638" s="159"/>
      <c r="L638" s="164">
        <f t="shared" si="65"/>
        <v>0</v>
      </c>
    </row>
    <row r="639" spans="1:12" s="284" customFormat="1" ht="15.5" x14ac:dyDescent="0.35">
      <c r="A639" s="310"/>
      <c r="B639" s="196"/>
      <c r="C639" s="196"/>
      <c r="D639" s="304"/>
      <c r="E639" s="310"/>
      <c r="F639" s="305"/>
      <c r="G639" s="334">
        <f t="shared" si="63"/>
        <v>0</v>
      </c>
      <c r="H639" s="156"/>
      <c r="I639" s="157"/>
      <c r="J639" s="166">
        <f t="shared" si="64"/>
        <v>0</v>
      </c>
      <c r="K639" s="159"/>
      <c r="L639" s="164">
        <f t="shared" si="65"/>
        <v>0</v>
      </c>
    </row>
    <row r="640" spans="1:12" s="284" customFormat="1" ht="16" thickBot="1" x14ac:dyDescent="0.4">
      <c r="A640" s="310"/>
      <c r="B640" s="310"/>
      <c r="C640" s="196"/>
      <c r="D640" s="304"/>
      <c r="E640" s="310"/>
      <c r="F640" s="305"/>
      <c r="G640" s="335">
        <f t="shared" si="63"/>
        <v>0</v>
      </c>
      <c r="H640" s="156"/>
      <c r="I640" s="157"/>
      <c r="J640" s="311">
        <f t="shared" si="64"/>
        <v>0</v>
      </c>
      <c r="K640" s="159"/>
      <c r="L640" s="312">
        <f t="shared" si="65"/>
        <v>0</v>
      </c>
    </row>
    <row r="641" spans="1:33" s="284" customFormat="1" ht="21" customHeight="1" thickBot="1" x14ac:dyDescent="0.4">
      <c r="A641" s="290"/>
      <c r="B641" s="290"/>
      <c r="C641" s="290"/>
      <c r="D641" s="290"/>
      <c r="E641" s="291"/>
      <c r="F641" s="292" t="s">
        <v>331</v>
      </c>
      <c r="G641" s="356">
        <f>ROUNDUP(SUM(G620:G640),2)</f>
        <v>0</v>
      </c>
      <c r="H641" s="300"/>
      <c r="I641" s="259"/>
      <c r="J641" s="301">
        <f>ROUNDUP(SUM(J620:J640),2)</f>
        <v>0</v>
      </c>
      <c r="K641" s="336">
        <f>ROUNDUP(SUM(K620:K640),2)</f>
        <v>0</v>
      </c>
      <c r="L641" s="302">
        <f>ROUNDUP(SUM(L620:L640),2)</f>
        <v>0</v>
      </c>
    </row>
    <row r="642" spans="1:33" s="216" customFormat="1" ht="17" customHeight="1" x14ac:dyDescent="0.35">
      <c r="A642" s="260"/>
      <c r="B642" s="260"/>
      <c r="C642" s="260"/>
      <c r="D642" s="260"/>
      <c r="E642" s="260"/>
      <c r="F642" s="261"/>
      <c r="G642" s="262"/>
      <c r="H642" s="229"/>
      <c r="I642" s="263"/>
      <c r="J642" s="264"/>
      <c r="K642" s="265"/>
      <c r="L642" s="266"/>
    </row>
    <row r="643" spans="1:33" s="223" customFormat="1" ht="21" customHeight="1" x14ac:dyDescent="0.35">
      <c r="A643" s="700" t="s">
        <v>312</v>
      </c>
      <c r="B643" s="700"/>
      <c r="C643" s="700"/>
      <c r="D643" s="700"/>
      <c r="E643" s="700"/>
      <c r="F643" s="700"/>
      <c r="G643" s="700"/>
      <c r="H643" s="182"/>
      <c r="I643" s="245"/>
      <c r="J643" s="245"/>
    </row>
    <row r="644" spans="1:33" s="216" customFormat="1" ht="77.25" customHeight="1" x14ac:dyDescent="0.35">
      <c r="A644" s="358" t="s">
        <v>220</v>
      </c>
      <c r="B644" s="358" t="s">
        <v>219</v>
      </c>
      <c r="C644" s="358" t="s">
        <v>222</v>
      </c>
      <c r="D644" s="358" t="s">
        <v>216</v>
      </c>
      <c r="E644" s="358" t="s">
        <v>215</v>
      </c>
      <c r="F644" s="359" t="s">
        <v>346</v>
      </c>
      <c r="G644" s="359" t="s">
        <v>214</v>
      </c>
      <c r="H644" s="360" t="s">
        <v>352</v>
      </c>
      <c r="I644" s="361" t="s">
        <v>233</v>
      </c>
      <c r="J644" s="361" t="s">
        <v>347</v>
      </c>
      <c r="K644" s="193" t="s">
        <v>236</v>
      </c>
      <c r="L644" s="193" t="s">
        <v>234</v>
      </c>
    </row>
    <row r="645" spans="1:33" s="284" customFormat="1" ht="15.5" x14ac:dyDescent="0.35">
      <c r="A645" s="310"/>
      <c r="B645" s="196"/>
      <c r="C645" s="196"/>
      <c r="D645" s="370"/>
      <c r="E645" s="310"/>
      <c r="F645" s="305"/>
      <c r="G645" s="334">
        <f>IF(F645="",D645,D645/F645)</f>
        <v>0</v>
      </c>
      <c r="H645" s="156"/>
      <c r="I645" s="337"/>
      <c r="J645" s="334">
        <f t="shared" ref="J645:J671" si="69">IF(I645&gt;0,(D645/I645),G645)</f>
        <v>0</v>
      </c>
      <c r="K645" s="338"/>
      <c r="L645" s="334">
        <f>J645-K645</f>
        <v>0</v>
      </c>
    </row>
    <row r="646" spans="1:33" s="284" customFormat="1" ht="15.5" x14ac:dyDescent="0.35">
      <c r="A646" s="310"/>
      <c r="B646" s="196"/>
      <c r="C646" s="196"/>
      <c r="D646" s="370"/>
      <c r="E646" s="310"/>
      <c r="F646" s="305"/>
      <c r="G646" s="334">
        <f t="shared" ref="G646:G652" si="70">IF(F646="",D646,D646/F646)</f>
        <v>0</v>
      </c>
      <c r="H646" s="156"/>
      <c r="I646" s="337"/>
      <c r="J646" s="334">
        <f t="shared" si="69"/>
        <v>0</v>
      </c>
      <c r="K646" s="338"/>
      <c r="L646" s="334">
        <f t="shared" ref="L646:L671" si="71">J646-K646</f>
        <v>0</v>
      </c>
    </row>
    <row r="647" spans="1:33" s="284" customFormat="1" ht="15.5" x14ac:dyDescent="0.35">
      <c r="A647" s="310"/>
      <c r="B647" s="196"/>
      <c r="C647" s="196"/>
      <c r="D647" s="370"/>
      <c r="E647" s="310"/>
      <c r="F647" s="305"/>
      <c r="G647" s="334">
        <f t="shared" si="70"/>
        <v>0</v>
      </c>
      <c r="H647" s="156"/>
      <c r="I647" s="337"/>
      <c r="J647" s="334">
        <f t="shared" si="69"/>
        <v>0</v>
      </c>
      <c r="K647" s="338"/>
      <c r="L647" s="334">
        <f t="shared" si="71"/>
        <v>0</v>
      </c>
    </row>
    <row r="648" spans="1:33" s="284" customFormat="1" ht="15.5" x14ac:dyDescent="0.35">
      <c r="A648" s="310"/>
      <c r="B648" s="196"/>
      <c r="C648" s="196"/>
      <c r="D648" s="370"/>
      <c r="E648" s="310"/>
      <c r="F648" s="305"/>
      <c r="G648" s="334">
        <f t="shared" si="70"/>
        <v>0</v>
      </c>
      <c r="H648" s="156"/>
      <c r="I648" s="337"/>
      <c r="J648" s="334">
        <f t="shared" si="69"/>
        <v>0</v>
      </c>
      <c r="K648" s="338"/>
      <c r="L648" s="334">
        <f t="shared" si="71"/>
        <v>0</v>
      </c>
    </row>
    <row r="649" spans="1:33" s="284" customFormat="1" ht="15.5" x14ac:dyDescent="0.35">
      <c r="A649" s="310"/>
      <c r="B649" s="196"/>
      <c r="C649" s="196"/>
      <c r="D649" s="370"/>
      <c r="E649" s="310"/>
      <c r="F649" s="305"/>
      <c r="G649" s="334">
        <f t="shared" si="70"/>
        <v>0</v>
      </c>
      <c r="H649" s="156"/>
      <c r="I649" s="337"/>
      <c r="J649" s="334">
        <f t="shared" si="69"/>
        <v>0</v>
      </c>
      <c r="K649" s="338"/>
      <c r="L649" s="334">
        <f t="shared" si="71"/>
        <v>0</v>
      </c>
    </row>
    <row r="650" spans="1:33" s="284" customFormat="1" ht="15.5" x14ac:dyDescent="0.35">
      <c r="A650" s="310"/>
      <c r="B650" s="196"/>
      <c r="C650" s="196"/>
      <c r="D650" s="370"/>
      <c r="E650" s="310"/>
      <c r="F650" s="305"/>
      <c r="G650" s="334">
        <f t="shared" si="70"/>
        <v>0</v>
      </c>
      <c r="H650" s="156"/>
      <c r="I650" s="337"/>
      <c r="J650" s="334">
        <f t="shared" si="69"/>
        <v>0</v>
      </c>
      <c r="K650" s="338"/>
      <c r="L650" s="334">
        <f t="shared" si="71"/>
        <v>0</v>
      </c>
    </row>
    <row r="651" spans="1:33" s="284" customFormat="1" ht="15.5" x14ac:dyDescent="0.35">
      <c r="A651" s="310"/>
      <c r="B651" s="196"/>
      <c r="C651" s="196"/>
      <c r="D651" s="370"/>
      <c r="E651" s="310"/>
      <c r="F651" s="305"/>
      <c r="G651" s="334">
        <f t="shared" si="70"/>
        <v>0</v>
      </c>
      <c r="H651" s="156"/>
      <c r="I651" s="337"/>
      <c r="J651" s="334">
        <f t="shared" si="69"/>
        <v>0</v>
      </c>
      <c r="K651" s="338"/>
      <c r="L651" s="334">
        <f t="shared" si="71"/>
        <v>0</v>
      </c>
    </row>
    <row r="652" spans="1:33" s="284" customFormat="1" ht="15.5" x14ac:dyDescent="0.35">
      <c r="A652" s="310"/>
      <c r="B652" s="196"/>
      <c r="C652" s="196"/>
      <c r="D652" s="370"/>
      <c r="E652" s="310"/>
      <c r="F652" s="305"/>
      <c r="G652" s="334">
        <f t="shared" si="70"/>
        <v>0</v>
      </c>
      <c r="H652" s="156"/>
      <c r="I652" s="337"/>
      <c r="J652" s="334">
        <f t="shared" si="69"/>
        <v>0</v>
      </c>
      <c r="K652" s="338"/>
      <c r="L652" s="334">
        <f t="shared" si="71"/>
        <v>0</v>
      </c>
    </row>
    <row r="653" spans="1:33" s="284" customFormat="1" ht="15.5" x14ac:dyDescent="0.35">
      <c r="A653" s="195"/>
      <c r="B653" s="303"/>
      <c r="C653" s="303"/>
      <c r="D653" s="370"/>
      <c r="E653" s="195"/>
      <c r="F653" s="305"/>
      <c r="G653" s="334">
        <f t="shared" ref="G653:G671" si="72">IF(F653="",D653,D653/F653)</f>
        <v>0</v>
      </c>
      <c r="H653" s="156"/>
      <c r="I653" s="337"/>
      <c r="J653" s="334">
        <f t="shared" si="69"/>
        <v>0</v>
      </c>
      <c r="K653" s="338"/>
      <c r="L653" s="334">
        <f t="shared" si="71"/>
        <v>0</v>
      </c>
    </row>
    <row r="654" spans="1:33" s="284" customFormat="1" ht="15.5" x14ac:dyDescent="0.35">
      <c r="A654" s="195"/>
      <c r="B654" s="303"/>
      <c r="C654" s="303"/>
      <c r="D654" s="370"/>
      <c r="E654" s="195"/>
      <c r="F654" s="305"/>
      <c r="G654" s="334">
        <f t="shared" si="72"/>
        <v>0</v>
      </c>
      <c r="H654" s="156"/>
      <c r="I654" s="337"/>
      <c r="J654" s="334">
        <f t="shared" si="69"/>
        <v>0</v>
      </c>
      <c r="K654" s="338"/>
      <c r="L654" s="334">
        <f t="shared" si="71"/>
        <v>0</v>
      </c>
    </row>
    <row r="655" spans="1:33" s="284" customFormat="1" ht="15.5" x14ac:dyDescent="0.35">
      <c r="A655" s="195"/>
      <c r="B655" s="303"/>
      <c r="C655" s="303"/>
      <c r="D655" s="370"/>
      <c r="E655" s="195"/>
      <c r="F655" s="305"/>
      <c r="G655" s="334">
        <f t="shared" si="72"/>
        <v>0</v>
      </c>
      <c r="H655" s="156"/>
      <c r="I655" s="337"/>
      <c r="J655" s="334">
        <f t="shared" si="69"/>
        <v>0</v>
      </c>
      <c r="K655" s="338"/>
      <c r="L655" s="334">
        <f t="shared" si="71"/>
        <v>0</v>
      </c>
    </row>
    <row r="656" spans="1:33" s="284" customFormat="1" ht="15.5" x14ac:dyDescent="0.35">
      <c r="A656" s="195"/>
      <c r="B656" s="303"/>
      <c r="C656" s="303"/>
      <c r="D656" s="370"/>
      <c r="E656" s="195"/>
      <c r="F656" s="305"/>
      <c r="G656" s="334">
        <f t="shared" si="72"/>
        <v>0</v>
      </c>
      <c r="H656" s="156"/>
      <c r="I656" s="337"/>
      <c r="J656" s="334">
        <f t="shared" si="69"/>
        <v>0</v>
      </c>
      <c r="K656" s="338"/>
      <c r="L656" s="334">
        <f t="shared" si="71"/>
        <v>0</v>
      </c>
      <c r="AG656" s="339"/>
    </row>
    <row r="657" spans="1:12" s="284" customFormat="1" ht="15.5" x14ac:dyDescent="0.35">
      <c r="A657" s="195"/>
      <c r="B657" s="303"/>
      <c r="C657" s="303"/>
      <c r="D657" s="370"/>
      <c r="E657" s="195"/>
      <c r="F657" s="305"/>
      <c r="G657" s="334">
        <f t="shared" si="72"/>
        <v>0</v>
      </c>
      <c r="H657" s="156"/>
      <c r="I657" s="337"/>
      <c r="J657" s="334">
        <f t="shared" si="69"/>
        <v>0</v>
      </c>
      <c r="K657" s="338"/>
      <c r="L657" s="334">
        <f t="shared" si="71"/>
        <v>0</v>
      </c>
    </row>
    <row r="658" spans="1:12" s="284" customFormat="1" ht="15.5" x14ac:dyDescent="0.35">
      <c r="A658" s="195"/>
      <c r="B658" s="303"/>
      <c r="C658" s="303"/>
      <c r="D658" s="370"/>
      <c r="E658" s="195"/>
      <c r="F658" s="305"/>
      <c r="G658" s="334">
        <f t="shared" si="72"/>
        <v>0</v>
      </c>
      <c r="H658" s="156"/>
      <c r="I658" s="337"/>
      <c r="J658" s="334">
        <f t="shared" si="69"/>
        <v>0</v>
      </c>
      <c r="K658" s="338"/>
      <c r="L658" s="334">
        <f t="shared" si="71"/>
        <v>0</v>
      </c>
    </row>
    <row r="659" spans="1:12" s="284" customFormat="1" ht="15.5" x14ac:dyDescent="0.35">
      <c r="A659" s="195"/>
      <c r="B659" s="303"/>
      <c r="C659" s="303"/>
      <c r="D659" s="370"/>
      <c r="E659" s="195"/>
      <c r="F659" s="305"/>
      <c r="G659" s="334">
        <f t="shared" si="72"/>
        <v>0</v>
      </c>
      <c r="H659" s="156"/>
      <c r="I659" s="337"/>
      <c r="J659" s="334">
        <f t="shared" si="69"/>
        <v>0</v>
      </c>
      <c r="K659" s="338"/>
      <c r="L659" s="334">
        <f t="shared" si="71"/>
        <v>0</v>
      </c>
    </row>
    <row r="660" spans="1:12" s="284" customFormat="1" ht="15.5" x14ac:dyDescent="0.35">
      <c r="A660" s="195"/>
      <c r="B660" s="303"/>
      <c r="C660" s="303"/>
      <c r="D660" s="370"/>
      <c r="E660" s="195"/>
      <c r="F660" s="305"/>
      <c r="G660" s="334">
        <f t="shared" si="72"/>
        <v>0</v>
      </c>
      <c r="H660" s="156"/>
      <c r="I660" s="337"/>
      <c r="J660" s="334">
        <f t="shared" si="69"/>
        <v>0</v>
      </c>
      <c r="K660" s="338"/>
      <c r="L660" s="334">
        <f t="shared" si="71"/>
        <v>0</v>
      </c>
    </row>
    <row r="661" spans="1:12" s="284" customFormat="1" ht="15.5" x14ac:dyDescent="0.35">
      <c r="A661" s="195"/>
      <c r="B661" s="303"/>
      <c r="C661" s="303"/>
      <c r="D661" s="370"/>
      <c r="E661" s="195"/>
      <c r="F661" s="305"/>
      <c r="G661" s="334">
        <f t="shared" si="72"/>
        <v>0</v>
      </c>
      <c r="H661" s="156"/>
      <c r="I661" s="337"/>
      <c r="J661" s="334">
        <f t="shared" si="69"/>
        <v>0</v>
      </c>
      <c r="K661" s="338"/>
      <c r="L661" s="334">
        <f t="shared" si="71"/>
        <v>0</v>
      </c>
    </row>
    <row r="662" spans="1:12" s="284" customFormat="1" ht="15.5" x14ac:dyDescent="0.35">
      <c r="A662" s="195"/>
      <c r="B662" s="303"/>
      <c r="C662" s="303"/>
      <c r="D662" s="370"/>
      <c r="E662" s="195"/>
      <c r="F662" s="305"/>
      <c r="G662" s="334">
        <f t="shared" si="72"/>
        <v>0</v>
      </c>
      <c r="H662" s="156"/>
      <c r="I662" s="337"/>
      <c r="J662" s="334">
        <f t="shared" si="69"/>
        <v>0</v>
      </c>
      <c r="K662" s="338"/>
      <c r="L662" s="334">
        <f t="shared" si="71"/>
        <v>0</v>
      </c>
    </row>
    <row r="663" spans="1:12" s="284" customFormat="1" ht="15.5" x14ac:dyDescent="0.35">
      <c r="A663" s="195"/>
      <c r="B663" s="303"/>
      <c r="C663" s="303"/>
      <c r="D663" s="370"/>
      <c r="E663" s="195"/>
      <c r="F663" s="305"/>
      <c r="G663" s="334">
        <f t="shared" si="72"/>
        <v>0</v>
      </c>
      <c r="H663" s="156"/>
      <c r="I663" s="337"/>
      <c r="J663" s="334">
        <f t="shared" si="69"/>
        <v>0</v>
      </c>
      <c r="K663" s="338"/>
      <c r="L663" s="334">
        <f t="shared" si="71"/>
        <v>0</v>
      </c>
    </row>
    <row r="664" spans="1:12" s="284" customFormat="1" ht="15.5" x14ac:dyDescent="0.35">
      <c r="A664" s="195"/>
      <c r="B664" s="303"/>
      <c r="C664" s="303"/>
      <c r="D664" s="370"/>
      <c r="E664" s="195"/>
      <c r="F664" s="305"/>
      <c r="G664" s="334">
        <f t="shared" si="72"/>
        <v>0</v>
      </c>
      <c r="H664" s="156"/>
      <c r="I664" s="337"/>
      <c r="J664" s="334">
        <f t="shared" si="69"/>
        <v>0</v>
      </c>
      <c r="K664" s="338"/>
      <c r="L664" s="334">
        <f t="shared" si="71"/>
        <v>0</v>
      </c>
    </row>
    <row r="665" spans="1:12" s="284" customFormat="1" ht="15.5" x14ac:dyDescent="0.35">
      <c r="A665" s="195"/>
      <c r="B665" s="303"/>
      <c r="C665" s="303"/>
      <c r="D665" s="370"/>
      <c r="E665" s="195"/>
      <c r="F665" s="305"/>
      <c r="G665" s="334">
        <f t="shared" si="72"/>
        <v>0</v>
      </c>
      <c r="H665" s="156"/>
      <c r="I665" s="337"/>
      <c r="J665" s="334">
        <f t="shared" si="69"/>
        <v>0</v>
      </c>
      <c r="K665" s="338"/>
      <c r="L665" s="334">
        <f t="shared" si="71"/>
        <v>0</v>
      </c>
    </row>
    <row r="666" spans="1:12" s="284" customFormat="1" ht="15.5" x14ac:dyDescent="0.35">
      <c r="A666" s="195"/>
      <c r="B666" s="303"/>
      <c r="C666" s="303"/>
      <c r="D666" s="370"/>
      <c r="E666" s="195"/>
      <c r="F666" s="305"/>
      <c r="G666" s="334">
        <f t="shared" si="72"/>
        <v>0</v>
      </c>
      <c r="H666" s="156"/>
      <c r="I666" s="337"/>
      <c r="J666" s="334">
        <f t="shared" si="69"/>
        <v>0</v>
      </c>
      <c r="K666" s="338"/>
      <c r="L666" s="334">
        <f t="shared" si="71"/>
        <v>0</v>
      </c>
    </row>
    <row r="667" spans="1:12" s="284" customFormat="1" ht="15.5" x14ac:dyDescent="0.35">
      <c r="A667" s="195"/>
      <c r="B667" s="303"/>
      <c r="C667" s="303"/>
      <c r="D667" s="370"/>
      <c r="E667" s="195"/>
      <c r="F667" s="305"/>
      <c r="G667" s="334">
        <f t="shared" si="72"/>
        <v>0</v>
      </c>
      <c r="H667" s="156"/>
      <c r="I667" s="337"/>
      <c r="J667" s="334">
        <f t="shared" si="69"/>
        <v>0</v>
      </c>
      <c r="K667" s="338"/>
      <c r="L667" s="334">
        <f t="shared" si="71"/>
        <v>0</v>
      </c>
    </row>
    <row r="668" spans="1:12" s="284" customFormat="1" ht="15.5" x14ac:dyDescent="0.35">
      <c r="A668" s="195"/>
      <c r="B668" s="303"/>
      <c r="C668" s="303"/>
      <c r="D668" s="370"/>
      <c r="E668" s="195"/>
      <c r="F668" s="305"/>
      <c r="G668" s="334">
        <f t="shared" si="72"/>
        <v>0</v>
      </c>
      <c r="H668" s="156"/>
      <c r="I668" s="337"/>
      <c r="J668" s="334">
        <f t="shared" si="69"/>
        <v>0</v>
      </c>
      <c r="K668" s="338"/>
      <c r="L668" s="334">
        <f t="shared" si="71"/>
        <v>0</v>
      </c>
    </row>
    <row r="669" spans="1:12" s="284" customFormat="1" ht="15.5" x14ac:dyDescent="0.35">
      <c r="A669" s="195"/>
      <c r="B669" s="303"/>
      <c r="C669" s="303"/>
      <c r="D669" s="370"/>
      <c r="E669" s="195"/>
      <c r="F669" s="305"/>
      <c r="G669" s="334">
        <f t="shared" si="72"/>
        <v>0</v>
      </c>
      <c r="H669" s="156"/>
      <c r="I669" s="337"/>
      <c r="J669" s="334">
        <f t="shared" si="69"/>
        <v>0</v>
      </c>
      <c r="K669" s="338"/>
      <c r="L669" s="334">
        <f t="shared" si="71"/>
        <v>0</v>
      </c>
    </row>
    <row r="670" spans="1:12" s="284" customFormat="1" ht="15.5" x14ac:dyDescent="0.35">
      <c r="A670" s="195"/>
      <c r="B670" s="303"/>
      <c r="C670" s="303"/>
      <c r="D670" s="370"/>
      <c r="E670" s="195"/>
      <c r="F670" s="305"/>
      <c r="G670" s="334">
        <f t="shared" si="72"/>
        <v>0</v>
      </c>
      <c r="H670" s="156"/>
      <c r="I670" s="337"/>
      <c r="J670" s="334">
        <f t="shared" si="69"/>
        <v>0</v>
      </c>
      <c r="K670" s="338"/>
      <c r="L670" s="334">
        <f t="shared" si="71"/>
        <v>0</v>
      </c>
    </row>
    <row r="671" spans="1:12" s="284" customFormat="1" ht="16" thickBot="1" x14ac:dyDescent="0.4">
      <c r="A671" s="195"/>
      <c r="B671" s="303"/>
      <c r="C671" s="303"/>
      <c r="D671" s="370"/>
      <c r="E671" s="195"/>
      <c r="F671" s="305"/>
      <c r="G671" s="335">
        <f t="shared" si="72"/>
        <v>0</v>
      </c>
      <c r="H671" s="156"/>
      <c r="I671" s="337"/>
      <c r="J671" s="371">
        <f t="shared" si="69"/>
        <v>0</v>
      </c>
      <c r="K671" s="338"/>
      <c r="L671" s="335">
        <f t="shared" si="71"/>
        <v>0</v>
      </c>
    </row>
    <row r="672" spans="1:12" s="284" customFormat="1" ht="21" customHeight="1" thickBot="1" x14ac:dyDescent="0.4">
      <c r="A672" s="290"/>
      <c r="B672" s="290"/>
      <c r="C672" s="290"/>
      <c r="D672" s="290"/>
      <c r="E672" s="291"/>
      <c r="F672" s="292" t="s">
        <v>331</v>
      </c>
      <c r="G672" s="356">
        <f>ROUNDUP(SUM(G645:G671),2)</f>
        <v>0</v>
      </c>
      <c r="H672" s="300"/>
      <c r="I672" s="328"/>
      <c r="J672" s="301">
        <f>ROUNDUP(SUM(J645:J671),2)</f>
        <v>0</v>
      </c>
      <c r="K672" s="336">
        <f>ROUNDUP(SUM(K645:K671),2)</f>
        <v>0</v>
      </c>
      <c r="L672" s="302">
        <f>ROUNDUP(SUM(L645:L671),2)</f>
        <v>0</v>
      </c>
    </row>
    <row r="673" spans="1:10" s="216" customFormat="1" ht="15" thickBot="1" x14ac:dyDescent="0.4">
      <c r="A673" s="234"/>
      <c r="B673" s="234"/>
      <c r="C673" s="235"/>
      <c r="D673" s="234"/>
      <c r="E673" s="234"/>
      <c r="F673" s="236"/>
      <c r="G673" s="236"/>
      <c r="H673" s="237"/>
      <c r="I673" s="238"/>
      <c r="J673" s="238"/>
    </row>
    <row r="674" spans="1:10" s="216" customFormat="1" ht="23.4" customHeight="1" thickBot="1" x14ac:dyDescent="0.4">
      <c r="A674" s="695" t="s">
        <v>59</v>
      </c>
      <c r="B674" s="696"/>
      <c r="C674" s="696"/>
      <c r="D674" s="696"/>
      <c r="E674" s="696"/>
      <c r="F674" s="696"/>
      <c r="G674" s="267">
        <f>G672+G641+G616+G566</f>
        <v>0</v>
      </c>
      <c r="H674" s="268"/>
      <c r="I674" s="238"/>
      <c r="J674" s="238"/>
    </row>
    <row r="675" spans="1:10" s="216" customFormat="1" x14ac:dyDescent="0.35">
      <c r="A675" s="269"/>
      <c r="B675" s="269"/>
      <c r="C675" s="270"/>
      <c r="D675" s="269"/>
      <c r="E675" s="269"/>
      <c r="F675" s="271"/>
      <c r="G675" s="271"/>
      <c r="H675" s="272"/>
      <c r="I675" s="238"/>
      <c r="J675" s="238"/>
    </row>
    <row r="676" spans="1:10" x14ac:dyDescent="0.35">
      <c r="A676" s="273"/>
      <c r="B676" s="273"/>
      <c r="C676" s="274"/>
      <c r="D676" s="273"/>
      <c r="E676" s="273"/>
      <c r="F676" s="275"/>
      <c r="G676" s="275"/>
      <c r="H676" s="276"/>
    </row>
    <row r="677" spans="1:10" x14ac:dyDescent="0.35">
      <c r="A677" s="273"/>
      <c r="B677" s="273"/>
      <c r="C677" s="274"/>
      <c r="D677" s="273"/>
      <c r="E677" s="273"/>
      <c r="F677" s="275"/>
      <c r="G677" s="275"/>
      <c r="H677" s="276"/>
    </row>
  </sheetData>
  <sheetProtection algorithmName="SHA-512" hashValue="8MsVyoao7EEb8eEnGU/RZ6UJxAK57Lvxgsyh5CZja3OSCjyEEfbFChb4tXdQfwPkz/DKU6urJa/2/v4Iaj7MKQ==" saltValue="rhPGtB2FDXIl3TCFhG8ZPw==" spinCount="100000" sheet="1" sort="0" autoFilter="0" pivotTables="0"/>
  <mergeCells count="22">
    <mergeCell ref="A674:F674"/>
    <mergeCell ref="A456:G456"/>
    <mergeCell ref="A457:G457"/>
    <mergeCell ref="A458:G458"/>
    <mergeCell ref="A568:G568"/>
    <mergeCell ref="A618:G618"/>
    <mergeCell ref="A643:G643"/>
    <mergeCell ref="A1:G1"/>
    <mergeCell ref="A3:G3"/>
    <mergeCell ref="A2:G2"/>
    <mergeCell ref="A233:F233"/>
    <mergeCell ref="A200:G200"/>
    <mergeCell ref="A172:G172"/>
    <mergeCell ref="A126:G126"/>
    <mergeCell ref="A237:G237"/>
    <mergeCell ref="A236:G236"/>
    <mergeCell ref="A235:G235"/>
    <mergeCell ref="A454:F454"/>
    <mergeCell ref="A396:G396"/>
    <mergeCell ref="A344:G344"/>
    <mergeCell ref="A422:G422"/>
    <mergeCell ref="A295:G295"/>
  </mergeCells>
  <conditionalFormatting sqref="H5:H73 H86:H89 H115:H123">
    <cfRule type="expression" dxfId="21" priority="32" stopIfTrue="1">
      <formula>#REF!="A"</formula>
    </cfRule>
  </conditionalFormatting>
  <conditionalFormatting sqref="H543">
    <cfRule type="expression" dxfId="20" priority="37" stopIfTrue="1">
      <formula>#REF!="A"</formula>
    </cfRule>
  </conditionalFormatting>
  <conditionalFormatting sqref="H282:H283">
    <cfRule type="expression" dxfId="19" priority="40" stopIfTrue="1">
      <formula>#REF!="A"</formula>
    </cfRule>
  </conditionalFormatting>
  <conditionalFormatting sqref="H284:H292 H262:H281 H239:H252">
    <cfRule type="expression" dxfId="18" priority="41" stopIfTrue="1">
      <formula>#REF!="A"</formula>
    </cfRule>
  </conditionalFormatting>
  <conditionalFormatting sqref="H556:H565">
    <cfRule type="expression" dxfId="17" priority="43" stopIfTrue="1">
      <formula>#REF!="A"</formula>
    </cfRule>
  </conditionalFormatting>
  <conditionalFormatting sqref="H544:H555">
    <cfRule type="expression" dxfId="16" priority="45" stopIfTrue="1">
      <formula>#REF!="A"</formula>
    </cfRule>
  </conditionalFormatting>
  <conditionalFormatting sqref="H460:H542">
    <cfRule type="expression" dxfId="15" priority="46" stopIfTrue="1">
      <formula>#REF!="A"</formula>
    </cfRule>
  </conditionalFormatting>
  <conditionalFormatting sqref="H74:H85">
    <cfRule type="expression" dxfId="14" priority="13" stopIfTrue="1">
      <formula>#REF!="A"</formula>
    </cfRule>
  </conditionalFormatting>
  <conditionalFormatting sqref="H253:H261">
    <cfRule type="expression" dxfId="13" priority="11" stopIfTrue="1">
      <formula>#REF!="A"</formula>
    </cfRule>
  </conditionalFormatting>
  <conditionalFormatting sqref="H90:H91">
    <cfRule type="expression" dxfId="12" priority="10" stopIfTrue="1">
      <formula>#REF!="A"</formula>
    </cfRule>
  </conditionalFormatting>
  <conditionalFormatting sqref="H92:H100 H113:H114">
    <cfRule type="expression" dxfId="11" priority="8" stopIfTrue="1">
      <formula>#REF!="A"</formula>
    </cfRule>
  </conditionalFormatting>
  <conditionalFormatting sqref="H101">
    <cfRule type="expression" dxfId="10" priority="6" stopIfTrue="1">
      <formula>#REF!="A"</formula>
    </cfRule>
  </conditionalFormatting>
  <conditionalFormatting sqref="H102:H103">
    <cfRule type="expression" dxfId="9" priority="4" stopIfTrue="1">
      <formula>#REF!="A"</formula>
    </cfRule>
  </conditionalFormatting>
  <conditionalFormatting sqref="H104:H112">
    <cfRule type="expression" dxfId="8" priority="2" stopIfTrue="1">
      <formula>#REF!="A"</formula>
    </cfRule>
  </conditionalFormatting>
  <dataValidations count="3">
    <dataValidation type="whole" errorStyle="warning" allowBlank="1" showInputMessage="1" showErrorMessage="1" errorTitle="Duration of activity" error="Duration of activity is from 2 to 12 months." sqref="E297:E341 E346:E393" xr:uid="{00000000-0002-0000-1000-000000000000}">
      <formula1>2</formula1>
      <formula2>12</formula2>
    </dataValidation>
    <dataValidation type="whole" errorStyle="warning" allowBlank="1" showInputMessage="1" showErrorMessage="1" errorTitle="Activity duration" error="Duration of activity is from 5 to 21 days (excluding travel time)" sqref="E128:E169" xr:uid="{00000000-0002-0000-1000-000001000000}">
      <formula1>5</formula1>
      <formula2>21</formula2>
    </dataValidation>
    <dataValidation type="whole" errorStyle="warning" allowBlank="1" showInputMessage="1" showErrorMessage="1" errorTitle="Duration of activity" error="Duration of activity is from 5 days to 2 months, excluding travel time_x000a_(2 months = to 62 days)" sqref="E570:E615" xr:uid="{00000000-0002-0000-1000-000002000000}">
      <formula1>5</formula1>
      <formula2>62</formula2>
    </dataValidation>
  </dataValidations>
  <printOptions horizontalCentered="1" gridLines="1"/>
  <pageMargins left="0.39370078740157483" right="0.39370078740157483" top="0.86614173228346458" bottom="0.39370078740157483" header="0.11811023622047245" footer="0.31496062992125984"/>
  <pageSetup scale="47" orientation="portrait" r:id="rId1"/>
  <headerFooter>
    <oddFooter>&amp;R&amp;P/&amp;N</oddFooter>
    <firstFooter>&amp;RVersion : &amp;D</firstFooter>
  </headerFooter>
  <rowBreaks count="10" manualBreakCount="10">
    <brk id="125" max="11" man="1"/>
    <brk id="171" max="11" man="1"/>
    <brk id="234" max="11" man="1"/>
    <brk id="294" max="16383" man="1"/>
    <brk id="343" max="16383" man="1"/>
    <brk id="395" max="16383" man="1"/>
    <brk id="455" max="11" man="1"/>
    <brk id="507" max="11" man="1"/>
    <brk id="567" max="16383" man="1"/>
    <brk id="617" max="16383" man="1"/>
  </rowBreaks>
  <customProperties>
    <customPr name="layoutContexts" r:id="rId2"/>
    <customPr name="SaveUndoMode" r:id="rId3"/>
  </customProperties>
  <ignoredErrors>
    <ignoredError sqref="F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Title="pleas make use of the list" xr:uid="{00000000-0002-0000-1000-000003000000}">
          <x14:formula1>
            <xm:f>'B4 RATES'!$A$4:$A$201</xm:f>
          </x14:formula1>
          <xm:sqref>D297:D341 D128:D169 D570:D615</xm:sqref>
        </x14:dataValidation>
        <x14:dataValidation type="list" errorStyle="warning" showInputMessage="1" showErrorMessage="1" errorTitle="pleas make use of the list" xr:uid="{00000000-0002-0000-1000-000006000000}">
          <x14:formula1>
            <xm:f>'B4 RATES'!$A$4:$A$201</xm:f>
          </x14:formula1>
          <xm:sqref>D346:D393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FFFF00"/>
  </sheetPr>
  <dimension ref="A1:J44"/>
  <sheetViews>
    <sheetView zoomScaleNormal="100" workbookViewId="0">
      <selection activeCell="I22" sqref="I22"/>
    </sheetView>
  </sheetViews>
  <sheetFormatPr defaultRowHeight="14.5" x14ac:dyDescent="0.35"/>
  <cols>
    <col min="1" max="1" width="37.453125" customWidth="1"/>
    <col min="2" max="2" width="17" customWidth="1"/>
    <col min="3" max="3" width="18.08984375" customWidth="1"/>
    <col min="4" max="5" width="17.90625" customWidth="1"/>
    <col min="6" max="6" width="18" customWidth="1"/>
  </cols>
  <sheetData>
    <row r="1" spans="1:10" x14ac:dyDescent="0.35">
      <c r="A1" s="714" t="s">
        <v>366</v>
      </c>
      <c r="B1" s="715"/>
      <c r="C1" s="715"/>
      <c r="D1" s="715"/>
      <c r="E1" s="715"/>
      <c r="F1" s="715"/>
    </row>
    <row r="2" spans="1:10" ht="15" thickBot="1" x14ac:dyDescent="0.4">
      <c r="A2" s="373"/>
      <c r="B2" s="373"/>
      <c r="C2" s="373"/>
      <c r="D2" s="373"/>
      <c r="E2" s="373"/>
      <c r="F2" s="373"/>
    </row>
    <row r="3" spans="1:10" ht="22.75" customHeight="1" x14ac:dyDescent="0.35">
      <c r="A3" s="404" t="s">
        <v>253</v>
      </c>
      <c r="B3" s="616" t="str">
        <f>'BUDGET SUMMARY'!C3</f>
        <v>(to be filled in by the beneficiairy)</v>
      </c>
      <c r="C3" s="616"/>
      <c r="D3" s="616"/>
      <c r="E3" s="616"/>
      <c r="F3" s="721"/>
      <c r="G3" s="403"/>
    </row>
    <row r="4" spans="1:10" ht="22.25" customHeight="1" x14ac:dyDescent="0.35">
      <c r="A4" s="405" t="s">
        <v>241</v>
      </c>
      <c r="B4" s="722" t="str">
        <f>'BUDGET SUMMARY'!C4</f>
        <v>(to be filled in by the beneficiairy)</v>
      </c>
      <c r="C4" s="722"/>
      <c r="D4" s="722"/>
      <c r="E4" s="722"/>
      <c r="F4" s="723"/>
      <c r="G4" s="403"/>
    </row>
    <row r="5" spans="1:10" ht="16" thickBot="1" x14ac:dyDescent="0.4">
      <c r="A5" s="381" t="s">
        <v>367</v>
      </c>
      <c r="B5" s="724" t="s">
        <v>406</v>
      </c>
      <c r="C5" s="724"/>
      <c r="D5" s="724"/>
      <c r="E5" s="724"/>
      <c r="F5" s="725"/>
    </row>
    <row r="6" spans="1:10" ht="15" thickBot="1" x14ac:dyDescent="0.4">
      <c r="A6" s="374"/>
      <c r="B6" s="374"/>
      <c r="C6" s="716" t="s">
        <v>368</v>
      </c>
      <c r="D6" s="717"/>
      <c r="E6" s="717"/>
      <c r="F6" s="717"/>
    </row>
    <row r="7" spans="1:10" ht="37.25" customHeight="1" thickBot="1" x14ac:dyDescent="0.4">
      <c r="A7" s="718" t="s">
        <v>369</v>
      </c>
      <c r="B7" s="719"/>
      <c r="C7" s="566" t="s">
        <v>370</v>
      </c>
      <c r="D7" s="566" t="s">
        <v>365</v>
      </c>
      <c r="E7" s="579" t="s">
        <v>409</v>
      </c>
      <c r="F7" s="567" t="s">
        <v>404</v>
      </c>
    </row>
    <row r="8" spans="1:10" ht="15.5" x14ac:dyDescent="0.35">
      <c r="A8" s="720" t="s">
        <v>371</v>
      </c>
      <c r="B8" s="720"/>
      <c r="C8" s="545">
        <f>'BUDGET SUMMARY'!D9</f>
        <v>0</v>
      </c>
      <c r="D8" s="546">
        <f>'BUDGET SUMMARY'!E9</f>
        <v>0</v>
      </c>
      <c r="E8" s="597">
        <f>'1. Staff costs'!O57</f>
        <v>0</v>
      </c>
      <c r="F8" s="597">
        <f>MIN(C8*1.1,E8)</f>
        <v>0</v>
      </c>
    </row>
    <row r="9" spans="1:10" ht="15.5" x14ac:dyDescent="0.35">
      <c r="A9" s="713" t="s">
        <v>314</v>
      </c>
      <c r="B9" s="713"/>
      <c r="C9" s="547">
        <f>'BUDGET SUMMARY'!D10</f>
        <v>0</v>
      </c>
      <c r="D9" s="547">
        <f>'BUDGET SUMMARY'!E10</f>
        <v>0</v>
      </c>
      <c r="E9" s="580">
        <f>'2. ICT'!N57</f>
        <v>0</v>
      </c>
      <c r="F9" s="597">
        <f t="shared" ref="F9:F16" si="0">MIN(C9*1.1,E9)</f>
        <v>0</v>
      </c>
      <c r="I9" s="598"/>
    </row>
    <row r="10" spans="1:10" ht="15.5" x14ac:dyDescent="0.35">
      <c r="A10" s="713" t="s">
        <v>315</v>
      </c>
      <c r="B10" s="713"/>
      <c r="C10" s="547">
        <f>'BUDGET SUMMARY'!D11</f>
        <v>0</v>
      </c>
      <c r="D10" s="547">
        <f>'BUDGET SUMMARY'!E11</f>
        <v>0</v>
      </c>
      <c r="E10" s="580">
        <f>'3.1 Board and Lodging'!Q135+'3.2 Visa and Insurance'!R59+'3.3 Rental of rooms etc.'!P71+'3.4 Interpretation costs'!O57+'3.5 External speakers'!O56</f>
        <v>0</v>
      </c>
      <c r="F10" s="597">
        <f t="shared" si="0"/>
        <v>0</v>
      </c>
    </row>
    <row r="11" spans="1:10" ht="15.5" x14ac:dyDescent="0.35">
      <c r="A11" s="728" t="s">
        <v>372</v>
      </c>
      <c r="B11" s="728"/>
      <c r="C11" s="547">
        <f>'BUDGET SUMMARY'!D17</f>
        <v>0</v>
      </c>
      <c r="D11" s="547">
        <f>'BUDGET SUMMARY'!E17</f>
        <v>0</v>
      </c>
      <c r="E11" s="580">
        <f>'4.1 Production'!N61+'4.2 Translation'!N59+'4.3 Dissemination'!N61</f>
        <v>0</v>
      </c>
      <c r="F11" s="597">
        <f t="shared" si="0"/>
        <v>0</v>
      </c>
    </row>
    <row r="12" spans="1:10" ht="15.5" x14ac:dyDescent="0.35">
      <c r="A12" s="728" t="s">
        <v>373</v>
      </c>
      <c r="B12" s="728"/>
      <c r="C12" s="547">
        <f>'BUDGET SUMMARY'!D21</f>
        <v>0</v>
      </c>
      <c r="D12" s="547">
        <f>'BUDGET SUMMARY'!E21</f>
        <v>0</v>
      </c>
      <c r="E12" s="580">
        <f>'5. Consultations'!N61</f>
        <v>0</v>
      </c>
      <c r="F12" s="597">
        <f t="shared" si="0"/>
        <v>0</v>
      </c>
      <c r="H12" s="598"/>
    </row>
    <row r="13" spans="1:10" ht="15.5" x14ac:dyDescent="0.35">
      <c r="A13" s="713" t="s">
        <v>374</v>
      </c>
      <c r="B13" s="713"/>
      <c r="C13" s="547">
        <f>'BUDGET SUMMARY'!D22</f>
        <v>0</v>
      </c>
      <c r="D13" s="547">
        <f>'BUDGET SUMMARY'!E22</f>
        <v>0</v>
      </c>
      <c r="E13" s="580">
        <f>'6. Preparation for mobility'!N58</f>
        <v>0</v>
      </c>
      <c r="F13" s="597">
        <f t="shared" si="0"/>
        <v>0</v>
      </c>
      <c r="J13" s="598"/>
    </row>
    <row r="14" spans="1:10" ht="15.5" x14ac:dyDescent="0.35">
      <c r="A14" s="713" t="s">
        <v>330</v>
      </c>
      <c r="B14" s="713"/>
      <c r="C14" s="547">
        <f>'BUDGET SUMMARY'!D23</f>
        <v>0</v>
      </c>
      <c r="D14" s="547">
        <f>'BUDGET SUMMARY'!E23</f>
        <v>0</v>
      </c>
      <c r="E14" s="580">
        <f>'7. Financial audit'!N7</f>
        <v>0</v>
      </c>
      <c r="F14" s="597">
        <f t="shared" si="0"/>
        <v>0</v>
      </c>
    </row>
    <row r="15" spans="1:10" ht="15.5" x14ac:dyDescent="0.35">
      <c r="A15" s="740" t="s">
        <v>53</v>
      </c>
      <c r="B15" s="741"/>
      <c r="C15" s="581">
        <f>SUM(C8:C14)</f>
        <v>0</v>
      </c>
      <c r="D15" s="581">
        <f>SUM(D8:D14)</f>
        <v>0</v>
      </c>
      <c r="E15" s="580">
        <f>SUM(E8:E14)</f>
        <v>0</v>
      </c>
      <c r="F15" s="597">
        <f>SUM(F8:F14)</f>
        <v>0</v>
      </c>
    </row>
    <row r="16" spans="1:10" ht="16" thickBot="1" x14ac:dyDescent="0.4">
      <c r="A16" s="729" t="s">
        <v>375</v>
      </c>
      <c r="B16" s="729"/>
      <c r="C16" s="548">
        <f>'BUDGET SUMMARY'!D25</f>
        <v>0</v>
      </c>
      <c r="D16" s="548">
        <f>'BUDGET SUMMARY'!E25</f>
        <v>0</v>
      </c>
      <c r="E16" s="599">
        <f>'Indirect costs'!F5</f>
        <v>0</v>
      </c>
      <c r="F16" s="597">
        <f t="shared" si="0"/>
        <v>0</v>
      </c>
    </row>
    <row r="17" spans="1:8" ht="16" thickBot="1" x14ac:dyDescent="0.4">
      <c r="A17" s="730" t="s">
        <v>376</v>
      </c>
      <c r="B17" s="731"/>
      <c r="C17" s="568">
        <f>SUM(C15:C16)</f>
        <v>0</v>
      </c>
      <c r="D17" s="568">
        <f>SUM(D15:D16)</f>
        <v>0</v>
      </c>
      <c r="E17" s="582">
        <f>SUM(E15:E16)</f>
        <v>0</v>
      </c>
      <c r="F17" s="569">
        <f>SUM(F15:F16)</f>
        <v>0</v>
      </c>
    </row>
    <row r="18" spans="1:8" ht="15" thickBot="1" x14ac:dyDescent="0.4">
      <c r="A18" s="375"/>
      <c r="B18" s="375"/>
      <c r="C18" s="376"/>
      <c r="D18" s="376"/>
      <c r="E18" s="376"/>
      <c r="F18" s="377"/>
    </row>
    <row r="19" spans="1:8" ht="16" thickBot="1" x14ac:dyDescent="0.4">
      <c r="A19" s="732" t="s">
        <v>377</v>
      </c>
      <c r="B19" s="733"/>
      <c r="C19" s="549">
        <f>'BUDGET SUMMARY'!D34</f>
        <v>0</v>
      </c>
      <c r="D19" s="549">
        <f>'BUDGET SUMMARY'!E34</f>
        <v>0</v>
      </c>
      <c r="E19" s="583">
        <f>'Travel for Capacity Building'!J111</f>
        <v>0</v>
      </c>
      <c r="F19" s="550">
        <f>MIN(C19,E19)</f>
        <v>0</v>
      </c>
    </row>
    <row r="20" spans="1:8" ht="16" thickBot="1" x14ac:dyDescent="0.4">
      <c r="A20" s="551"/>
      <c r="B20" s="551"/>
      <c r="C20" s="552"/>
      <c r="D20" s="552"/>
      <c r="E20" s="552"/>
      <c r="F20" s="553"/>
    </row>
    <row r="21" spans="1:8" ht="15.5" x14ac:dyDescent="0.35">
      <c r="A21" s="734" t="s">
        <v>378</v>
      </c>
      <c r="B21" s="735"/>
      <c r="C21" s="554">
        <f>'BUDGET SUMMARY'!D43</f>
        <v>0</v>
      </c>
      <c r="D21" s="554">
        <f>'BUDGET SUMMARY'!E43</f>
        <v>0</v>
      </c>
      <c r="E21" s="554">
        <f>'MOBILITY ACTIVITIES - UNIT COST'!J124+'MOBILITY ACTIVITIES - UNIT COST'!J170+'MOBILITY ACTIVITIES - UNIT COST'!L198+'MOBILITY ACTIVITIES - UNIT COST'!L231</f>
        <v>0</v>
      </c>
      <c r="F21" s="555">
        <f>MIN(C21,E21)</f>
        <v>0</v>
      </c>
    </row>
    <row r="22" spans="1:8" ht="15.5" x14ac:dyDescent="0.35">
      <c r="A22" s="736" t="s">
        <v>389</v>
      </c>
      <c r="B22" s="737"/>
      <c r="C22" s="580">
        <f>'BUDGET SUMMARY'!D52</f>
        <v>0</v>
      </c>
      <c r="D22" s="580">
        <f>'BUDGET SUMMARY'!E52</f>
        <v>0</v>
      </c>
      <c r="E22" s="580">
        <f>'MOBILITY ACTIVITIES - UNIT COST'!J293+'MOBILITY ACTIVITIES - UNIT COST'!J342+'MOBILITY ACTIVITIES - UNIT COST'!J394+'MOBILITY ACTIVITIES - UNIT COST'!L420+'MOBILITY ACTIVITIES - UNIT COST'!L452</f>
        <v>0</v>
      </c>
      <c r="F22" s="610">
        <f t="shared" ref="F22:F23" si="1">MIN(C22,E22)</f>
        <v>0</v>
      </c>
    </row>
    <row r="23" spans="1:8" ht="15.5" x14ac:dyDescent="0.35">
      <c r="A23" s="736" t="s">
        <v>379</v>
      </c>
      <c r="B23" s="737"/>
      <c r="C23" s="580">
        <f>'BUDGET SUMMARY'!D60</f>
        <v>0</v>
      </c>
      <c r="D23" s="580">
        <f>'BUDGET SUMMARY'!E60</f>
        <v>0</v>
      </c>
      <c r="E23" s="580">
        <f>'MOBILITY ACTIVITIES - UNIT COST'!J566+'MOBILITY ACTIVITIES - UNIT COST'!J616+'MOBILITY ACTIVITIES - UNIT COST'!L641+'MOBILITY ACTIVITIES - UNIT COST'!L672</f>
        <v>0</v>
      </c>
      <c r="F23" s="610">
        <f t="shared" si="1"/>
        <v>0</v>
      </c>
    </row>
    <row r="24" spans="1:8" ht="16" thickBot="1" x14ac:dyDescent="0.4">
      <c r="A24" s="738" t="s">
        <v>380</v>
      </c>
      <c r="B24" s="739"/>
      <c r="C24" s="556">
        <f>C23+C22+C21+C19+C17</f>
        <v>0</v>
      </c>
      <c r="D24" s="556">
        <f>D23+D22+D21+D19+D17</f>
        <v>0</v>
      </c>
      <c r="E24" s="556">
        <f>E19+E21+E22+E23+E17</f>
        <v>0</v>
      </c>
      <c r="F24" s="557">
        <f>F23+F22+F21+F19+F17</f>
        <v>0</v>
      </c>
    </row>
    <row r="25" spans="1:8" ht="16" thickBot="1" x14ac:dyDescent="0.4">
      <c r="A25" s="558"/>
      <c r="B25" s="558"/>
      <c r="C25" s="558"/>
      <c r="D25" s="558"/>
      <c r="E25" s="558"/>
      <c r="F25" s="558"/>
    </row>
    <row r="26" spans="1:8" ht="15.5" x14ac:dyDescent="0.35">
      <c r="A26" s="726" t="s">
        <v>381</v>
      </c>
      <c r="B26" s="727"/>
      <c r="C26" s="559">
        <f>'BUDGET SUMMARY'!D29</f>
        <v>0</v>
      </c>
      <c r="D26" s="560">
        <f>'BUDGET SUMMARY'!E29</f>
        <v>0</v>
      </c>
      <c r="E26" s="584">
        <f>(E24-E27)</f>
        <v>0</v>
      </c>
      <c r="F26" s="561">
        <f>(F24-F27)</f>
        <v>0</v>
      </c>
      <c r="H26" s="614"/>
    </row>
    <row r="27" spans="1:8" ht="15.5" x14ac:dyDescent="0.35">
      <c r="A27" s="762" t="s">
        <v>382</v>
      </c>
      <c r="B27" s="763"/>
      <c r="C27" s="611">
        <f>'BUDGET SUMMARY'!D64</f>
        <v>0</v>
      </c>
      <c r="D27" s="612">
        <f>SUM(('BUDGET SUMMARY'!E30)+'Interim Financial Analysis'!D19+'Interim Financial Analysis'!D21+'Interim Financial Analysis'!D22+'Interim Financial Analysis'!D23)</f>
        <v>0</v>
      </c>
      <c r="E27" s="585">
        <f>(E17*'BUDGET SUMMARY'!B30)+'Interim Financial Analysis'!E19+'Interim Financial Analysis'!E21+'Interim Financial Analysis'!E22+'Interim Financial Analysis'!E23</f>
        <v>0</v>
      </c>
      <c r="F27" s="613">
        <f>(F17*'BUDGET SUMMARY'!B30)+'Interim Financial Analysis'!F19+'Interim Financial Analysis'!F21+'Interim Financial Analysis'!F22+'Interim Financial Analysis'!F23</f>
        <v>0</v>
      </c>
    </row>
    <row r="28" spans="1:8" ht="16" thickBot="1" x14ac:dyDescent="0.4">
      <c r="A28" s="764" t="s">
        <v>383</v>
      </c>
      <c r="B28" s="765"/>
      <c r="C28" s="562">
        <f>SUM(C26:C27)</f>
        <v>0</v>
      </c>
      <c r="D28" s="562">
        <f>D26+D27</f>
        <v>0</v>
      </c>
      <c r="E28" s="586">
        <f>SUM(E26:E27)</f>
        <v>0</v>
      </c>
      <c r="F28" s="563">
        <f>SUM(F26:F27)</f>
        <v>0</v>
      </c>
    </row>
    <row r="29" spans="1:8" ht="16" thickBot="1" x14ac:dyDescent="0.4">
      <c r="A29" s="564"/>
      <c r="B29" s="564"/>
      <c r="C29" s="564"/>
      <c r="D29" s="564"/>
      <c r="E29" s="564"/>
      <c r="F29" s="564"/>
    </row>
    <row r="30" spans="1:8" ht="15.5" x14ac:dyDescent="0.35">
      <c r="A30" s="754" t="s">
        <v>390</v>
      </c>
      <c r="B30" s="755"/>
      <c r="C30" s="755"/>
      <c r="D30" s="602">
        <f>'BUDGET SUMMARY'!D64</f>
        <v>0</v>
      </c>
      <c r="E30" s="587"/>
      <c r="F30" s="565"/>
    </row>
    <row r="31" spans="1:8" ht="15.5" x14ac:dyDescent="0.35">
      <c r="A31" s="756" t="s">
        <v>384</v>
      </c>
      <c r="B31" s="757"/>
      <c r="C31" s="757"/>
      <c r="D31" s="605"/>
      <c r="E31" s="588"/>
      <c r="F31" s="766" t="e">
        <f>IF(D32&gt;=70%,A43,A44)</f>
        <v>#DIV/0!</v>
      </c>
    </row>
    <row r="32" spans="1:8" ht="15.5" x14ac:dyDescent="0.35">
      <c r="A32" s="758" t="s">
        <v>385</v>
      </c>
      <c r="B32" s="759"/>
      <c r="C32" s="759"/>
      <c r="D32" s="604" t="e">
        <f>F24/D31</f>
        <v>#DIV/0!</v>
      </c>
      <c r="E32" s="595"/>
      <c r="F32" s="766"/>
    </row>
    <row r="33" spans="1:6" ht="16" thickBot="1" x14ac:dyDescent="0.4">
      <c r="A33" s="760" t="s">
        <v>386</v>
      </c>
      <c r="B33" s="761"/>
      <c r="C33" s="761"/>
      <c r="D33" s="603" t="e">
        <f>IF(D32&gt;=70%,D31,D31-(D31*0.7-D28))</f>
        <v>#DIV/0!</v>
      </c>
      <c r="E33" s="596"/>
      <c r="F33" s="767"/>
    </row>
    <row r="34" spans="1:6" ht="16" thickBot="1" x14ac:dyDescent="0.4">
      <c r="A34" s="379"/>
      <c r="B34" s="378"/>
      <c r="C34" s="768"/>
      <c r="D34" s="768"/>
      <c r="E34" s="571"/>
      <c r="F34" s="378"/>
    </row>
    <row r="35" spans="1:6" ht="16" thickBot="1" x14ac:dyDescent="0.4">
      <c r="A35" s="769" t="s">
        <v>387</v>
      </c>
      <c r="B35" s="770"/>
      <c r="C35" s="378"/>
      <c r="D35" s="380"/>
      <c r="E35" s="380"/>
      <c r="F35" s="378"/>
    </row>
    <row r="36" spans="1:6" x14ac:dyDescent="0.35">
      <c r="A36" s="742" t="s">
        <v>388</v>
      </c>
      <c r="B36" s="743"/>
      <c r="C36" s="743"/>
      <c r="D36" s="743"/>
      <c r="E36" s="744"/>
      <c r="F36" s="745"/>
    </row>
    <row r="37" spans="1:6" x14ac:dyDescent="0.35">
      <c r="A37" s="746"/>
      <c r="B37" s="747"/>
      <c r="C37" s="747"/>
      <c r="D37" s="747"/>
      <c r="E37" s="748"/>
      <c r="F37" s="749"/>
    </row>
    <row r="38" spans="1:6" x14ac:dyDescent="0.35">
      <c r="A38" s="746"/>
      <c r="B38" s="747"/>
      <c r="C38" s="747"/>
      <c r="D38" s="747"/>
      <c r="E38" s="748"/>
      <c r="F38" s="749"/>
    </row>
    <row r="39" spans="1:6" x14ac:dyDescent="0.35">
      <c r="A39" s="746"/>
      <c r="B39" s="747"/>
      <c r="C39" s="747"/>
      <c r="D39" s="747"/>
      <c r="E39" s="748"/>
      <c r="F39" s="749"/>
    </row>
    <row r="40" spans="1:6" ht="203.4" customHeight="1" thickBot="1" x14ac:dyDescent="0.4">
      <c r="A40" s="750"/>
      <c r="B40" s="751"/>
      <c r="C40" s="751"/>
      <c r="D40" s="751"/>
      <c r="E40" s="752"/>
      <c r="F40" s="753"/>
    </row>
    <row r="43" spans="1:6" s="594" customFormat="1" x14ac:dyDescent="0.35">
      <c r="A43" s="594" t="s">
        <v>411</v>
      </c>
    </row>
    <row r="44" spans="1:6" s="594" customFormat="1" x14ac:dyDescent="0.35">
      <c r="A44" s="594" t="s">
        <v>410</v>
      </c>
    </row>
  </sheetData>
  <sheetProtection algorithmName="SHA-512" hashValue="DYkY1PzeURF+wlmThJDsriAlYO6Eqld7ic+/9n3dmm7nnIjw9t1sJIUxS1p8b4KH5eV8p1v37eXPiJR/8kbgEw==" saltValue="VYismSwFHLGTe4JcG8NUrg==" spinCount="100000" sheet="1" objects="1" scenarios="1"/>
  <mergeCells count="32">
    <mergeCell ref="A27:B27"/>
    <mergeCell ref="A28:B28"/>
    <mergeCell ref="F31:F33"/>
    <mergeCell ref="C34:D34"/>
    <mergeCell ref="A35:B35"/>
    <mergeCell ref="A36:F40"/>
    <mergeCell ref="A30:C30"/>
    <mergeCell ref="A31:C31"/>
    <mergeCell ref="A32:C32"/>
    <mergeCell ref="A33:C33"/>
    <mergeCell ref="A26:B26"/>
    <mergeCell ref="A11:B11"/>
    <mergeCell ref="A12:B12"/>
    <mergeCell ref="A13:B13"/>
    <mergeCell ref="A14:B14"/>
    <mergeCell ref="A16:B16"/>
    <mergeCell ref="A17:B17"/>
    <mergeCell ref="A19:B19"/>
    <mergeCell ref="A21:B21"/>
    <mergeCell ref="A22:B22"/>
    <mergeCell ref="A23:B23"/>
    <mergeCell ref="A24:B24"/>
    <mergeCell ref="A15:B15"/>
    <mergeCell ref="A10:B10"/>
    <mergeCell ref="A1:F1"/>
    <mergeCell ref="C6:F6"/>
    <mergeCell ref="A7:B7"/>
    <mergeCell ref="A8:B8"/>
    <mergeCell ref="A9:B9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>
    <tabColor rgb="FFFF0000"/>
  </sheetPr>
  <dimension ref="B1:AY101"/>
  <sheetViews>
    <sheetView topLeftCell="A46" zoomScale="80" zoomScaleNormal="80" workbookViewId="0">
      <selection activeCell="G47" sqref="G47"/>
    </sheetView>
  </sheetViews>
  <sheetFormatPr defaultColWidth="9.08984375" defaultRowHeight="14.5" x14ac:dyDescent="0.35"/>
  <cols>
    <col min="1" max="1" width="0.1796875" style="542" customWidth="1"/>
    <col min="2" max="2" width="15" style="542" customWidth="1"/>
    <col min="3" max="3" width="9.08984375" style="542" customWidth="1"/>
    <col min="4" max="4" width="50.6328125" style="542" customWidth="1"/>
    <col min="5" max="5" width="22" style="542" customWidth="1"/>
    <col min="6" max="6" width="19.90625" style="542" customWidth="1"/>
    <col min="7" max="7" width="16.90625" style="540" customWidth="1"/>
    <col min="8" max="8" width="15.90625" style="541" customWidth="1"/>
    <col min="9" max="9" width="19" style="540" customWidth="1"/>
    <col min="10" max="10" width="17" style="539" customWidth="1"/>
    <col min="11" max="11" width="10.08984375" style="539" bestFit="1" customWidth="1"/>
    <col min="12" max="12" width="9.08984375" style="539"/>
    <col min="13" max="13" width="12.54296875" style="539" bestFit="1" customWidth="1"/>
    <col min="14" max="15" width="9.08984375" style="539"/>
    <col min="16" max="50" width="9.08984375" style="540"/>
    <col min="51" max="16384" width="9.08984375" style="542"/>
  </cols>
  <sheetData>
    <row r="1" spans="2:51" s="408" customFormat="1" ht="24" customHeight="1" x14ac:dyDescent="0.35">
      <c r="B1" s="832" t="s">
        <v>394</v>
      </c>
      <c r="C1" s="832"/>
      <c r="D1" s="832"/>
      <c r="E1" s="832"/>
      <c r="F1" s="832"/>
      <c r="G1" s="832"/>
      <c r="H1" s="832"/>
      <c r="I1" s="832"/>
      <c r="J1" s="832"/>
      <c r="K1" s="406"/>
      <c r="L1" s="406"/>
      <c r="M1" s="406"/>
      <c r="N1" s="406"/>
      <c r="O1" s="406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  <c r="AS1" s="407"/>
      <c r="AT1" s="407"/>
      <c r="AU1" s="407"/>
      <c r="AV1" s="407"/>
      <c r="AW1" s="407"/>
      <c r="AX1" s="407"/>
    </row>
    <row r="2" spans="2:51" s="408" customFormat="1" ht="25.75" customHeight="1" x14ac:dyDescent="0.35">
      <c r="B2" s="722" t="s">
        <v>253</v>
      </c>
      <c r="C2" s="722"/>
      <c r="D2" s="722" t="str">
        <f>'BUDGET SUMMARY'!C3</f>
        <v>(to be filled in by the beneficiairy)</v>
      </c>
      <c r="E2" s="722"/>
      <c r="F2" s="722"/>
      <c r="G2" s="722"/>
      <c r="H2" s="722"/>
      <c r="I2" s="722"/>
      <c r="J2" s="722"/>
      <c r="K2" s="406"/>
      <c r="L2" s="406"/>
      <c r="M2" s="406"/>
      <c r="N2" s="406"/>
      <c r="O2" s="406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  <c r="AL2" s="407"/>
      <c r="AM2" s="407"/>
      <c r="AN2" s="407"/>
      <c r="AO2" s="407"/>
      <c r="AP2" s="407"/>
      <c r="AQ2" s="407"/>
      <c r="AR2" s="407"/>
      <c r="AS2" s="407"/>
      <c r="AT2" s="407"/>
      <c r="AU2" s="407"/>
      <c r="AV2" s="407"/>
      <c r="AW2" s="407"/>
      <c r="AX2" s="407"/>
    </row>
    <row r="3" spans="2:51" s="408" customFormat="1" ht="21" customHeight="1" x14ac:dyDescent="0.35">
      <c r="B3" s="831" t="s">
        <v>241</v>
      </c>
      <c r="C3" s="831"/>
      <c r="D3" s="831" t="str">
        <f>'BUDGET SUMMARY'!C4</f>
        <v>(to be filled in by the beneficiairy)</v>
      </c>
      <c r="E3" s="831"/>
      <c r="F3" s="831"/>
      <c r="G3" s="831"/>
      <c r="H3" s="831"/>
      <c r="I3" s="831"/>
      <c r="J3" s="831"/>
      <c r="K3" s="406"/>
      <c r="L3" s="406"/>
      <c r="M3" s="406"/>
      <c r="N3" s="406"/>
      <c r="O3" s="406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  <c r="AP3" s="407"/>
      <c r="AQ3" s="407"/>
      <c r="AR3" s="407"/>
      <c r="AS3" s="407"/>
      <c r="AT3" s="407"/>
      <c r="AU3" s="407"/>
      <c r="AV3" s="407"/>
      <c r="AW3" s="407"/>
      <c r="AX3" s="407"/>
    </row>
    <row r="4" spans="2:51" s="413" customFormat="1" ht="11" customHeight="1" thickBot="1" x14ac:dyDescent="0.4">
      <c r="B4" s="776"/>
      <c r="C4" s="776"/>
      <c r="D4" s="776"/>
      <c r="E4" s="776"/>
      <c r="F4" s="409"/>
      <c r="G4" s="410"/>
      <c r="H4" s="411"/>
      <c r="I4" s="410"/>
      <c r="J4" s="412"/>
      <c r="K4" s="412"/>
      <c r="L4" s="412"/>
      <c r="M4" s="412"/>
      <c r="N4" s="412"/>
      <c r="O4" s="412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  <c r="AJ4" s="410"/>
      <c r="AK4" s="410"/>
      <c r="AL4" s="410"/>
      <c r="AM4" s="410"/>
      <c r="AN4" s="410"/>
      <c r="AO4" s="410"/>
      <c r="AP4" s="410"/>
      <c r="AQ4" s="410"/>
      <c r="AR4" s="410"/>
      <c r="AS4" s="410"/>
      <c r="AT4" s="410"/>
      <c r="AU4" s="410"/>
      <c r="AV4" s="410"/>
      <c r="AW4" s="410"/>
      <c r="AX4" s="410"/>
    </row>
    <row r="5" spans="2:51" s="413" customFormat="1" ht="38" customHeight="1" thickBot="1" x14ac:dyDescent="0.4">
      <c r="B5" s="777" t="s">
        <v>235</v>
      </c>
      <c r="C5" s="778"/>
      <c r="D5" s="779"/>
      <c r="E5" s="414" t="s">
        <v>282</v>
      </c>
      <c r="F5" s="415" t="s">
        <v>243</v>
      </c>
      <c r="G5" s="771" t="s">
        <v>264</v>
      </c>
      <c r="H5" s="771"/>
      <c r="I5" s="771"/>
      <c r="J5" s="772"/>
      <c r="K5" s="412"/>
      <c r="L5" s="412"/>
      <c r="M5" s="412"/>
      <c r="N5" s="412"/>
      <c r="O5" s="412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</row>
    <row r="6" spans="2:51" s="413" customFormat="1" ht="72" customHeight="1" thickBot="1" x14ac:dyDescent="0.4">
      <c r="B6" s="780" t="s">
        <v>343</v>
      </c>
      <c r="C6" s="781"/>
      <c r="D6" s="782"/>
      <c r="E6" s="416" t="s">
        <v>395</v>
      </c>
      <c r="F6" s="416" t="s">
        <v>395</v>
      </c>
      <c r="G6" s="417" t="s">
        <v>396</v>
      </c>
      <c r="H6" s="418" t="s">
        <v>397</v>
      </c>
      <c r="I6" s="419" t="s">
        <v>398</v>
      </c>
      <c r="J6" s="420" t="s">
        <v>399</v>
      </c>
      <c r="K6" s="412"/>
      <c r="L6" s="412"/>
      <c r="M6" s="412"/>
      <c r="N6" s="412"/>
      <c r="O6" s="412"/>
      <c r="P6" s="412"/>
      <c r="Q6" s="410"/>
      <c r="R6" s="410"/>
      <c r="S6" s="410"/>
      <c r="T6" s="410"/>
      <c r="U6" s="410"/>
      <c r="V6" s="410"/>
      <c r="W6" s="410"/>
      <c r="X6" s="410"/>
      <c r="Y6" s="410"/>
      <c r="Z6" s="410"/>
      <c r="AA6" s="410"/>
      <c r="AB6" s="410"/>
      <c r="AC6" s="410"/>
      <c r="AD6" s="410"/>
      <c r="AE6" s="410"/>
      <c r="AF6" s="410"/>
      <c r="AG6" s="410"/>
      <c r="AH6" s="410"/>
      <c r="AI6" s="410"/>
      <c r="AJ6" s="410"/>
      <c r="AK6" s="410"/>
      <c r="AL6" s="410"/>
      <c r="AM6" s="410"/>
      <c r="AN6" s="410"/>
      <c r="AO6" s="410"/>
      <c r="AP6" s="410"/>
      <c r="AQ6" s="410"/>
      <c r="AR6" s="410"/>
      <c r="AS6" s="410"/>
      <c r="AT6" s="410"/>
      <c r="AU6" s="410"/>
      <c r="AV6" s="410"/>
      <c r="AW6" s="410"/>
      <c r="AX6" s="410"/>
      <c r="AY6" s="410"/>
    </row>
    <row r="7" spans="2:51" s="413" customFormat="1" ht="24" customHeight="1" x14ac:dyDescent="0.35">
      <c r="B7" s="836" t="s">
        <v>203</v>
      </c>
      <c r="C7" s="837"/>
      <c r="D7" s="838"/>
      <c r="E7" s="421"/>
      <c r="F7" s="421"/>
      <c r="G7" s="422"/>
      <c r="H7" s="422"/>
      <c r="I7" s="422"/>
      <c r="J7" s="423"/>
      <c r="K7" s="412"/>
      <c r="L7" s="412"/>
      <c r="M7" s="412"/>
      <c r="N7" s="412"/>
      <c r="O7" s="412"/>
      <c r="P7" s="412"/>
      <c r="Q7" s="410"/>
      <c r="R7" s="410"/>
      <c r="S7" s="410"/>
      <c r="T7" s="410"/>
      <c r="U7" s="410"/>
      <c r="V7" s="410"/>
      <c r="W7" s="410"/>
      <c r="X7" s="410"/>
      <c r="Y7" s="410"/>
      <c r="Z7" s="410"/>
      <c r="AA7" s="410"/>
      <c r="AB7" s="410"/>
      <c r="AC7" s="410"/>
      <c r="AD7" s="410"/>
      <c r="AE7" s="410"/>
      <c r="AF7" s="410"/>
      <c r="AG7" s="410"/>
      <c r="AH7" s="410"/>
      <c r="AI7" s="410"/>
      <c r="AJ7" s="410"/>
      <c r="AK7" s="410"/>
      <c r="AL7" s="410"/>
      <c r="AM7" s="410"/>
      <c r="AN7" s="410"/>
      <c r="AO7" s="410"/>
      <c r="AP7" s="410"/>
      <c r="AQ7" s="410"/>
      <c r="AR7" s="410"/>
      <c r="AS7" s="410"/>
      <c r="AT7" s="410"/>
      <c r="AU7" s="410"/>
      <c r="AV7" s="410"/>
      <c r="AW7" s="410"/>
      <c r="AX7" s="410"/>
      <c r="AY7" s="410"/>
    </row>
    <row r="8" spans="2:51" s="413" customFormat="1" ht="23.4" customHeight="1" x14ac:dyDescent="0.35">
      <c r="B8" s="773" t="s">
        <v>313</v>
      </c>
      <c r="C8" s="774"/>
      <c r="D8" s="775"/>
      <c r="E8" s="424">
        <f>'BUDGET SUMMARY'!D9</f>
        <v>0</v>
      </c>
      <c r="F8" s="425">
        <f>'1. Staff costs'!J57</f>
        <v>0</v>
      </c>
      <c r="G8" s="426">
        <f>F8-I8</f>
        <v>0</v>
      </c>
      <c r="H8" s="426"/>
      <c r="I8" s="426">
        <f>'1. Staff costs'!O57+H8</f>
        <v>0</v>
      </c>
      <c r="J8" s="427">
        <f>MIN(E8*1.1,I8)</f>
        <v>0</v>
      </c>
      <c r="K8" s="428"/>
      <c r="L8" s="412"/>
      <c r="M8" s="412"/>
      <c r="N8" s="412"/>
      <c r="O8" s="412"/>
      <c r="P8" s="412"/>
      <c r="Q8" s="410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10"/>
      <c r="AU8" s="410"/>
      <c r="AV8" s="410"/>
      <c r="AW8" s="410"/>
      <c r="AX8" s="410"/>
      <c r="AY8" s="410"/>
    </row>
    <row r="9" spans="2:51" s="413" customFormat="1" ht="23" customHeight="1" x14ac:dyDescent="0.35">
      <c r="B9" s="773" t="s">
        <v>314</v>
      </c>
      <c r="C9" s="774"/>
      <c r="D9" s="775"/>
      <c r="E9" s="424">
        <f>'BUDGET SUMMARY'!D10</f>
        <v>0</v>
      </c>
      <c r="F9" s="425">
        <f>'2. ICT'!I57</f>
        <v>0</v>
      </c>
      <c r="G9" s="426">
        <f>F9-I9</f>
        <v>0</v>
      </c>
      <c r="H9" s="426"/>
      <c r="I9" s="426">
        <f>('2. ICT'!N57)+H9</f>
        <v>0</v>
      </c>
      <c r="J9" s="427">
        <f>MIN(E9*1.1,I9)</f>
        <v>0</v>
      </c>
      <c r="K9" s="412"/>
      <c r="L9" s="412"/>
      <c r="M9" s="412"/>
      <c r="N9" s="412"/>
      <c r="O9" s="406"/>
      <c r="P9" s="412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0"/>
      <c r="AR9" s="410"/>
      <c r="AS9" s="410"/>
      <c r="AT9" s="410"/>
      <c r="AU9" s="410"/>
      <c r="AV9" s="410"/>
      <c r="AW9" s="410"/>
      <c r="AX9" s="410"/>
      <c r="AY9" s="410"/>
    </row>
    <row r="10" spans="2:51" s="413" customFormat="1" ht="23" customHeight="1" x14ac:dyDescent="0.35">
      <c r="B10" s="773" t="s">
        <v>315</v>
      </c>
      <c r="C10" s="774"/>
      <c r="D10" s="775"/>
      <c r="E10" s="425">
        <f>'BUDGET SUMMARY'!D11</f>
        <v>0</v>
      </c>
      <c r="F10" s="425">
        <f>F11+F12+F13+F14+F15</f>
        <v>0</v>
      </c>
      <c r="G10" s="426">
        <f>SUM(G11:G15)</f>
        <v>0</v>
      </c>
      <c r="H10" s="426"/>
      <c r="I10" s="426">
        <f>I11+I12+I13+I14+I15</f>
        <v>0</v>
      </c>
      <c r="J10" s="427">
        <f>MIN(E10*1.1,I10)</f>
        <v>0</v>
      </c>
      <c r="K10" s="412"/>
      <c r="L10" s="412"/>
      <c r="M10" s="412"/>
      <c r="N10" s="412"/>
      <c r="O10" s="412"/>
      <c r="P10" s="412"/>
      <c r="Q10" s="410"/>
      <c r="R10" s="410"/>
      <c r="S10" s="410"/>
      <c r="T10" s="410"/>
      <c r="U10" s="410"/>
      <c r="V10" s="410"/>
      <c r="W10" s="410"/>
      <c r="X10" s="410"/>
      <c r="Y10" s="410"/>
      <c r="Z10" s="410"/>
      <c r="AA10" s="410"/>
      <c r="AB10" s="410"/>
      <c r="AC10" s="410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410"/>
      <c r="AQ10" s="410"/>
      <c r="AR10" s="410"/>
      <c r="AS10" s="410"/>
      <c r="AT10" s="410"/>
      <c r="AU10" s="410"/>
      <c r="AV10" s="410"/>
      <c r="AW10" s="410"/>
      <c r="AX10" s="410"/>
      <c r="AY10" s="410"/>
    </row>
    <row r="11" spans="2:51" s="413" customFormat="1" ht="23" customHeight="1" x14ac:dyDescent="0.35">
      <c r="B11" s="796" t="s">
        <v>316</v>
      </c>
      <c r="C11" s="797"/>
      <c r="D11" s="798"/>
      <c r="E11" s="429">
        <f>'BUDGET SUMMARY'!D12</f>
        <v>0</v>
      </c>
      <c r="F11" s="430">
        <f>'3.1 Board and Lodging'!L135</f>
        <v>0</v>
      </c>
      <c r="G11" s="431">
        <f>F11-I11</f>
        <v>0</v>
      </c>
      <c r="H11" s="431"/>
      <c r="I11" s="431">
        <f>'3.1 Board and Lodging'!Q135+H11</f>
        <v>0</v>
      </c>
      <c r="J11" s="432"/>
      <c r="K11" s="412"/>
      <c r="L11" s="412"/>
      <c r="M11" s="412"/>
      <c r="N11" s="412"/>
      <c r="O11" s="412"/>
      <c r="P11" s="412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10"/>
      <c r="AU11" s="410"/>
      <c r="AV11" s="410"/>
      <c r="AW11" s="410"/>
      <c r="AX11" s="410"/>
      <c r="AY11" s="410"/>
    </row>
    <row r="12" spans="2:51" s="413" customFormat="1" ht="23" customHeight="1" x14ac:dyDescent="0.35">
      <c r="B12" s="796" t="s">
        <v>317</v>
      </c>
      <c r="C12" s="797"/>
      <c r="D12" s="798"/>
      <c r="E12" s="429">
        <f>'BUDGET SUMMARY'!D13</f>
        <v>0</v>
      </c>
      <c r="F12" s="430">
        <f>'3.2 Visa and Insurance'!M59</f>
        <v>0</v>
      </c>
      <c r="G12" s="431">
        <f t="shared" ref="G12:G15" si="0">F12-I12</f>
        <v>0</v>
      </c>
      <c r="H12" s="431"/>
      <c r="I12" s="433">
        <f>'3.2 Visa and Insurance'!R59+H12</f>
        <v>0</v>
      </c>
      <c r="J12" s="432"/>
      <c r="K12" s="412"/>
      <c r="L12" s="412"/>
      <c r="M12" s="406"/>
      <c r="N12" s="412"/>
      <c r="O12" s="412"/>
      <c r="P12" s="412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10"/>
      <c r="AU12" s="410"/>
      <c r="AV12" s="410"/>
      <c r="AW12" s="410"/>
      <c r="AX12" s="410"/>
      <c r="AY12" s="410"/>
    </row>
    <row r="13" spans="2:51" s="413" customFormat="1" ht="23" customHeight="1" x14ac:dyDescent="0.35">
      <c r="B13" s="796" t="s">
        <v>318</v>
      </c>
      <c r="C13" s="797"/>
      <c r="D13" s="798"/>
      <c r="E13" s="429">
        <f>'BUDGET SUMMARY'!D14</f>
        <v>0</v>
      </c>
      <c r="F13" s="430">
        <f>'3.3 Rental of rooms etc.'!K71</f>
        <v>0</v>
      </c>
      <c r="G13" s="431">
        <f t="shared" si="0"/>
        <v>0</v>
      </c>
      <c r="H13" s="431"/>
      <c r="I13" s="433">
        <f>'3.3 Rental of rooms etc.'!P71+H13</f>
        <v>0</v>
      </c>
      <c r="J13" s="432"/>
      <c r="K13" s="412"/>
      <c r="L13" s="412"/>
      <c r="M13" s="412"/>
      <c r="N13" s="412"/>
      <c r="O13" s="412"/>
      <c r="P13" s="412"/>
      <c r="Q13" s="410"/>
      <c r="R13" s="410"/>
      <c r="S13" s="410"/>
      <c r="T13" s="410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0"/>
      <c r="AQ13" s="410"/>
      <c r="AR13" s="410"/>
      <c r="AS13" s="410"/>
      <c r="AT13" s="410"/>
      <c r="AU13" s="410"/>
      <c r="AV13" s="410"/>
      <c r="AW13" s="410"/>
      <c r="AX13" s="410"/>
      <c r="AY13" s="410"/>
    </row>
    <row r="14" spans="2:51" s="413" customFormat="1" ht="23" customHeight="1" x14ac:dyDescent="0.35">
      <c r="B14" s="796" t="s">
        <v>308</v>
      </c>
      <c r="C14" s="797"/>
      <c r="D14" s="798"/>
      <c r="E14" s="429">
        <f>'BUDGET SUMMARY'!D15</f>
        <v>0</v>
      </c>
      <c r="F14" s="430">
        <f>'3.4 Interpretation costs'!J57</f>
        <v>0</v>
      </c>
      <c r="G14" s="431">
        <f t="shared" si="0"/>
        <v>0</v>
      </c>
      <c r="H14" s="431"/>
      <c r="I14" s="433">
        <f>'3.4 Interpretation costs'!O57+H14</f>
        <v>0</v>
      </c>
      <c r="J14" s="432"/>
      <c r="K14" s="412"/>
      <c r="L14" s="412"/>
      <c r="M14" s="412"/>
      <c r="N14" s="412"/>
      <c r="O14" s="412"/>
      <c r="P14" s="412"/>
      <c r="Q14" s="410"/>
      <c r="R14" s="410"/>
      <c r="S14" s="410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0"/>
      <c r="AT14" s="410"/>
      <c r="AU14" s="410"/>
      <c r="AV14" s="410"/>
      <c r="AW14" s="410"/>
      <c r="AX14" s="410"/>
      <c r="AY14" s="410"/>
    </row>
    <row r="15" spans="2:51" s="413" customFormat="1" ht="23" customHeight="1" x14ac:dyDescent="0.35">
      <c r="B15" s="796" t="s">
        <v>319</v>
      </c>
      <c r="C15" s="797"/>
      <c r="D15" s="798"/>
      <c r="E15" s="429">
        <f>'BUDGET SUMMARY'!D16</f>
        <v>0</v>
      </c>
      <c r="F15" s="430">
        <f>'3.5 External speakers'!J56</f>
        <v>0</v>
      </c>
      <c r="G15" s="431">
        <f t="shared" si="0"/>
        <v>0</v>
      </c>
      <c r="H15" s="431"/>
      <c r="I15" s="433">
        <f>'3.5 External speakers'!O56+H15</f>
        <v>0</v>
      </c>
      <c r="J15" s="432"/>
      <c r="K15" s="412"/>
      <c r="L15" s="406"/>
      <c r="M15" s="412"/>
      <c r="N15" s="412"/>
      <c r="O15" s="412"/>
      <c r="P15" s="412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10"/>
      <c r="AY15" s="410"/>
    </row>
    <row r="16" spans="2:51" s="413" customFormat="1" ht="23" customHeight="1" x14ac:dyDescent="0.35">
      <c r="B16" s="773" t="s">
        <v>320</v>
      </c>
      <c r="C16" s="774"/>
      <c r="D16" s="775"/>
      <c r="E16" s="425">
        <f>'BUDGET SUMMARY'!D17</f>
        <v>0</v>
      </c>
      <c r="F16" s="425">
        <f>F17+F18+F19</f>
        <v>0</v>
      </c>
      <c r="G16" s="426">
        <f>SUM(G17:G19)</f>
        <v>0</v>
      </c>
      <c r="H16" s="426"/>
      <c r="I16" s="434">
        <f>I17+I18+I19</f>
        <v>0</v>
      </c>
      <c r="J16" s="427">
        <f>MIN(E16*1.1,I16)</f>
        <v>0</v>
      </c>
      <c r="K16" s="412"/>
      <c r="L16" s="412"/>
      <c r="M16" s="412"/>
      <c r="N16" s="412"/>
      <c r="O16" s="412"/>
      <c r="P16" s="412"/>
      <c r="Q16" s="410"/>
      <c r="R16" s="410"/>
      <c r="S16" s="410"/>
      <c r="T16" s="410"/>
      <c r="U16" s="410"/>
      <c r="V16" s="410"/>
      <c r="W16" s="410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0"/>
      <c r="AL16" s="410"/>
      <c r="AM16" s="410"/>
      <c r="AN16" s="410"/>
      <c r="AO16" s="410"/>
      <c r="AP16" s="410"/>
      <c r="AQ16" s="410"/>
      <c r="AR16" s="410"/>
      <c r="AS16" s="410"/>
      <c r="AT16" s="410"/>
      <c r="AU16" s="410"/>
      <c r="AV16" s="410"/>
      <c r="AW16" s="410"/>
      <c r="AX16" s="410"/>
      <c r="AY16" s="410"/>
    </row>
    <row r="17" spans="2:51" s="413" customFormat="1" ht="23" customHeight="1" x14ac:dyDescent="0.35">
      <c r="B17" s="796" t="s">
        <v>309</v>
      </c>
      <c r="C17" s="797"/>
      <c r="D17" s="798"/>
      <c r="E17" s="429">
        <f>'BUDGET SUMMARY'!D18</f>
        <v>0</v>
      </c>
      <c r="F17" s="430">
        <f>'4.1 Production'!I61</f>
        <v>0</v>
      </c>
      <c r="G17" s="431">
        <f>F17-I17</f>
        <v>0</v>
      </c>
      <c r="H17" s="431"/>
      <c r="I17" s="433">
        <f>'4.1 Production'!N61+H17</f>
        <v>0</v>
      </c>
      <c r="J17" s="427"/>
      <c r="K17" s="412"/>
      <c r="L17" s="412"/>
      <c r="M17" s="435"/>
      <c r="N17" s="412"/>
      <c r="O17" s="412"/>
      <c r="P17" s="412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0"/>
      <c r="AO17" s="410"/>
      <c r="AP17" s="410"/>
      <c r="AQ17" s="410"/>
      <c r="AR17" s="410"/>
      <c r="AS17" s="410"/>
      <c r="AT17" s="410"/>
      <c r="AU17" s="410"/>
      <c r="AV17" s="410"/>
      <c r="AW17" s="410"/>
      <c r="AX17" s="410"/>
      <c r="AY17" s="410"/>
    </row>
    <row r="18" spans="2:51" s="413" customFormat="1" ht="23" customHeight="1" x14ac:dyDescent="0.35">
      <c r="B18" s="796" t="s">
        <v>310</v>
      </c>
      <c r="C18" s="797"/>
      <c r="D18" s="798"/>
      <c r="E18" s="429">
        <f>'BUDGET SUMMARY'!D19</f>
        <v>0</v>
      </c>
      <c r="F18" s="430">
        <f>'4.2 Translation'!I59</f>
        <v>0</v>
      </c>
      <c r="G18" s="431">
        <f>F18-I18</f>
        <v>0</v>
      </c>
      <c r="H18" s="431"/>
      <c r="I18" s="433">
        <f>'4.2 Translation'!N59+H18</f>
        <v>0</v>
      </c>
      <c r="J18" s="432"/>
      <c r="K18" s="412"/>
      <c r="L18" s="412"/>
      <c r="M18" s="412"/>
      <c r="N18" s="412"/>
      <c r="O18" s="412"/>
      <c r="P18" s="412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0"/>
      <c r="AT18" s="410"/>
      <c r="AU18" s="410"/>
      <c r="AV18" s="410"/>
      <c r="AW18" s="410"/>
      <c r="AX18" s="410"/>
      <c r="AY18" s="410"/>
    </row>
    <row r="19" spans="2:51" s="413" customFormat="1" ht="23" customHeight="1" x14ac:dyDescent="0.35">
      <c r="B19" s="796" t="s">
        <v>321</v>
      </c>
      <c r="C19" s="797"/>
      <c r="D19" s="798"/>
      <c r="E19" s="429">
        <f>'BUDGET SUMMARY'!D20</f>
        <v>0</v>
      </c>
      <c r="F19" s="430">
        <f>'4.3 Dissemination'!I61</f>
        <v>0</v>
      </c>
      <c r="G19" s="431">
        <f>F19-I19</f>
        <v>0</v>
      </c>
      <c r="H19" s="431"/>
      <c r="I19" s="433">
        <f>'4.3 Dissemination'!N61+H19</f>
        <v>0</v>
      </c>
      <c r="J19" s="432"/>
      <c r="K19" s="412"/>
      <c r="L19" s="412"/>
      <c r="M19" s="412"/>
      <c r="N19" s="412"/>
      <c r="O19" s="412"/>
      <c r="P19" s="412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10"/>
      <c r="AU19" s="410"/>
      <c r="AV19" s="410"/>
      <c r="AW19" s="410"/>
      <c r="AX19" s="410"/>
      <c r="AY19" s="410"/>
    </row>
    <row r="20" spans="2:51" s="413" customFormat="1" ht="23" customHeight="1" x14ac:dyDescent="0.35">
      <c r="B20" s="773" t="s">
        <v>329</v>
      </c>
      <c r="C20" s="774"/>
      <c r="D20" s="775"/>
      <c r="E20" s="424">
        <f>'BUDGET SUMMARY'!D21</f>
        <v>0</v>
      </c>
      <c r="F20" s="425">
        <f>'5. Consultations'!I61</f>
        <v>0</v>
      </c>
      <c r="G20" s="426">
        <f>F20-I20</f>
        <v>0</v>
      </c>
      <c r="H20" s="431"/>
      <c r="I20" s="434">
        <f>'5. Consultations'!N61+H20</f>
        <v>0</v>
      </c>
      <c r="J20" s="427">
        <f>MIN(E20*1.1,I20)</f>
        <v>0</v>
      </c>
      <c r="K20" s="412"/>
      <c r="L20" s="412"/>
      <c r="M20" s="412"/>
      <c r="N20" s="412"/>
      <c r="O20" s="412"/>
      <c r="P20" s="412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10"/>
      <c r="AU20" s="410"/>
      <c r="AV20" s="410"/>
      <c r="AW20" s="410"/>
      <c r="AX20" s="410"/>
      <c r="AY20" s="410"/>
    </row>
    <row r="21" spans="2:51" s="413" customFormat="1" ht="23" customHeight="1" x14ac:dyDescent="0.35">
      <c r="B21" s="773" t="s">
        <v>323</v>
      </c>
      <c r="C21" s="774"/>
      <c r="D21" s="775"/>
      <c r="E21" s="424">
        <f>'BUDGET SUMMARY'!D22</f>
        <v>0</v>
      </c>
      <c r="F21" s="425">
        <f>'6. Preparation for mobility'!I58</f>
        <v>0</v>
      </c>
      <c r="G21" s="426">
        <f>F21-I21</f>
        <v>0</v>
      </c>
      <c r="H21" s="426"/>
      <c r="I21" s="434">
        <f>'6. Preparation for mobility'!N58+H21</f>
        <v>0</v>
      </c>
      <c r="J21" s="436">
        <f>MIN(E21*1.1,I21)</f>
        <v>0</v>
      </c>
      <c r="K21" s="412"/>
      <c r="L21" s="412"/>
      <c r="M21" s="412"/>
      <c r="N21" s="412"/>
      <c r="O21" s="412"/>
      <c r="P21" s="412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0"/>
      <c r="AS21" s="410"/>
      <c r="AT21" s="410"/>
      <c r="AU21" s="410"/>
      <c r="AV21" s="410"/>
      <c r="AW21" s="410"/>
      <c r="AX21" s="410"/>
      <c r="AY21" s="410"/>
    </row>
    <row r="22" spans="2:51" s="413" customFormat="1" ht="23" customHeight="1" x14ac:dyDescent="0.35">
      <c r="B22" s="773" t="s">
        <v>330</v>
      </c>
      <c r="C22" s="774"/>
      <c r="D22" s="775"/>
      <c r="E22" s="424">
        <f>'BUDGET SUMMARY'!D23</f>
        <v>0</v>
      </c>
      <c r="F22" s="425">
        <f>'7. Financial audit'!I7</f>
        <v>0</v>
      </c>
      <c r="G22" s="426">
        <f>F22-I22</f>
        <v>0</v>
      </c>
      <c r="H22" s="426"/>
      <c r="I22" s="434">
        <f>'7. Financial audit'!N7+H22</f>
        <v>0</v>
      </c>
      <c r="J22" s="436">
        <f>MIN(E22*1.1,I22)</f>
        <v>0</v>
      </c>
      <c r="K22" s="412"/>
      <c r="L22" s="412"/>
      <c r="M22" s="412"/>
      <c r="N22" s="412"/>
      <c r="O22" s="412"/>
      <c r="P22" s="412"/>
      <c r="Q22" s="410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0"/>
      <c r="AC22" s="410"/>
      <c r="AD22" s="410"/>
      <c r="AE22" s="410"/>
      <c r="AF22" s="410"/>
      <c r="AG22" s="410"/>
      <c r="AH22" s="410"/>
      <c r="AI22" s="410"/>
      <c r="AJ22" s="410"/>
      <c r="AK22" s="410"/>
      <c r="AL22" s="410"/>
      <c r="AM22" s="410"/>
      <c r="AN22" s="410"/>
      <c r="AO22" s="410"/>
      <c r="AP22" s="410"/>
      <c r="AQ22" s="410"/>
      <c r="AR22" s="410"/>
      <c r="AS22" s="410"/>
      <c r="AT22" s="410"/>
      <c r="AU22" s="410"/>
      <c r="AV22" s="410"/>
      <c r="AW22" s="410"/>
      <c r="AX22" s="410"/>
      <c r="AY22" s="410"/>
    </row>
    <row r="23" spans="2:51" s="443" customFormat="1" ht="20" customHeight="1" x14ac:dyDescent="0.35">
      <c r="B23" s="842" t="s">
        <v>53</v>
      </c>
      <c r="C23" s="843"/>
      <c r="D23" s="844"/>
      <c r="E23" s="437">
        <f>'BUDGET SUMMARY'!D24</f>
        <v>0</v>
      </c>
      <c r="F23" s="437">
        <f>F8+F9+F10+F16+F20+F21+F22</f>
        <v>0</v>
      </c>
      <c r="G23" s="438">
        <f>G8+G9+G10+G16+G20+G21+G22</f>
        <v>0</v>
      </c>
      <c r="H23" s="438">
        <f>H8+H9+H11+H12+H13+H14+H15+H17+H18+H19+H20+H21+H22</f>
        <v>0</v>
      </c>
      <c r="I23" s="438">
        <f>I8+I9+I10+I16+I20+I21+I22</f>
        <v>0</v>
      </c>
      <c r="J23" s="439">
        <f>J8+J9+J10+J16+J20+J21+J22</f>
        <v>0</v>
      </c>
      <c r="K23" s="440"/>
      <c r="L23" s="440"/>
      <c r="M23" s="441"/>
      <c r="N23" s="440"/>
      <c r="O23" s="440"/>
      <c r="P23" s="440"/>
      <c r="Q23" s="442"/>
      <c r="R23" s="442"/>
      <c r="S23" s="442"/>
      <c r="T23" s="442"/>
      <c r="U23" s="442"/>
      <c r="V23" s="442"/>
      <c r="W23" s="442"/>
      <c r="X23" s="442"/>
      <c r="Y23" s="442"/>
      <c r="Z23" s="442"/>
      <c r="AA23" s="442"/>
      <c r="AB23" s="442"/>
      <c r="AC23" s="442"/>
      <c r="AD23" s="442"/>
      <c r="AE23" s="442"/>
      <c r="AF23" s="442"/>
      <c r="AG23" s="442"/>
      <c r="AH23" s="442"/>
      <c r="AI23" s="442"/>
      <c r="AJ23" s="442"/>
      <c r="AK23" s="442"/>
      <c r="AL23" s="442"/>
      <c r="AM23" s="442"/>
      <c r="AN23" s="442"/>
      <c r="AO23" s="442"/>
      <c r="AP23" s="442"/>
      <c r="AQ23" s="442"/>
      <c r="AR23" s="442"/>
      <c r="AS23" s="442"/>
      <c r="AT23" s="442"/>
      <c r="AU23" s="442"/>
      <c r="AV23" s="442"/>
      <c r="AW23" s="442"/>
      <c r="AX23" s="442"/>
      <c r="AY23" s="442"/>
    </row>
    <row r="24" spans="2:51" s="449" customFormat="1" ht="19.25" customHeight="1" x14ac:dyDescent="0.35">
      <c r="B24" s="839" t="s">
        <v>400</v>
      </c>
      <c r="C24" s="840"/>
      <c r="D24" s="841"/>
      <c r="E24" s="444">
        <f>'BUDGET SUMMARY'!D25</f>
        <v>0</v>
      </c>
      <c r="F24" s="444">
        <f>'BUDGET SUMMARY'!E25</f>
        <v>0</v>
      </c>
      <c r="G24" s="445">
        <f>F24-J24</f>
        <v>0</v>
      </c>
      <c r="H24" s="446"/>
      <c r="I24" s="447">
        <f>IF(E24=0,0,MIN(E24,F24,I23*(E24/E23)))</f>
        <v>0</v>
      </c>
      <c r="J24" s="448">
        <f>IF(E24=0,0,MIN(E24,F24,J23*(E24/E23)))</f>
        <v>0</v>
      </c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12"/>
      <c r="AF24" s="412"/>
      <c r="AG24" s="412"/>
      <c r="AH24" s="412"/>
      <c r="AI24" s="412"/>
      <c r="AJ24" s="412"/>
      <c r="AK24" s="412"/>
      <c r="AL24" s="412"/>
      <c r="AM24" s="412"/>
      <c r="AN24" s="412"/>
      <c r="AO24" s="412"/>
      <c r="AP24" s="412"/>
      <c r="AQ24" s="412"/>
      <c r="AR24" s="412"/>
      <c r="AS24" s="412"/>
      <c r="AT24" s="412"/>
      <c r="AU24" s="412"/>
      <c r="AV24" s="412"/>
      <c r="AW24" s="412"/>
      <c r="AX24" s="412"/>
      <c r="AY24" s="412"/>
    </row>
    <row r="25" spans="2:51" s="413" customFormat="1" ht="24" customHeight="1" x14ac:dyDescent="0.35">
      <c r="B25" s="450" t="s">
        <v>210</v>
      </c>
      <c r="C25" s="451"/>
      <c r="D25" s="452"/>
      <c r="E25" s="453">
        <f>'BUDGET SUMMARY'!D26</f>
        <v>0</v>
      </c>
      <c r="F25" s="453">
        <f>F23+F24</f>
        <v>0</v>
      </c>
      <c r="G25" s="454">
        <f>G23+G24</f>
        <v>0</v>
      </c>
      <c r="H25" s="455">
        <f>IF(H23&lt;&gt;0,"ERROR",H23)</f>
        <v>0</v>
      </c>
      <c r="I25" s="454">
        <f>I23+I24</f>
        <v>0</v>
      </c>
      <c r="J25" s="456">
        <f>MIN(E25,F25,I25,J23+J24)</f>
        <v>0</v>
      </c>
      <c r="K25" s="412"/>
      <c r="L25" s="412"/>
      <c r="M25" s="412"/>
      <c r="N25" s="412"/>
      <c r="O25" s="412"/>
      <c r="P25" s="412"/>
      <c r="Q25" s="410"/>
      <c r="R25" s="410"/>
      <c r="S25" s="410"/>
      <c r="T25" s="410"/>
      <c r="U25" s="410"/>
      <c r="V25" s="410"/>
      <c r="W25" s="410"/>
      <c r="X25" s="410"/>
      <c r="Y25" s="410"/>
      <c r="Z25" s="410"/>
      <c r="AA25" s="410"/>
      <c r="AB25" s="410"/>
      <c r="AC25" s="410"/>
      <c r="AD25" s="410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0"/>
      <c r="AS25" s="410"/>
      <c r="AT25" s="410"/>
      <c r="AU25" s="410"/>
      <c r="AV25" s="410"/>
      <c r="AW25" s="410"/>
      <c r="AX25" s="410"/>
      <c r="AY25" s="410"/>
    </row>
    <row r="26" spans="2:51" s="465" customFormat="1" ht="6" customHeight="1" x14ac:dyDescent="0.35">
      <c r="B26" s="457"/>
      <c r="C26" s="458"/>
      <c r="D26" s="459"/>
      <c r="E26" s="460"/>
      <c r="F26" s="461"/>
      <c r="G26" s="462"/>
      <c r="H26" s="462"/>
      <c r="I26" s="462"/>
      <c r="J26" s="463"/>
      <c r="K26" s="464"/>
      <c r="L26" s="464"/>
      <c r="M26" s="464"/>
      <c r="N26" s="464"/>
      <c r="O26" s="464"/>
      <c r="P26" s="464"/>
      <c r="Q26" s="459"/>
      <c r="R26" s="459"/>
      <c r="S26" s="459"/>
      <c r="T26" s="459"/>
      <c r="U26" s="459"/>
      <c r="V26" s="459"/>
      <c r="W26" s="459"/>
      <c r="X26" s="459"/>
      <c r="Y26" s="459"/>
      <c r="Z26" s="459"/>
      <c r="AA26" s="459"/>
      <c r="AB26" s="459"/>
      <c r="AC26" s="459"/>
      <c r="AD26" s="459"/>
      <c r="AE26" s="459"/>
      <c r="AF26" s="459"/>
      <c r="AG26" s="459"/>
      <c r="AH26" s="459"/>
      <c r="AI26" s="459"/>
      <c r="AJ26" s="459"/>
      <c r="AK26" s="459"/>
      <c r="AL26" s="459"/>
      <c r="AM26" s="459"/>
      <c r="AN26" s="459"/>
      <c r="AO26" s="459"/>
      <c r="AP26" s="459"/>
      <c r="AQ26" s="459"/>
      <c r="AR26" s="459"/>
      <c r="AS26" s="459"/>
      <c r="AT26" s="459"/>
      <c r="AU26" s="459"/>
      <c r="AV26" s="459"/>
      <c r="AW26" s="459"/>
      <c r="AX26" s="459"/>
      <c r="AY26" s="459"/>
    </row>
    <row r="27" spans="2:51" s="413" customFormat="1" ht="24" customHeight="1" x14ac:dyDescent="0.35">
      <c r="B27" s="833" t="s">
        <v>206</v>
      </c>
      <c r="C27" s="834"/>
      <c r="D27" s="835"/>
      <c r="E27" s="466" t="s">
        <v>206</v>
      </c>
      <c r="F27" s="467" t="s">
        <v>265</v>
      </c>
      <c r="G27" s="468"/>
      <c r="H27" s="469"/>
      <c r="I27" s="470"/>
      <c r="J27" s="471" t="s">
        <v>206</v>
      </c>
      <c r="K27" s="412"/>
      <c r="L27" s="412"/>
      <c r="M27" s="412"/>
      <c r="N27" s="412"/>
      <c r="O27" s="412"/>
      <c r="P27" s="412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10"/>
      <c r="AW27" s="410"/>
      <c r="AX27" s="410"/>
      <c r="AY27" s="410"/>
    </row>
    <row r="28" spans="2:51" s="413" customFormat="1" ht="24" customHeight="1" x14ac:dyDescent="0.35">
      <c r="B28" s="472" t="s">
        <v>286</v>
      </c>
      <c r="C28" s="11"/>
      <c r="D28" s="11"/>
      <c r="E28" s="473">
        <f>'BUDGET SUMMARY'!D29</f>
        <v>0</v>
      </c>
      <c r="F28" s="474">
        <f>'BUDGET SUMMARY'!E29</f>
        <v>0</v>
      </c>
      <c r="G28" s="475"/>
      <c r="H28" s="476"/>
      <c r="I28" s="477"/>
      <c r="J28" s="478">
        <f>J25-J29</f>
        <v>0</v>
      </c>
      <c r="K28" s="412"/>
      <c r="L28" s="412"/>
      <c r="M28" s="412"/>
      <c r="N28" s="412"/>
      <c r="O28" s="412"/>
      <c r="P28" s="412"/>
      <c r="Q28" s="410"/>
      <c r="R28" s="410"/>
      <c r="S28" s="410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10"/>
      <c r="AW28" s="410"/>
      <c r="AX28" s="410"/>
      <c r="AY28" s="410"/>
    </row>
    <row r="29" spans="2:51" s="413" customFormat="1" ht="24" customHeight="1" x14ac:dyDescent="0.35">
      <c r="B29" s="479" t="s">
        <v>54</v>
      </c>
      <c r="C29" s="480">
        <f>IF(E29=0,0,(E29/E25))</f>
        <v>0</v>
      </c>
      <c r="D29" s="481" t="s">
        <v>288</v>
      </c>
      <c r="E29" s="482">
        <f>'BUDGET SUMMARY'!D30</f>
        <v>0</v>
      </c>
      <c r="F29" s="483">
        <f>'BUDGET SUMMARY'!E30</f>
        <v>0</v>
      </c>
      <c r="G29" s="475"/>
      <c r="H29" s="476"/>
      <c r="I29" s="477"/>
      <c r="J29" s="484">
        <f>MIN(E29,F29,J25*C29)</f>
        <v>0</v>
      </c>
      <c r="K29" s="412"/>
      <c r="L29" s="412"/>
      <c r="M29" s="412"/>
      <c r="N29" s="412"/>
      <c r="O29" s="412"/>
      <c r="P29" s="412"/>
      <c r="Q29" s="410"/>
      <c r="R29" s="410"/>
      <c r="S29" s="410"/>
      <c r="T29" s="410"/>
      <c r="U29" s="410"/>
      <c r="V29" s="410"/>
      <c r="W29" s="410"/>
      <c r="X29" s="410"/>
      <c r="Y29" s="410"/>
      <c r="Z29" s="410"/>
      <c r="AA29" s="410"/>
      <c r="AB29" s="410"/>
      <c r="AC29" s="410"/>
      <c r="AD29" s="410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10"/>
      <c r="AW29" s="410"/>
      <c r="AX29" s="410"/>
      <c r="AY29" s="410"/>
    </row>
    <row r="30" spans="2:51" s="413" customFormat="1" ht="24" customHeight="1" thickBot="1" x14ac:dyDescent="0.4">
      <c r="B30" s="654" t="s">
        <v>55</v>
      </c>
      <c r="C30" s="655"/>
      <c r="D30" s="656"/>
      <c r="E30" s="485">
        <f>'BUDGET SUMMARY'!D31</f>
        <v>0</v>
      </c>
      <c r="F30" s="485">
        <f>F28+F29</f>
        <v>0</v>
      </c>
      <c r="G30" s="486"/>
      <c r="H30" s="487"/>
      <c r="I30" s="488"/>
      <c r="J30" s="489">
        <f>J28+J29</f>
        <v>0</v>
      </c>
      <c r="K30" s="412"/>
      <c r="L30" s="412"/>
      <c r="M30" s="412"/>
      <c r="N30" s="412"/>
      <c r="O30" s="412"/>
      <c r="P30" s="412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0"/>
      <c r="AP30" s="410"/>
      <c r="AQ30" s="410"/>
      <c r="AR30" s="410"/>
      <c r="AS30" s="410"/>
      <c r="AT30" s="410"/>
      <c r="AU30" s="410"/>
      <c r="AV30" s="410"/>
      <c r="AW30" s="410"/>
      <c r="AX30" s="410"/>
      <c r="AY30" s="410"/>
    </row>
    <row r="31" spans="2:51" s="465" customFormat="1" ht="11.4" customHeight="1" thickBot="1" x14ac:dyDescent="0.4">
      <c r="B31" s="490"/>
      <c r="C31" s="97"/>
      <c r="D31" s="97"/>
      <c r="E31" s="491"/>
      <c r="F31" s="491"/>
      <c r="G31" s="462"/>
      <c r="H31" s="462"/>
      <c r="I31" s="492"/>
      <c r="J31" s="464"/>
      <c r="K31" s="464"/>
      <c r="L31" s="464"/>
      <c r="M31" s="464"/>
      <c r="N31" s="464"/>
      <c r="O31" s="464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459"/>
      <c r="AD31" s="459"/>
      <c r="AE31" s="459"/>
      <c r="AF31" s="459"/>
      <c r="AG31" s="459"/>
      <c r="AH31" s="459"/>
      <c r="AI31" s="459"/>
      <c r="AJ31" s="459"/>
      <c r="AK31" s="459"/>
      <c r="AL31" s="459"/>
      <c r="AM31" s="459"/>
      <c r="AN31" s="459"/>
      <c r="AO31" s="459"/>
      <c r="AP31" s="459"/>
      <c r="AQ31" s="459"/>
      <c r="AR31" s="459"/>
      <c r="AS31" s="459"/>
      <c r="AT31" s="459"/>
      <c r="AU31" s="459"/>
      <c r="AV31" s="459"/>
      <c r="AW31" s="459"/>
      <c r="AX31" s="459"/>
    </row>
    <row r="32" spans="2:51" s="413" customFormat="1" ht="36" customHeight="1" x14ac:dyDescent="0.35">
      <c r="B32" s="785" t="s">
        <v>401</v>
      </c>
      <c r="C32" s="786"/>
      <c r="D32" s="787"/>
      <c r="E32" s="493" t="s">
        <v>282</v>
      </c>
      <c r="F32" s="493" t="s">
        <v>262</v>
      </c>
      <c r="G32" s="494" t="s">
        <v>244</v>
      </c>
      <c r="H32" s="495" t="s">
        <v>234</v>
      </c>
      <c r="I32" s="496" t="s">
        <v>263</v>
      </c>
      <c r="J32" s="412"/>
      <c r="K32" s="412"/>
      <c r="L32" s="412"/>
      <c r="M32" s="412"/>
      <c r="N32" s="412"/>
      <c r="O32" s="412"/>
      <c r="P32" s="410"/>
      <c r="Q32" s="410"/>
      <c r="R32" s="410"/>
      <c r="S32" s="410"/>
      <c r="T32" s="410"/>
      <c r="U32" s="410"/>
      <c r="V32" s="410"/>
      <c r="W32" s="410"/>
      <c r="X32" s="410"/>
      <c r="Y32" s="410"/>
      <c r="Z32" s="410"/>
      <c r="AA32" s="410"/>
      <c r="AB32" s="410"/>
      <c r="AC32" s="410"/>
      <c r="AD32" s="410"/>
      <c r="AE32" s="410"/>
      <c r="AF32" s="410"/>
      <c r="AG32" s="410"/>
      <c r="AH32" s="410"/>
      <c r="AI32" s="410"/>
      <c r="AJ32" s="410"/>
      <c r="AK32" s="410"/>
      <c r="AL32" s="410"/>
      <c r="AM32" s="410"/>
      <c r="AN32" s="410"/>
      <c r="AO32" s="410"/>
      <c r="AP32" s="410"/>
      <c r="AQ32" s="410"/>
      <c r="AR32" s="410"/>
      <c r="AS32" s="410"/>
      <c r="AT32" s="410"/>
      <c r="AU32" s="410"/>
      <c r="AV32" s="410"/>
      <c r="AW32" s="410"/>
      <c r="AX32" s="410"/>
    </row>
    <row r="33" spans="2:50" s="413" customFormat="1" ht="19.25" customHeight="1" x14ac:dyDescent="0.35">
      <c r="B33" s="497" t="s">
        <v>39</v>
      </c>
      <c r="C33" s="498"/>
      <c r="D33" s="498"/>
      <c r="E33" s="499">
        <f>'BUDGET SUMMARY'!D34</f>
        <v>0</v>
      </c>
      <c r="F33" s="500">
        <f>'Travel for Capacity Building'!G111</f>
        <v>0</v>
      </c>
      <c r="G33" s="433">
        <f>'Travel for Capacity Building'!I111</f>
        <v>0</v>
      </c>
      <c r="H33" s="433">
        <f>'Travel for Capacity Building'!J111</f>
        <v>0</v>
      </c>
      <c r="I33" s="501">
        <f>MIN(E33,H33)</f>
        <v>0</v>
      </c>
      <c r="J33" s="412"/>
      <c r="K33" s="412"/>
      <c r="L33" s="412"/>
      <c r="M33" s="412"/>
      <c r="N33" s="412"/>
      <c r="O33" s="412"/>
      <c r="P33" s="410"/>
      <c r="Q33" s="410"/>
      <c r="R33" s="410"/>
      <c r="S33" s="410"/>
      <c r="T33" s="410"/>
      <c r="U33" s="410"/>
      <c r="V33" s="410"/>
      <c r="W33" s="410"/>
      <c r="X33" s="410"/>
      <c r="Y33" s="410"/>
      <c r="Z33" s="410"/>
      <c r="AA33" s="410"/>
      <c r="AB33" s="410"/>
      <c r="AC33" s="410"/>
      <c r="AD33" s="410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10"/>
      <c r="AW33" s="410"/>
      <c r="AX33" s="410"/>
    </row>
    <row r="34" spans="2:50" s="413" customFormat="1" ht="24" customHeight="1" thickBot="1" x14ac:dyDescent="0.4">
      <c r="B34" s="783" t="s">
        <v>272</v>
      </c>
      <c r="C34" s="784"/>
      <c r="D34" s="784"/>
      <c r="E34" s="502">
        <f>SUM(E33+E29)</f>
        <v>0</v>
      </c>
      <c r="F34" s="502">
        <f>F29+F33</f>
        <v>0</v>
      </c>
      <c r="G34" s="503"/>
      <c r="H34" s="503"/>
      <c r="I34" s="504">
        <f>J29+I33</f>
        <v>0</v>
      </c>
      <c r="J34" s="412"/>
      <c r="K34" s="412"/>
      <c r="L34" s="412"/>
      <c r="M34" s="412"/>
      <c r="N34" s="412"/>
      <c r="O34" s="412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0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10"/>
      <c r="AW34" s="410"/>
      <c r="AX34" s="410"/>
    </row>
    <row r="35" spans="2:50" s="465" customFormat="1" ht="12" customHeight="1" thickBot="1" x14ac:dyDescent="0.4">
      <c r="B35" s="490"/>
      <c r="C35" s="490"/>
      <c r="D35" s="490"/>
      <c r="E35" s="505"/>
      <c r="F35" s="505"/>
      <c r="G35" s="459"/>
      <c r="H35" s="506"/>
      <c r="I35" s="459"/>
      <c r="J35" s="464"/>
      <c r="K35" s="464"/>
      <c r="L35" s="464"/>
      <c r="M35" s="464"/>
      <c r="N35" s="464"/>
      <c r="O35" s="464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459"/>
      <c r="AJ35" s="459"/>
      <c r="AK35" s="459"/>
      <c r="AL35" s="459"/>
      <c r="AM35" s="459"/>
      <c r="AN35" s="459"/>
      <c r="AO35" s="459"/>
      <c r="AP35" s="459"/>
      <c r="AQ35" s="459"/>
      <c r="AR35" s="459"/>
      <c r="AS35" s="459"/>
      <c r="AT35" s="459"/>
      <c r="AU35" s="459"/>
      <c r="AV35" s="459"/>
      <c r="AW35" s="459"/>
      <c r="AX35" s="459"/>
    </row>
    <row r="36" spans="2:50" s="413" customFormat="1" ht="36" customHeight="1" x14ac:dyDescent="0.35">
      <c r="B36" s="29" t="s">
        <v>280</v>
      </c>
      <c r="C36" s="30"/>
      <c r="D36" s="30"/>
      <c r="E36" s="493" t="s">
        <v>282</v>
      </c>
      <c r="F36" s="493" t="s">
        <v>262</v>
      </c>
      <c r="G36" s="494" t="s">
        <v>244</v>
      </c>
      <c r="H36" s="495" t="s">
        <v>234</v>
      </c>
      <c r="I36" s="496" t="s">
        <v>263</v>
      </c>
      <c r="J36" s="412"/>
      <c r="K36" s="412"/>
      <c r="L36" s="412"/>
      <c r="M36" s="412"/>
      <c r="N36" s="412"/>
      <c r="O36" s="412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0"/>
    </row>
    <row r="37" spans="2:50" s="413" customFormat="1" ht="19.25" customHeight="1" x14ac:dyDescent="0.35">
      <c r="B37" s="497" t="s">
        <v>39</v>
      </c>
      <c r="C37" s="498"/>
      <c r="D37" s="498"/>
      <c r="E37" s="499">
        <f>'BUDGET SUMMARY'!D38</f>
        <v>0</v>
      </c>
      <c r="F37" s="507">
        <f>'MOBILITY ACTIVITIES - UNIT COST'!G124</f>
        <v>0</v>
      </c>
      <c r="G37" s="508">
        <f>E37-I37</f>
        <v>0</v>
      </c>
      <c r="H37" s="433">
        <f>'MOBILITY ACTIVITIES - UNIT COST'!J124</f>
        <v>0</v>
      </c>
      <c r="I37" s="509">
        <f>MIN(E37,H37)</f>
        <v>0</v>
      </c>
      <c r="J37" s="412"/>
      <c r="K37" s="412"/>
      <c r="L37" s="412"/>
      <c r="M37" s="412"/>
      <c r="N37" s="412"/>
      <c r="O37" s="412"/>
      <c r="P37" s="410"/>
      <c r="Q37" s="410"/>
      <c r="R37" s="410"/>
      <c r="S37" s="410"/>
      <c r="T37" s="410"/>
      <c r="U37" s="410"/>
      <c r="V37" s="410"/>
      <c r="W37" s="410"/>
      <c r="X37" s="410"/>
      <c r="Y37" s="410"/>
      <c r="Z37" s="410"/>
      <c r="AA37" s="410"/>
      <c r="AB37" s="410"/>
      <c r="AC37" s="410"/>
      <c r="AD37" s="410"/>
      <c r="AE37" s="410"/>
      <c r="AF37" s="410"/>
      <c r="AG37" s="410"/>
      <c r="AH37" s="410"/>
      <c r="AI37" s="410"/>
      <c r="AJ37" s="410"/>
      <c r="AK37" s="410"/>
      <c r="AL37" s="410"/>
      <c r="AM37" s="410"/>
      <c r="AN37" s="410"/>
      <c r="AO37" s="410"/>
      <c r="AP37" s="410"/>
      <c r="AQ37" s="410"/>
      <c r="AR37" s="410"/>
      <c r="AS37" s="410"/>
      <c r="AT37" s="410"/>
      <c r="AU37" s="410"/>
      <c r="AV37" s="410"/>
      <c r="AW37" s="410"/>
      <c r="AX37" s="410"/>
    </row>
    <row r="38" spans="2:50" s="413" customFormat="1" ht="19.25" customHeight="1" x14ac:dyDescent="0.35">
      <c r="B38" s="497" t="s">
        <v>340</v>
      </c>
      <c r="C38" s="498"/>
      <c r="D38" s="498"/>
      <c r="E38" s="499">
        <f>'BUDGET SUMMARY'!D39</f>
        <v>0</v>
      </c>
      <c r="F38" s="507">
        <f>'MOBILITY ACTIVITIES - UNIT COST'!G170</f>
        <v>0</v>
      </c>
      <c r="G38" s="508">
        <f t="shared" ref="G38:G40" si="1">E38-I38</f>
        <v>0</v>
      </c>
      <c r="H38" s="433">
        <f>'MOBILITY ACTIVITIES - UNIT COST'!J170</f>
        <v>0</v>
      </c>
      <c r="I38" s="509">
        <f>MIN(E38,H38)</f>
        <v>0</v>
      </c>
      <c r="J38" s="412"/>
      <c r="K38" s="412"/>
      <c r="L38" s="412"/>
      <c r="M38" s="412"/>
      <c r="N38" s="412"/>
      <c r="O38" s="412"/>
      <c r="P38" s="410"/>
      <c r="Q38" s="410"/>
      <c r="R38" s="410"/>
      <c r="S38" s="410"/>
      <c r="T38" s="410"/>
      <c r="U38" s="410"/>
      <c r="V38" s="410"/>
      <c r="W38" s="41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0"/>
      <c r="AJ38" s="410"/>
      <c r="AK38" s="410"/>
      <c r="AL38" s="410"/>
      <c r="AM38" s="410"/>
      <c r="AN38" s="410"/>
      <c r="AO38" s="410"/>
      <c r="AP38" s="410"/>
      <c r="AQ38" s="410"/>
      <c r="AR38" s="410"/>
      <c r="AS38" s="410"/>
      <c r="AT38" s="410"/>
      <c r="AU38" s="410"/>
      <c r="AV38" s="410"/>
      <c r="AW38" s="410"/>
      <c r="AX38" s="410"/>
    </row>
    <row r="39" spans="2:50" s="413" customFormat="1" ht="19.25" customHeight="1" x14ac:dyDescent="0.35">
      <c r="B39" s="497" t="s">
        <v>48</v>
      </c>
      <c r="C39" s="498"/>
      <c r="D39" s="498"/>
      <c r="E39" s="499">
        <f>'BUDGET SUMMARY'!D40</f>
        <v>0</v>
      </c>
      <c r="F39" s="507">
        <f>'MOBILITY ACTIVITIES - UNIT COST'!G198</f>
        <v>0</v>
      </c>
      <c r="G39" s="508">
        <f t="shared" si="1"/>
        <v>0</v>
      </c>
      <c r="H39" s="433">
        <f>'MOBILITY ACTIVITIES - UNIT COST'!L198</f>
        <v>0</v>
      </c>
      <c r="I39" s="509">
        <f t="shared" ref="I39:I40" si="2">MIN(E39,H39)</f>
        <v>0</v>
      </c>
      <c r="J39" s="412"/>
      <c r="K39" s="412"/>
      <c r="L39" s="412"/>
      <c r="M39" s="412"/>
      <c r="N39" s="412"/>
      <c r="O39" s="412"/>
      <c r="P39" s="410"/>
      <c r="Q39" s="410"/>
      <c r="R39" s="410"/>
      <c r="S39" s="410"/>
      <c r="T39" s="410"/>
      <c r="U39" s="410"/>
      <c r="V39" s="410"/>
      <c r="W39" s="410"/>
      <c r="X39" s="410"/>
      <c r="Y39" s="410"/>
      <c r="Z39" s="410"/>
      <c r="AA39" s="410"/>
      <c r="AB39" s="410"/>
      <c r="AC39" s="410"/>
      <c r="AD39" s="410"/>
      <c r="AE39" s="410"/>
      <c r="AF39" s="410"/>
      <c r="AG39" s="410"/>
      <c r="AH39" s="410"/>
      <c r="AI39" s="410"/>
      <c r="AJ39" s="410"/>
      <c r="AK39" s="410"/>
      <c r="AL39" s="410"/>
      <c r="AM39" s="410"/>
      <c r="AN39" s="410"/>
      <c r="AO39" s="410"/>
      <c r="AP39" s="410"/>
      <c r="AQ39" s="410"/>
      <c r="AR39" s="410"/>
      <c r="AS39" s="410"/>
      <c r="AT39" s="410"/>
      <c r="AU39" s="410"/>
      <c r="AV39" s="410"/>
      <c r="AW39" s="410"/>
      <c r="AX39" s="410"/>
    </row>
    <row r="40" spans="2:50" s="413" customFormat="1" ht="19.25" customHeight="1" x14ac:dyDescent="0.35">
      <c r="B40" s="497" t="s">
        <v>57</v>
      </c>
      <c r="C40" s="498"/>
      <c r="D40" s="498"/>
      <c r="E40" s="499">
        <f>'BUDGET SUMMARY'!D41</f>
        <v>0</v>
      </c>
      <c r="F40" s="507">
        <f>'MOBILITY ACTIVITIES - UNIT COST'!G231</f>
        <v>0</v>
      </c>
      <c r="G40" s="508">
        <f t="shared" si="1"/>
        <v>0</v>
      </c>
      <c r="H40" s="433">
        <f>'MOBILITY ACTIVITIES - UNIT COST'!L231</f>
        <v>0</v>
      </c>
      <c r="I40" s="509">
        <f t="shared" si="2"/>
        <v>0</v>
      </c>
      <c r="J40" s="412"/>
      <c r="K40" s="412"/>
      <c r="L40" s="412"/>
      <c r="M40" s="412"/>
      <c r="N40" s="412"/>
      <c r="O40" s="412"/>
      <c r="P40" s="410"/>
      <c r="Q40" s="410"/>
      <c r="R40" s="410"/>
      <c r="S40" s="410"/>
      <c r="T40" s="410"/>
      <c r="U40" s="410"/>
      <c r="V40" s="410"/>
      <c r="W40" s="41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 s="410"/>
      <c r="AW40" s="410"/>
      <c r="AX40" s="410"/>
    </row>
    <row r="41" spans="2:50" s="413" customFormat="1" ht="20.399999999999999" customHeight="1" x14ac:dyDescent="0.35">
      <c r="B41" s="825" t="s">
        <v>205</v>
      </c>
      <c r="C41" s="826"/>
      <c r="D41" s="827"/>
      <c r="E41" s="510">
        <f>'BUDGET SUMMARY'!D42</f>
        <v>0</v>
      </c>
      <c r="F41" s="511">
        <f>SUM(F37:F40)</f>
        <v>0</v>
      </c>
      <c r="G41" s="476"/>
      <c r="H41" s="477"/>
      <c r="I41" s="512">
        <f>SUM(I37:I40)</f>
        <v>0</v>
      </c>
      <c r="J41" s="412"/>
      <c r="K41" s="412"/>
      <c r="L41" s="412"/>
      <c r="M41" s="412"/>
      <c r="N41" s="412"/>
      <c r="O41" s="412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410"/>
      <c r="AI41" s="410"/>
      <c r="AJ41" s="410"/>
      <c r="AK41" s="410"/>
      <c r="AL41" s="410"/>
      <c r="AM41" s="410"/>
      <c r="AN41" s="410"/>
      <c r="AO41" s="410"/>
      <c r="AP41" s="410"/>
      <c r="AQ41" s="410"/>
      <c r="AR41" s="410"/>
      <c r="AS41" s="410"/>
      <c r="AT41" s="410"/>
      <c r="AU41" s="410"/>
      <c r="AV41" s="410"/>
      <c r="AW41" s="410"/>
      <c r="AX41" s="410"/>
    </row>
    <row r="42" spans="2:50" s="413" customFormat="1" ht="24" customHeight="1" thickBot="1" x14ac:dyDescent="0.4">
      <c r="B42" s="828" t="s">
        <v>211</v>
      </c>
      <c r="C42" s="829"/>
      <c r="D42" s="830"/>
      <c r="E42" s="485">
        <f>'BUDGET SUMMARY'!D43</f>
        <v>0</v>
      </c>
      <c r="F42" s="502">
        <f>'MOBILITY ACTIVITIES - UNIT COST'!G233</f>
        <v>0</v>
      </c>
      <c r="G42" s="487"/>
      <c r="H42" s="488"/>
      <c r="I42" s="513">
        <f>I41</f>
        <v>0</v>
      </c>
      <c r="J42" s="412"/>
      <c r="K42" s="412"/>
      <c r="L42" s="412"/>
      <c r="M42" s="412"/>
      <c r="N42" s="412"/>
      <c r="O42" s="412"/>
      <c r="P42" s="410"/>
      <c r="Q42" s="410"/>
      <c r="R42" s="410"/>
      <c r="S42" s="410"/>
      <c r="T42" s="410"/>
      <c r="U42" s="410"/>
      <c r="V42" s="410"/>
      <c r="W42" s="41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0"/>
      <c r="AR42" s="410"/>
      <c r="AS42" s="410"/>
      <c r="AT42" s="410"/>
      <c r="AU42" s="410"/>
      <c r="AV42" s="410"/>
      <c r="AW42" s="410"/>
      <c r="AX42" s="410"/>
    </row>
    <row r="43" spans="2:50" s="459" customFormat="1" ht="12" customHeight="1" thickBot="1" x14ac:dyDescent="0.4">
      <c r="B43" s="514"/>
      <c r="C43" s="514"/>
      <c r="D43" s="514"/>
      <c r="E43" s="505"/>
      <c r="F43" s="505"/>
      <c r="H43" s="515"/>
      <c r="J43" s="464"/>
      <c r="K43" s="464"/>
      <c r="L43" s="464"/>
      <c r="M43" s="464"/>
      <c r="N43" s="464"/>
      <c r="O43" s="464"/>
    </row>
    <row r="44" spans="2:50" s="413" customFormat="1" ht="36" customHeight="1" x14ac:dyDescent="0.35">
      <c r="B44" s="29" t="s">
        <v>361</v>
      </c>
      <c r="C44" s="30"/>
      <c r="D44" s="30"/>
      <c r="E44" s="493" t="s">
        <v>282</v>
      </c>
      <c r="F44" s="493" t="s">
        <v>262</v>
      </c>
      <c r="G44" s="494" t="s">
        <v>244</v>
      </c>
      <c r="H44" s="495" t="s">
        <v>234</v>
      </c>
      <c r="I44" s="496" t="s">
        <v>263</v>
      </c>
      <c r="J44" s="412"/>
      <c r="K44" s="412"/>
      <c r="L44" s="412"/>
      <c r="M44" s="412"/>
      <c r="N44" s="412"/>
      <c r="O44" s="412"/>
      <c r="P44" s="410"/>
      <c r="Q44" s="410"/>
      <c r="R44" s="410"/>
      <c r="S44" s="410"/>
      <c r="T44" s="410"/>
      <c r="U44" s="410"/>
      <c r="V44" s="410"/>
      <c r="W44" s="410"/>
      <c r="X44" s="410"/>
      <c r="Y44" s="410"/>
      <c r="Z44" s="410"/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10"/>
      <c r="AL44" s="410"/>
      <c r="AM44" s="410"/>
      <c r="AN44" s="410"/>
      <c r="AO44" s="410"/>
      <c r="AP44" s="410"/>
      <c r="AQ44" s="410"/>
      <c r="AR44" s="410"/>
      <c r="AS44" s="410"/>
      <c r="AT44" s="410"/>
      <c r="AU44" s="410"/>
      <c r="AV44" s="410"/>
      <c r="AW44" s="410"/>
      <c r="AX44" s="410"/>
    </row>
    <row r="45" spans="2:50" s="413" customFormat="1" ht="19.25" customHeight="1" x14ac:dyDescent="0.35">
      <c r="B45" s="796" t="s">
        <v>39</v>
      </c>
      <c r="C45" s="797"/>
      <c r="D45" s="798"/>
      <c r="E45" s="516">
        <f>'BUDGET SUMMARY'!D46</f>
        <v>0</v>
      </c>
      <c r="F45" s="517">
        <f>'MOBILITY ACTIVITIES - UNIT COST'!G293</f>
        <v>0</v>
      </c>
      <c r="G45" s="508">
        <f>E45-I45</f>
        <v>0</v>
      </c>
      <c r="H45" s="433">
        <f>'MOBILITY ACTIVITIES - UNIT COST'!J293</f>
        <v>0</v>
      </c>
      <c r="I45" s="509">
        <f>MIN(E45,H45)</f>
        <v>0</v>
      </c>
      <c r="J45" s="412"/>
      <c r="K45" s="412"/>
      <c r="L45" s="412"/>
      <c r="M45" s="412"/>
      <c r="N45" s="412"/>
      <c r="O45" s="412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410"/>
      <c r="AA45" s="410"/>
      <c r="AB45" s="410"/>
      <c r="AC45" s="410"/>
      <c r="AD45" s="410"/>
      <c r="AE45" s="410"/>
      <c r="AF45" s="410"/>
      <c r="AG45" s="410"/>
      <c r="AH45" s="410"/>
      <c r="AI45" s="410"/>
      <c r="AJ45" s="410"/>
      <c r="AK45" s="410"/>
      <c r="AL45" s="410"/>
      <c r="AM45" s="410"/>
      <c r="AN45" s="410"/>
      <c r="AO45" s="410"/>
      <c r="AP45" s="410"/>
      <c r="AQ45" s="410"/>
      <c r="AR45" s="410"/>
      <c r="AS45" s="410"/>
      <c r="AT45" s="410"/>
      <c r="AU45" s="410"/>
      <c r="AV45" s="410"/>
      <c r="AW45" s="410"/>
      <c r="AX45" s="410"/>
    </row>
    <row r="46" spans="2:50" s="413" customFormat="1" ht="19.25" customHeight="1" x14ac:dyDescent="0.35">
      <c r="B46" s="796" t="s">
        <v>340</v>
      </c>
      <c r="C46" s="797"/>
      <c r="D46" s="798"/>
      <c r="E46" s="516">
        <f>'BUDGET SUMMARY'!D47</f>
        <v>0</v>
      </c>
      <c r="F46" s="517">
        <f>'MOBILITY ACTIVITIES - UNIT COST'!G342</f>
        <v>0</v>
      </c>
      <c r="G46" s="508">
        <f t="shared" ref="G46:G49" si="3">E46-I46</f>
        <v>0</v>
      </c>
      <c r="H46" s="433">
        <f>'MOBILITY ACTIVITIES - UNIT COST'!J342</f>
        <v>0</v>
      </c>
      <c r="I46" s="509">
        <f t="shared" ref="I46:I49" si="4">MIN(E46,H46)</f>
        <v>0</v>
      </c>
      <c r="J46" s="412"/>
      <c r="K46" s="412"/>
      <c r="L46" s="412"/>
      <c r="M46" s="412"/>
      <c r="N46" s="412"/>
      <c r="O46" s="412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10"/>
      <c r="AV46" s="410"/>
      <c r="AW46" s="410"/>
      <c r="AX46" s="410"/>
    </row>
    <row r="47" spans="2:50" s="413" customFormat="1" ht="19.25" customHeight="1" x14ac:dyDescent="0.35">
      <c r="B47" s="796" t="s">
        <v>341</v>
      </c>
      <c r="C47" s="797"/>
      <c r="D47" s="798"/>
      <c r="E47" s="516">
        <f>'BUDGET SUMMARY'!D48</f>
        <v>0</v>
      </c>
      <c r="F47" s="517">
        <f>'MOBILITY ACTIVITIES - UNIT COST'!G394</f>
        <v>0</v>
      </c>
      <c r="G47" s="508">
        <f t="shared" si="3"/>
        <v>0</v>
      </c>
      <c r="H47" s="433">
        <f>'MOBILITY ACTIVITIES - UNIT COST'!J394</f>
        <v>0</v>
      </c>
      <c r="I47" s="509">
        <f t="shared" si="4"/>
        <v>0</v>
      </c>
      <c r="J47" s="412"/>
      <c r="K47" s="412"/>
      <c r="L47" s="412"/>
      <c r="M47" s="412"/>
      <c r="N47" s="412"/>
      <c r="O47" s="412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10"/>
      <c r="AV47" s="410"/>
      <c r="AW47" s="410"/>
      <c r="AX47" s="410"/>
    </row>
    <row r="48" spans="2:50" s="413" customFormat="1" ht="19.25" customHeight="1" x14ac:dyDescent="0.35">
      <c r="B48" s="796" t="s">
        <v>48</v>
      </c>
      <c r="C48" s="797"/>
      <c r="D48" s="798"/>
      <c r="E48" s="516">
        <f>'BUDGET SUMMARY'!D49</f>
        <v>0</v>
      </c>
      <c r="F48" s="517">
        <f>'MOBILITY ACTIVITIES - UNIT COST'!G420</f>
        <v>0</v>
      </c>
      <c r="G48" s="508">
        <f t="shared" si="3"/>
        <v>0</v>
      </c>
      <c r="H48" s="433">
        <f>'MOBILITY ACTIVITIES - UNIT COST'!L420</f>
        <v>0</v>
      </c>
      <c r="I48" s="509">
        <f t="shared" si="4"/>
        <v>0</v>
      </c>
      <c r="J48" s="412"/>
      <c r="K48" s="412"/>
      <c r="L48" s="412"/>
      <c r="M48" s="412"/>
      <c r="N48" s="412"/>
      <c r="O48" s="412"/>
      <c r="P48" s="410"/>
      <c r="Q48" s="410"/>
      <c r="R48" s="410"/>
      <c r="S48" s="410"/>
      <c r="T48" s="410"/>
      <c r="U48" s="410"/>
      <c r="V48" s="41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10"/>
      <c r="AV48" s="410"/>
      <c r="AW48" s="410"/>
      <c r="AX48" s="410"/>
    </row>
    <row r="49" spans="2:50" s="413" customFormat="1" ht="19.25" customHeight="1" x14ac:dyDescent="0.35">
      <c r="B49" s="796" t="s">
        <v>57</v>
      </c>
      <c r="C49" s="797"/>
      <c r="D49" s="798"/>
      <c r="E49" s="516">
        <f>'BUDGET SUMMARY'!D50</f>
        <v>0</v>
      </c>
      <c r="F49" s="517">
        <f>'MOBILITY ACTIVITIES - UNIT COST'!G452</f>
        <v>0</v>
      </c>
      <c r="G49" s="508">
        <f t="shared" si="3"/>
        <v>0</v>
      </c>
      <c r="H49" s="433">
        <f>'MOBILITY ACTIVITIES - UNIT COST'!L452</f>
        <v>0</v>
      </c>
      <c r="I49" s="509">
        <f t="shared" si="4"/>
        <v>0</v>
      </c>
      <c r="J49" s="412"/>
      <c r="K49" s="412"/>
      <c r="L49" s="412"/>
      <c r="M49" s="412"/>
      <c r="N49" s="412"/>
      <c r="O49" s="412"/>
      <c r="P49" s="410"/>
      <c r="Q49" s="410"/>
      <c r="R49" s="410"/>
      <c r="S49" s="410"/>
      <c r="T49" s="410"/>
      <c r="U49" s="410"/>
      <c r="V49" s="41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10"/>
      <c r="AV49" s="410"/>
      <c r="AW49" s="410"/>
      <c r="AX49" s="410"/>
    </row>
    <row r="50" spans="2:50" s="413" customFormat="1" ht="19.25" customHeight="1" x14ac:dyDescent="0.35">
      <c r="B50" s="816" t="s">
        <v>205</v>
      </c>
      <c r="C50" s="817"/>
      <c r="D50" s="817"/>
      <c r="E50" s="518">
        <f>'BUDGET SUMMARY'!D51</f>
        <v>0</v>
      </c>
      <c r="F50" s="518">
        <f>SUM(F45:F49)</f>
        <v>0</v>
      </c>
      <c r="G50" s="519"/>
      <c r="H50" s="520"/>
      <c r="I50" s="512">
        <f>SUM(I45:I49)</f>
        <v>0</v>
      </c>
      <c r="J50" s="412"/>
      <c r="K50" s="412"/>
      <c r="L50" s="412"/>
      <c r="M50" s="412"/>
      <c r="N50" s="412"/>
      <c r="O50" s="412"/>
      <c r="P50" s="410"/>
      <c r="Q50" s="410"/>
      <c r="R50" s="410"/>
      <c r="S50" s="410"/>
      <c r="T50" s="410"/>
      <c r="U50" s="410"/>
      <c r="V50" s="410"/>
      <c r="W50" s="410"/>
      <c r="X50" s="410"/>
      <c r="Y50" s="410"/>
      <c r="Z50" s="410"/>
      <c r="AA50" s="410"/>
      <c r="AB50" s="410"/>
      <c r="AC50" s="410"/>
      <c r="AD50" s="410"/>
      <c r="AE50" s="410"/>
      <c r="AF50" s="410"/>
      <c r="AG50" s="410"/>
      <c r="AH50" s="410"/>
      <c r="AI50" s="410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10"/>
      <c r="AV50" s="410"/>
      <c r="AW50" s="410"/>
      <c r="AX50" s="410"/>
    </row>
    <row r="51" spans="2:50" s="413" customFormat="1" ht="24" customHeight="1" thickBot="1" x14ac:dyDescent="0.4">
      <c r="B51" s="783" t="s">
        <v>212</v>
      </c>
      <c r="C51" s="784"/>
      <c r="D51" s="784"/>
      <c r="E51" s="521">
        <f>'BUDGET SUMMARY'!D52</f>
        <v>0</v>
      </c>
      <c r="F51" s="521">
        <f>'MOBILITY ACTIVITIES - UNIT COST'!G454</f>
        <v>0</v>
      </c>
      <c r="G51" s="487"/>
      <c r="H51" s="488"/>
      <c r="I51" s="522">
        <f>I50</f>
        <v>0</v>
      </c>
      <c r="J51" s="412"/>
      <c r="K51" s="412"/>
      <c r="L51" s="412"/>
      <c r="M51" s="412"/>
      <c r="N51" s="412"/>
      <c r="O51" s="412"/>
      <c r="P51" s="410"/>
      <c r="Q51" s="410"/>
      <c r="R51" s="410"/>
      <c r="S51" s="410"/>
      <c r="T51" s="410"/>
      <c r="U51" s="410"/>
      <c r="V51" s="41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  <c r="AG51" s="410"/>
      <c r="AH51" s="410"/>
      <c r="AI51" s="410"/>
      <c r="AJ51" s="410"/>
      <c r="AK51" s="410"/>
      <c r="AL51" s="410"/>
      <c r="AM51" s="410"/>
      <c r="AN51" s="410"/>
      <c r="AO51" s="410"/>
      <c r="AP51" s="410"/>
      <c r="AQ51" s="410"/>
      <c r="AR51" s="410"/>
      <c r="AS51" s="410"/>
      <c r="AT51" s="410"/>
      <c r="AU51" s="410"/>
      <c r="AV51" s="410"/>
      <c r="AW51" s="410"/>
      <c r="AX51" s="410"/>
    </row>
    <row r="52" spans="2:50" s="459" customFormat="1" ht="12" customHeight="1" thickBot="1" x14ac:dyDescent="0.4">
      <c r="B52" s="514"/>
      <c r="C52" s="514"/>
      <c r="D52" s="514"/>
      <c r="E52" s="505"/>
      <c r="F52" s="505"/>
      <c r="H52" s="515"/>
      <c r="J52" s="464"/>
      <c r="K52" s="464"/>
      <c r="L52" s="464"/>
      <c r="M52" s="464"/>
      <c r="N52" s="464"/>
      <c r="O52" s="464"/>
    </row>
    <row r="53" spans="2:50" s="413" customFormat="1" ht="36" customHeight="1" x14ac:dyDescent="0.35">
      <c r="B53" s="29" t="s">
        <v>281</v>
      </c>
      <c r="C53" s="30"/>
      <c r="D53" s="30"/>
      <c r="E53" s="493" t="s">
        <v>282</v>
      </c>
      <c r="F53" s="493" t="s">
        <v>262</v>
      </c>
      <c r="G53" s="494" t="s">
        <v>244</v>
      </c>
      <c r="H53" s="495" t="s">
        <v>234</v>
      </c>
      <c r="I53" s="496" t="s">
        <v>263</v>
      </c>
      <c r="J53" s="412"/>
      <c r="K53" s="412"/>
      <c r="L53" s="412"/>
      <c r="M53" s="412"/>
      <c r="N53" s="412"/>
      <c r="O53" s="412"/>
      <c r="P53" s="410"/>
      <c r="Q53" s="410"/>
      <c r="R53" s="410"/>
      <c r="S53" s="410"/>
      <c r="T53" s="410"/>
      <c r="U53" s="410"/>
      <c r="V53" s="410"/>
      <c r="W53" s="410"/>
      <c r="X53" s="410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10"/>
    </row>
    <row r="54" spans="2:50" s="413" customFormat="1" ht="19.25" customHeight="1" x14ac:dyDescent="0.35">
      <c r="B54" s="794" t="s">
        <v>39</v>
      </c>
      <c r="C54" s="795"/>
      <c r="D54" s="795"/>
      <c r="E54" s="516">
        <f>'BUDGET SUMMARY'!D55</f>
        <v>0</v>
      </c>
      <c r="F54" s="431">
        <f>'MOBILITY ACTIVITIES - UNIT COST'!G566</f>
        <v>0</v>
      </c>
      <c r="G54" s="508">
        <f>E54-I54</f>
        <v>0</v>
      </c>
      <c r="H54" s="433">
        <f>'MOBILITY ACTIVITIES - UNIT COST'!J566</f>
        <v>0</v>
      </c>
      <c r="I54" s="509">
        <f>MIN(E54,H54)</f>
        <v>0</v>
      </c>
      <c r="J54" s="412"/>
      <c r="K54" s="412"/>
      <c r="L54" s="412"/>
      <c r="M54" s="412"/>
      <c r="N54" s="412"/>
      <c r="O54" s="412"/>
      <c r="P54" s="410"/>
      <c r="Q54" s="410"/>
      <c r="R54" s="410"/>
      <c r="S54" s="410"/>
      <c r="T54" s="410"/>
      <c r="U54" s="410"/>
      <c r="V54" s="410"/>
      <c r="W54" s="410"/>
      <c r="X54" s="410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10"/>
    </row>
    <row r="55" spans="2:50" s="413" customFormat="1" ht="19.25" customHeight="1" x14ac:dyDescent="0.35">
      <c r="B55" s="794" t="s">
        <v>340</v>
      </c>
      <c r="C55" s="795"/>
      <c r="D55" s="795"/>
      <c r="E55" s="516">
        <f>'BUDGET SUMMARY'!D56</f>
        <v>0</v>
      </c>
      <c r="F55" s="431">
        <f>'MOBILITY ACTIVITIES - UNIT COST'!G616</f>
        <v>0</v>
      </c>
      <c r="G55" s="508">
        <f t="shared" ref="G55:G57" si="5">E55-I55</f>
        <v>0</v>
      </c>
      <c r="H55" s="433">
        <f>'MOBILITY ACTIVITIES - UNIT COST'!J616</f>
        <v>0</v>
      </c>
      <c r="I55" s="509">
        <f t="shared" ref="I55:I57" si="6">MIN(E55,H55)</f>
        <v>0</v>
      </c>
      <c r="J55" s="412"/>
      <c r="K55" s="412"/>
      <c r="L55" s="412"/>
      <c r="M55" s="412"/>
      <c r="N55" s="412"/>
      <c r="O55" s="412"/>
      <c r="P55" s="410"/>
      <c r="Q55" s="410"/>
      <c r="R55" s="410"/>
      <c r="S55" s="410"/>
      <c r="T55" s="410"/>
      <c r="U55" s="410"/>
      <c r="V55" s="410"/>
      <c r="W55" s="410"/>
      <c r="X55" s="410"/>
      <c r="Y55" s="410"/>
      <c r="Z55" s="410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0"/>
      <c r="AL55" s="410"/>
      <c r="AM55" s="410"/>
      <c r="AN55" s="410"/>
      <c r="AO55" s="410"/>
      <c r="AP55" s="410"/>
      <c r="AQ55" s="410"/>
      <c r="AR55" s="410"/>
      <c r="AS55" s="410"/>
      <c r="AT55" s="410"/>
      <c r="AU55" s="410"/>
      <c r="AV55" s="410"/>
      <c r="AW55" s="410"/>
      <c r="AX55" s="410"/>
    </row>
    <row r="56" spans="2:50" s="413" customFormat="1" ht="19.25" customHeight="1" x14ac:dyDescent="0.35">
      <c r="B56" s="794" t="s">
        <v>48</v>
      </c>
      <c r="C56" s="795"/>
      <c r="D56" s="795"/>
      <c r="E56" s="516">
        <f>'BUDGET SUMMARY'!D57</f>
        <v>0</v>
      </c>
      <c r="F56" s="431">
        <f>'MOBILITY ACTIVITIES - UNIT COST'!G641</f>
        <v>0</v>
      </c>
      <c r="G56" s="508">
        <f t="shared" si="5"/>
        <v>0</v>
      </c>
      <c r="H56" s="433">
        <f>'MOBILITY ACTIVITIES - UNIT COST'!L641</f>
        <v>0</v>
      </c>
      <c r="I56" s="509">
        <f t="shared" si="6"/>
        <v>0</v>
      </c>
      <c r="J56" s="412"/>
      <c r="K56" s="412"/>
      <c r="L56" s="412"/>
      <c r="M56" s="412"/>
      <c r="N56" s="412"/>
      <c r="O56" s="412"/>
      <c r="P56" s="410"/>
      <c r="Q56" s="410"/>
      <c r="R56" s="410"/>
      <c r="S56" s="410"/>
      <c r="T56" s="410"/>
      <c r="U56" s="410"/>
      <c r="V56" s="410"/>
      <c r="W56" s="410"/>
      <c r="X56" s="410"/>
      <c r="Y56" s="410"/>
      <c r="Z56" s="410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0"/>
      <c r="AL56" s="410"/>
      <c r="AM56" s="410"/>
      <c r="AN56" s="410"/>
      <c r="AO56" s="410"/>
      <c r="AP56" s="410"/>
      <c r="AQ56" s="410"/>
      <c r="AR56" s="410"/>
      <c r="AS56" s="410"/>
      <c r="AT56" s="410"/>
      <c r="AU56" s="410"/>
      <c r="AV56" s="410"/>
      <c r="AW56" s="410"/>
      <c r="AX56" s="410"/>
    </row>
    <row r="57" spans="2:50" s="413" customFormat="1" ht="19.25" customHeight="1" x14ac:dyDescent="0.35">
      <c r="B57" s="794" t="s">
        <v>57</v>
      </c>
      <c r="C57" s="795"/>
      <c r="D57" s="795"/>
      <c r="E57" s="516">
        <f>'BUDGET SUMMARY'!D58</f>
        <v>0</v>
      </c>
      <c r="F57" s="523">
        <f>'MOBILITY ACTIVITIES - UNIT COST'!G672</f>
        <v>0</v>
      </c>
      <c r="G57" s="508">
        <f t="shared" si="5"/>
        <v>0</v>
      </c>
      <c r="H57" s="524">
        <f>'MOBILITY ACTIVITIES - UNIT COST'!L672</f>
        <v>0</v>
      </c>
      <c r="I57" s="509">
        <f t="shared" si="6"/>
        <v>0</v>
      </c>
      <c r="J57" s="412"/>
      <c r="K57" s="412"/>
      <c r="L57" s="412"/>
      <c r="M57" s="412"/>
      <c r="N57" s="412"/>
      <c r="O57" s="412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10"/>
      <c r="AW57" s="410"/>
      <c r="AX57" s="410"/>
    </row>
    <row r="58" spans="2:50" s="413" customFormat="1" ht="19.25" customHeight="1" x14ac:dyDescent="0.35">
      <c r="B58" s="799" t="s">
        <v>205</v>
      </c>
      <c r="C58" s="800"/>
      <c r="D58" s="800"/>
      <c r="E58" s="525">
        <f>'BUDGET SUMMARY'!D59</f>
        <v>0</v>
      </c>
      <c r="F58" s="518">
        <f>SUM(F54:F57)</f>
        <v>0</v>
      </c>
      <c r="G58" s="476"/>
      <c r="H58" s="477"/>
      <c r="I58" s="512">
        <f>SUM(I54:I57)</f>
        <v>0</v>
      </c>
      <c r="J58" s="412"/>
      <c r="K58" s="412"/>
      <c r="L58" s="412"/>
      <c r="M58" s="412"/>
      <c r="N58" s="412"/>
      <c r="O58" s="412"/>
      <c r="P58" s="410"/>
      <c r="Q58" s="410"/>
      <c r="R58" s="410"/>
      <c r="S58" s="410"/>
      <c r="T58" s="410"/>
      <c r="U58" s="410"/>
      <c r="V58" s="410"/>
      <c r="W58" s="410"/>
      <c r="X58" s="410"/>
      <c r="Y58" s="410"/>
      <c r="Z58" s="410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410"/>
    </row>
    <row r="59" spans="2:50" s="413" customFormat="1" ht="24" customHeight="1" thickBot="1" x14ac:dyDescent="0.4">
      <c r="B59" s="801" t="s">
        <v>213</v>
      </c>
      <c r="C59" s="802"/>
      <c r="D59" s="802"/>
      <c r="E59" s="526">
        <f>'BUDGET SUMMARY'!D60</f>
        <v>0</v>
      </c>
      <c r="F59" s="521">
        <f>'MOBILITY ACTIVITIES - UNIT COST'!G674</f>
        <v>0</v>
      </c>
      <c r="G59" s="486"/>
      <c r="H59" s="488"/>
      <c r="I59" s="513">
        <f>I58</f>
        <v>0</v>
      </c>
      <c r="J59" s="412"/>
      <c r="K59" s="412"/>
      <c r="L59" s="412"/>
      <c r="M59" s="412"/>
      <c r="N59" s="412"/>
      <c r="O59" s="412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0"/>
      <c r="AJ59" s="410"/>
      <c r="AK59" s="410"/>
      <c r="AL59" s="410"/>
      <c r="AM59" s="410"/>
      <c r="AN59" s="410"/>
      <c r="AO59" s="410"/>
      <c r="AP59" s="410"/>
      <c r="AQ59" s="410"/>
      <c r="AR59" s="410"/>
      <c r="AS59" s="410"/>
      <c r="AT59" s="410"/>
      <c r="AU59" s="410"/>
      <c r="AV59" s="410"/>
      <c r="AW59" s="410"/>
      <c r="AX59" s="410"/>
    </row>
    <row r="60" spans="2:50" s="459" customFormat="1" ht="15.65" customHeight="1" thickBot="1" x14ac:dyDescent="0.4">
      <c r="B60" s="803"/>
      <c r="C60" s="803"/>
      <c r="D60" s="803"/>
      <c r="E60" s="506"/>
      <c r="F60" s="506"/>
      <c r="G60" s="527"/>
      <c r="H60" s="527"/>
      <c r="J60" s="464"/>
      <c r="K60" s="464"/>
      <c r="L60" s="464"/>
      <c r="M60" s="464"/>
      <c r="N60" s="464"/>
      <c r="O60" s="464"/>
    </row>
    <row r="61" spans="2:50" s="413" customFormat="1" ht="30" customHeight="1" thickBot="1" x14ac:dyDescent="0.4">
      <c r="B61" s="791" t="s">
        <v>402</v>
      </c>
      <c r="C61" s="792"/>
      <c r="D61" s="793"/>
      <c r="E61" s="528">
        <f>'BUDGET SUMMARY'!D64</f>
        <v>0</v>
      </c>
      <c r="F61" s="529">
        <f>F34+F42+F51+F59</f>
        <v>0</v>
      </c>
      <c r="G61" s="530"/>
      <c r="H61" s="530"/>
      <c r="I61" s="531">
        <f>I34+I42+I51+I59</f>
        <v>0</v>
      </c>
      <c r="J61" s="412"/>
      <c r="K61" s="412"/>
      <c r="L61" s="412"/>
      <c r="M61" s="412"/>
      <c r="N61" s="412"/>
      <c r="O61" s="412"/>
      <c r="P61" s="410"/>
      <c r="Q61" s="410"/>
      <c r="R61" s="410"/>
      <c r="S61" s="410"/>
      <c r="T61" s="410"/>
      <c r="U61" s="410"/>
      <c r="V61" s="410"/>
      <c r="W61" s="410"/>
      <c r="X61" s="410"/>
      <c r="Y61" s="410"/>
      <c r="Z61" s="410"/>
      <c r="AA61" s="410"/>
      <c r="AB61" s="410"/>
      <c r="AC61" s="410"/>
      <c r="AD61" s="410"/>
      <c r="AE61" s="410"/>
      <c r="AF61" s="410"/>
      <c r="AG61" s="410"/>
      <c r="AH61" s="410"/>
      <c r="AI61" s="410"/>
      <c r="AJ61" s="410"/>
      <c r="AK61" s="410"/>
      <c r="AL61" s="410"/>
      <c r="AM61" s="410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</row>
    <row r="62" spans="2:50" s="535" customFormat="1" ht="19.25" customHeight="1" x14ac:dyDescent="0.35">
      <c r="B62" s="532"/>
      <c r="C62" s="532"/>
      <c r="D62" s="532"/>
      <c r="E62" s="533" t="s">
        <v>247</v>
      </c>
      <c r="F62" s="533" t="s">
        <v>248</v>
      </c>
      <c r="G62" s="92"/>
      <c r="H62" s="92"/>
      <c r="I62" s="533" t="s">
        <v>249</v>
      </c>
      <c r="J62" s="534"/>
      <c r="K62" s="534"/>
      <c r="L62" s="534"/>
      <c r="M62" s="534"/>
      <c r="N62" s="534"/>
      <c r="O62" s="534"/>
    </row>
    <row r="63" spans="2:50" s="459" customFormat="1" ht="23.4" customHeight="1" thickBot="1" x14ac:dyDescent="0.4">
      <c r="H63" s="506"/>
      <c r="J63" s="464"/>
      <c r="K63" s="464"/>
      <c r="L63" s="464"/>
      <c r="M63" s="464"/>
      <c r="N63" s="464"/>
      <c r="O63" s="464"/>
    </row>
    <row r="64" spans="2:50" s="459" customFormat="1" ht="32" customHeight="1" thickBot="1" x14ac:dyDescent="0.4">
      <c r="B64" s="788" t="s">
        <v>245</v>
      </c>
      <c r="C64" s="789"/>
      <c r="D64" s="789"/>
      <c r="E64" s="790"/>
      <c r="H64" s="536" t="s">
        <v>250</v>
      </c>
      <c r="J64" s="464"/>
      <c r="K64" s="464"/>
      <c r="L64" s="464"/>
      <c r="M64" s="464"/>
      <c r="N64" s="464"/>
      <c r="O64" s="464"/>
    </row>
    <row r="65" spans="2:15" s="459" customFormat="1" ht="26.4" customHeight="1" x14ac:dyDescent="0.35">
      <c r="B65" s="818" t="s">
        <v>289</v>
      </c>
      <c r="C65" s="819"/>
      <c r="D65" s="820"/>
      <c r="E65" s="544">
        <f>MIN(E61,F61,I61)</f>
        <v>0</v>
      </c>
      <c r="H65" s="537" t="s">
        <v>251</v>
      </c>
      <c r="J65" s="464"/>
      <c r="K65" s="464"/>
      <c r="L65" s="464"/>
      <c r="M65" s="464"/>
      <c r="N65" s="464"/>
      <c r="O65" s="464"/>
    </row>
    <row r="66" spans="2:15" s="459" customFormat="1" ht="26.4" customHeight="1" x14ac:dyDescent="0.35">
      <c r="B66" s="821" t="s">
        <v>246</v>
      </c>
      <c r="C66" s="822"/>
      <c r="D66" s="822"/>
      <c r="E66" s="606"/>
      <c r="H66" s="506"/>
      <c r="J66" s="464"/>
      <c r="K66" s="464"/>
      <c r="L66" s="464"/>
      <c r="M66" s="464"/>
      <c r="N66" s="464"/>
      <c r="O66" s="464"/>
    </row>
    <row r="67" spans="2:15" s="459" customFormat="1" ht="26.4" customHeight="1" thickBot="1" x14ac:dyDescent="0.4">
      <c r="B67" s="823" t="str">
        <f>IF(E67&lt;0,H65,H64)</f>
        <v>TO BE PAID</v>
      </c>
      <c r="C67" s="824"/>
      <c r="D67" s="824"/>
      <c r="E67" s="543">
        <f>E65-E66</f>
        <v>0</v>
      </c>
      <c r="H67" s="506"/>
      <c r="J67" s="464"/>
      <c r="K67" s="464"/>
      <c r="L67" s="464"/>
      <c r="M67" s="464"/>
      <c r="N67" s="464"/>
      <c r="O67" s="464"/>
    </row>
    <row r="68" spans="2:15" s="459" customFormat="1" ht="22.25" customHeight="1" thickBot="1" x14ac:dyDescent="0.4">
      <c r="H68" s="506"/>
      <c r="J68" s="464"/>
      <c r="K68" s="464"/>
      <c r="L68" s="464"/>
      <c r="M68" s="464"/>
      <c r="N68" s="464"/>
      <c r="O68" s="464"/>
    </row>
    <row r="69" spans="2:15" s="407" customFormat="1" ht="29.4" customHeight="1" thickBot="1" x14ac:dyDescent="0.4">
      <c r="B69" s="813" t="s">
        <v>252</v>
      </c>
      <c r="C69" s="814"/>
      <c r="D69" s="815"/>
      <c r="H69" s="538"/>
      <c r="J69" s="406"/>
      <c r="K69" s="406"/>
      <c r="L69" s="406"/>
      <c r="M69" s="406"/>
      <c r="N69" s="406"/>
      <c r="O69" s="406"/>
    </row>
    <row r="70" spans="2:15" s="540" customFormat="1" ht="26" customHeight="1" x14ac:dyDescent="0.35">
      <c r="B70" s="804"/>
      <c r="C70" s="805"/>
      <c r="D70" s="805"/>
      <c r="E70" s="805"/>
      <c r="F70" s="805"/>
      <c r="G70" s="805"/>
      <c r="H70" s="805"/>
      <c r="I70" s="806"/>
      <c r="J70" s="539"/>
      <c r="K70" s="539"/>
      <c r="L70" s="539"/>
      <c r="M70" s="539"/>
      <c r="N70" s="539"/>
      <c r="O70" s="539"/>
    </row>
    <row r="71" spans="2:15" s="540" customFormat="1" ht="30" customHeight="1" x14ac:dyDescent="0.35">
      <c r="B71" s="807"/>
      <c r="C71" s="808"/>
      <c r="D71" s="808"/>
      <c r="E71" s="808"/>
      <c r="F71" s="808"/>
      <c r="G71" s="808"/>
      <c r="H71" s="808"/>
      <c r="I71" s="809"/>
      <c r="J71" s="539"/>
      <c r="K71" s="539"/>
      <c r="L71" s="539"/>
      <c r="M71" s="539"/>
      <c r="N71" s="539"/>
      <c r="O71" s="539"/>
    </row>
    <row r="72" spans="2:15" s="540" customFormat="1" ht="29" customHeight="1" x14ac:dyDescent="0.35">
      <c r="B72" s="807"/>
      <c r="C72" s="808"/>
      <c r="D72" s="808"/>
      <c r="E72" s="808"/>
      <c r="F72" s="808"/>
      <c r="G72" s="808"/>
      <c r="H72" s="808"/>
      <c r="I72" s="809"/>
      <c r="J72" s="539"/>
      <c r="K72" s="539"/>
      <c r="L72" s="539"/>
      <c r="M72" s="539"/>
      <c r="N72" s="539"/>
      <c r="O72" s="539"/>
    </row>
    <row r="73" spans="2:15" s="540" customFormat="1" ht="35" customHeight="1" x14ac:dyDescent="0.35">
      <c r="B73" s="807"/>
      <c r="C73" s="808"/>
      <c r="D73" s="808"/>
      <c r="E73" s="808"/>
      <c r="F73" s="808"/>
      <c r="G73" s="808"/>
      <c r="H73" s="808"/>
      <c r="I73" s="809"/>
      <c r="J73" s="539"/>
      <c r="K73" s="539"/>
      <c r="L73" s="539"/>
      <c r="M73" s="539"/>
      <c r="N73" s="539"/>
      <c r="O73" s="539"/>
    </row>
    <row r="74" spans="2:15" s="540" customFormat="1" ht="24.65" customHeight="1" x14ac:dyDescent="0.35">
      <c r="B74" s="807"/>
      <c r="C74" s="808"/>
      <c r="D74" s="808"/>
      <c r="E74" s="808"/>
      <c r="F74" s="808"/>
      <c r="G74" s="808"/>
      <c r="H74" s="808"/>
      <c r="I74" s="809"/>
      <c r="J74" s="539"/>
      <c r="K74" s="539"/>
      <c r="L74" s="539"/>
      <c r="M74" s="539"/>
      <c r="N74" s="539"/>
      <c r="O74" s="539"/>
    </row>
    <row r="75" spans="2:15" s="540" customFormat="1" ht="21" customHeight="1" x14ac:dyDescent="0.35">
      <c r="B75" s="807"/>
      <c r="C75" s="808"/>
      <c r="D75" s="808"/>
      <c r="E75" s="808"/>
      <c r="F75" s="808"/>
      <c r="G75" s="808"/>
      <c r="H75" s="808"/>
      <c r="I75" s="809"/>
      <c r="J75" s="539"/>
      <c r="K75" s="539"/>
      <c r="L75" s="539"/>
      <c r="M75" s="539"/>
      <c r="N75" s="539"/>
      <c r="O75" s="539"/>
    </row>
    <row r="76" spans="2:15" s="540" customFormat="1" ht="21.65" customHeight="1" x14ac:dyDescent="0.35">
      <c r="B76" s="807"/>
      <c r="C76" s="808"/>
      <c r="D76" s="808"/>
      <c r="E76" s="808"/>
      <c r="F76" s="808"/>
      <c r="G76" s="808"/>
      <c r="H76" s="808"/>
      <c r="I76" s="809"/>
      <c r="J76" s="539"/>
      <c r="K76" s="539"/>
      <c r="L76" s="539"/>
      <c r="M76" s="539"/>
      <c r="N76" s="539"/>
      <c r="O76" s="539"/>
    </row>
    <row r="77" spans="2:15" s="540" customFormat="1" ht="58.25" customHeight="1" thickBot="1" x14ac:dyDescent="0.4">
      <c r="B77" s="810"/>
      <c r="C77" s="811"/>
      <c r="D77" s="811"/>
      <c r="E77" s="811"/>
      <c r="F77" s="811"/>
      <c r="G77" s="811"/>
      <c r="H77" s="811"/>
      <c r="I77" s="812"/>
      <c r="J77" s="539"/>
      <c r="K77" s="539"/>
      <c r="L77" s="539"/>
      <c r="M77" s="539"/>
      <c r="N77" s="539"/>
      <c r="O77" s="539"/>
    </row>
    <row r="78" spans="2:15" s="540" customFormat="1" x14ac:dyDescent="0.35">
      <c r="H78" s="541"/>
      <c r="J78" s="539"/>
      <c r="K78" s="539"/>
      <c r="L78" s="539"/>
      <c r="M78" s="539"/>
      <c r="N78" s="539"/>
      <c r="O78" s="539"/>
    </row>
    <row r="79" spans="2:15" s="540" customFormat="1" x14ac:dyDescent="0.35">
      <c r="H79" s="541"/>
      <c r="J79" s="539"/>
      <c r="K79" s="539"/>
      <c r="L79" s="539"/>
      <c r="M79" s="539"/>
      <c r="N79" s="539"/>
      <c r="O79" s="539"/>
    </row>
    <row r="80" spans="2:15" s="540" customFormat="1" x14ac:dyDescent="0.35">
      <c r="H80" s="541"/>
      <c r="J80" s="539"/>
      <c r="K80" s="539"/>
      <c r="L80" s="539"/>
      <c r="M80" s="539"/>
      <c r="N80" s="539"/>
      <c r="O80" s="539"/>
    </row>
    <row r="81" spans="8:15" s="540" customFormat="1" x14ac:dyDescent="0.35">
      <c r="H81" s="541"/>
      <c r="J81" s="539"/>
      <c r="K81" s="539"/>
      <c r="L81" s="539"/>
      <c r="M81" s="539"/>
      <c r="N81" s="539"/>
      <c r="O81" s="539"/>
    </row>
    <row r="82" spans="8:15" s="540" customFormat="1" x14ac:dyDescent="0.35">
      <c r="H82" s="541"/>
      <c r="J82" s="539"/>
      <c r="K82" s="539"/>
      <c r="L82" s="539"/>
      <c r="M82" s="539"/>
      <c r="N82" s="539"/>
      <c r="O82" s="539"/>
    </row>
    <row r="83" spans="8:15" s="540" customFormat="1" x14ac:dyDescent="0.35">
      <c r="H83" s="541"/>
      <c r="J83" s="539"/>
      <c r="K83" s="539"/>
      <c r="L83" s="539"/>
      <c r="M83" s="539"/>
      <c r="N83" s="539"/>
      <c r="O83" s="539"/>
    </row>
    <row r="84" spans="8:15" s="540" customFormat="1" x14ac:dyDescent="0.35">
      <c r="H84" s="541"/>
      <c r="J84" s="539"/>
      <c r="K84" s="539"/>
      <c r="L84" s="539"/>
      <c r="M84" s="539"/>
      <c r="N84" s="539"/>
      <c r="O84" s="539"/>
    </row>
    <row r="85" spans="8:15" s="540" customFormat="1" x14ac:dyDescent="0.35">
      <c r="H85" s="541"/>
      <c r="J85" s="539"/>
      <c r="K85" s="539"/>
      <c r="L85" s="539"/>
      <c r="M85" s="539"/>
      <c r="N85" s="539"/>
      <c r="O85" s="539"/>
    </row>
    <row r="86" spans="8:15" s="540" customFormat="1" x14ac:dyDescent="0.35">
      <c r="H86" s="541"/>
      <c r="J86" s="539"/>
      <c r="K86" s="539"/>
      <c r="L86" s="539"/>
      <c r="M86" s="539"/>
      <c r="N86" s="539"/>
      <c r="O86" s="539"/>
    </row>
    <row r="87" spans="8:15" s="540" customFormat="1" x14ac:dyDescent="0.35">
      <c r="H87" s="541"/>
      <c r="J87" s="539"/>
      <c r="K87" s="539"/>
      <c r="L87" s="539"/>
      <c r="M87" s="539"/>
      <c r="N87" s="539"/>
      <c r="O87" s="539"/>
    </row>
    <row r="88" spans="8:15" s="540" customFormat="1" x14ac:dyDescent="0.35">
      <c r="H88" s="541"/>
      <c r="J88" s="539"/>
      <c r="K88" s="539"/>
      <c r="L88" s="539"/>
      <c r="M88" s="539"/>
      <c r="N88" s="539"/>
      <c r="O88" s="539"/>
    </row>
    <row r="89" spans="8:15" s="540" customFormat="1" x14ac:dyDescent="0.35">
      <c r="H89" s="541"/>
      <c r="J89" s="539"/>
      <c r="K89" s="539"/>
      <c r="L89" s="539"/>
      <c r="M89" s="539"/>
      <c r="N89" s="539"/>
      <c r="O89" s="539"/>
    </row>
    <row r="90" spans="8:15" s="540" customFormat="1" x14ac:dyDescent="0.35">
      <c r="H90" s="541"/>
      <c r="J90" s="539"/>
      <c r="K90" s="539"/>
      <c r="L90" s="539"/>
      <c r="M90" s="539"/>
      <c r="N90" s="539"/>
      <c r="O90" s="539"/>
    </row>
    <row r="91" spans="8:15" s="540" customFormat="1" x14ac:dyDescent="0.35">
      <c r="H91" s="541"/>
      <c r="J91" s="539"/>
      <c r="K91" s="539"/>
      <c r="L91" s="539"/>
      <c r="M91" s="539"/>
      <c r="N91" s="539"/>
      <c r="O91" s="539"/>
    </row>
    <row r="92" spans="8:15" s="540" customFormat="1" x14ac:dyDescent="0.35">
      <c r="H92" s="541"/>
      <c r="J92" s="539"/>
      <c r="K92" s="539"/>
      <c r="L92" s="539"/>
      <c r="M92" s="539"/>
      <c r="N92" s="539"/>
      <c r="O92" s="539"/>
    </row>
    <row r="93" spans="8:15" s="540" customFormat="1" x14ac:dyDescent="0.35">
      <c r="H93" s="541"/>
      <c r="J93" s="539"/>
      <c r="K93" s="539"/>
      <c r="L93" s="539"/>
      <c r="M93" s="539"/>
      <c r="N93" s="539"/>
      <c r="O93" s="539"/>
    </row>
    <row r="94" spans="8:15" s="540" customFormat="1" x14ac:dyDescent="0.35">
      <c r="H94" s="541"/>
      <c r="J94" s="539"/>
      <c r="K94" s="539"/>
      <c r="L94" s="539"/>
      <c r="M94" s="539"/>
      <c r="N94" s="539"/>
      <c r="O94" s="539"/>
    </row>
    <row r="95" spans="8:15" s="540" customFormat="1" x14ac:dyDescent="0.35">
      <c r="H95" s="541"/>
      <c r="J95" s="539"/>
      <c r="K95" s="539"/>
      <c r="L95" s="539"/>
      <c r="M95" s="539"/>
      <c r="N95" s="539"/>
      <c r="O95" s="539"/>
    </row>
    <row r="96" spans="8:15" s="540" customFormat="1" x14ac:dyDescent="0.35">
      <c r="H96" s="541"/>
      <c r="J96" s="539"/>
      <c r="K96" s="539"/>
      <c r="L96" s="539"/>
      <c r="M96" s="539"/>
      <c r="N96" s="539"/>
      <c r="O96" s="539"/>
    </row>
    <row r="97" spans="8:15" s="540" customFormat="1" x14ac:dyDescent="0.35">
      <c r="H97" s="541"/>
      <c r="J97" s="539"/>
      <c r="K97" s="539"/>
      <c r="L97" s="539"/>
      <c r="M97" s="539"/>
      <c r="N97" s="539"/>
      <c r="O97" s="539"/>
    </row>
    <row r="98" spans="8:15" s="540" customFormat="1" x14ac:dyDescent="0.35">
      <c r="H98" s="541"/>
      <c r="J98" s="539"/>
      <c r="K98" s="539"/>
      <c r="L98" s="539"/>
      <c r="M98" s="539"/>
      <c r="N98" s="539"/>
      <c r="O98" s="539"/>
    </row>
    <row r="99" spans="8:15" s="540" customFormat="1" x14ac:dyDescent="0.35">
      <c r="H99" s="541"/>
      <c r="J99" s="539"/>
      <c r="K99" s="539"/>
      <c r="L99" s="539"/>
      <c r="M99" s="539"/>
      <c r="N99" s="539"/>
      <c r="O99" s="539"/>
    </row>
    <row r="100" spans="8:15" s="540" customFormat="1" x14ac:dyDescent="0.35">
      <c r="H100" s="541"/>
      <c r="J100" s="539"/>
      <c r="K100" s="539"/>
      <c r="L100" s="539"/>
      <c r="M100" s="539"/>
      <c r="N100" s="539"/>
      <c r="O100" s="539"/>
    </row>
    <row r="101" spans="8:15" s="540" customFormat="1" x14ac:dyDescent="0.35">
      <c r="H101" s="541"/>
      <c r="J101" s="539"/>
      <c r="K101" s="539"/>
      <c r="L101" s="539"/>
      <c r="M101" s="539"/>
      <c r="N101" s="539"/>
      <c r="O101" s="539"/>
    </row>
  </sheetData>
  <sheetProtection algorithmName="SHA-512" hashValue="c+Iv/s3zEtX2016/BO+3cVomM5JKJZUHJDFlQSKJrGFI71c1H8++xxlvwsi1F1HYdPThAYk/rD3Cf5CN7Fc/zw==" saltValue="2LRWt8KVUMJZshAeS6FgVg==" spinCount="100000" sheet="1" formatCells="0" sort="0" autoFilter="0" pivotTables="0"/>
  <mergeCells count="54">
    <mergeCell ref="D2:J2"/>
    <mergeCell ref="D3:J3"/>
    <mergeCell ref="B1:J1"/>
    <mergeCell ref="B27:D27"/>
    <mergeCell ref="B7:D7"/>
    <mergeCell ref="B24:D24"/>
    <mergeCell ref="B2:C2"/>
    <mergeCell ref="B3:C3"/>
    <mergeCell ref="B23:D23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70:I77"/>
    <mergeCell ref="B69:D69"/>
    <mergeCell ref="B48:D48"/>
    <mergeCell ref="B49:D49"/>
    <mergeCell ref="B50:D50"/>
    <mergeCell ref="B51:D51"/>
    <mergeCell ref="B54:D54"/>
    <mergeCell ref="B65:D65"/>
    <mergeCell ref="B66:D66"/>
    <mergeCell ref="B67:D67"/>
    <mergeCell ref="B30:D30"/>
    <mergeCell ref="B41:D41"/>
    <mergeCell ref="B42:D42"/>
    <mergeCell ref="B45:D45"/>
    <mergeCell ref="B64:E64"/>
    <mergeCell ref="B61:D61"/>
    <mergeCell ref="B55:D55"/>
    <mergeCell ref="B56:D56"/>
    <mergeCell ref="B46:D46"/>
    <mergeCell ref="B57:D57"/>
    <mergeCell ref="B58:D58"/>
    <mergeCell ref="B59:D59"/>
    <mergeCell ref="B60:D60"/>
    <mergeCell ref="B47:D47"/>
    <mergeCell ref="B34:D34"/>
    <mergeCell ref="B32:D32"/>
    <mergeCell ref="B21:D21"/>
    <mergeCell ref="B22:D22"/>
    <mergeCell ref="B20:D20"/>
    <mergeCell ref="G5:J5"/>
    <mergeCell ref="B10:D10"/>
    <mergeCell ref="B4:E4"/>
    <mergeCell ref="B5:D5"/>
    <mergeCell ref="B6:D6"/>
    <mergeCell ref="B9:D9"/>
    <mergeCell ref="B8:D8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65" orientation="landscape" r:id="rId1"/>
  <rowBreaks count="2" manualBreakCount="2">
    <brk id="35" max="16383" man="1"/>
    <brk id="68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O57"/>
  <sheetViews>
    <sheetView zoomScale="70" zoomScaleNormal="70" workbookViewId="0">
      <selection activeCell="L1" sqref="L1:O1048576"/>
    </sheetView>
  </sheetViews>
  <sheetFormatPr defaultColWidth="8.90625" defaultRowHeight="14.5" x14ac:dyDescent="0.35"/>
  <cols>
    <col min="1" max="1" width="13.6328125" style="55" customWidth="1"/>
    <col min="2" max="2" width="17.36328125" style="55" customWidth="1"/>
    <col min="3" max="3" width="19.90625" style="55" bestFit="1" customWidth="1"/>
    <col min="4" max="4" width="26.08984375" style="55" customWidth="1"/>
    <col min="5" max="5" width="58" style="55" customWidth="1"/>
    <col min="6" max="6" width="29.453125" style="55" customWidth="1"/>
    <col min="7" max="7" width="22.453125" style="65" customWidth="1"/>
    <col min="8" max="8" width="15.36328125" style="66" customWidth="1"/>
    <col min="9" max="9" width="21.54296875" style="67" customWidth="1"/>
    <col min="10" max="10" width="20.6328125" style="18" customWidth="1"/>
    <col min="11" max="11" width="19.08984375" style="70" customWidth="1"/>
    <col min="12" max="12" width="19.6328125" style="43" hidden="1" customWidth="1"/>
    <col min="13" max="13" width="18" style="47" hidden="1" customWidth="1"/>
    <col min="14" max="15" width="17.6328125" style="18" hidden="1" customWidth="1"/>
    <col min="16" max="16384" width="8.90625" style="16"/>
  </cols>
  <sheetData>
    <row r="1" spans="1:15" s="19" customFormat="1" ht="29" customHeight="1" x14ac:dyDescent="0.35">
      <c r="A1" s="137" t="s">
        <v>354</v>
      </c>
      <c r="B1" s="137"/>
      <c r="C1" s="71"/>
      <c r="D1" s="71"/>
      <c r="E1" s="71"/>
      <c r="F1" s="71"/>
      <c r="G1" s="57"/>
      <c r="H1" s="58"/>
      <c r="I1" s="59"/>
      <c r="J1" s="20"/>
      <c r="K1" s="68"/>
      <c r="L1" s="44"/>
      <c r="M1" s="46"/>
      <c r="N1" s="20"/>
      <c r="O1" s="20"/>
    </row>
    <row r="3" spans="1:15" s="15" customFormat="1" ht="61.5" customHeight="1" x14ac:dyDescent="0.3">
      <c r="A3" s="340" t="s">
        <v>325</v>
      </c>
      <c r="B3" s="340" t="s">
        <v>326</v>
      </c>
      <c r="C3" s="340" t="s">
        <v>221</v>
      </c>
      <c r="D3" s="340" t="s">
        <v>327</v>
      </c>
      <c r="E3" s="340" t="s">
        <v>355</v>
      </c>
      <c r="F3" s="340" t="s">
        <v>353</v>
      </c>
      <c r="G3" s="341" t="s">
        <v>328</v>
      </c>
      <c r="H3" s="340" t="s">
        <v>215</v>
      </c>
      <c r="I3" s="342" t="s">
        <v>238</v>
      </c>
      <c r="J3" s="343" t="s">
        <v>237</v>
      </c>
      <c r="K3" s="344" t="s">
        <v>254</v>
      </c>
      <c r="L3" s="45" t="s">
        <v>233</v>
      </c>
      <c r="M3" s="23" t="s">
        <v>239</v>
      </c>
      <c r="N3" s="607" t="s">
        <v>413</v>
      </c>
      <c r="O3" s="14" t="s">
        <v>234</v>
      </c>
    </row>
    <row r="4" spans="1:15" s="24" customFormat="1" ht="15.75" customHeight="1" x14ac:dyDescent="0.35">
      <c r="A4" s="150"/>
      <c r="B4" s="150"/>
      <c r="C4" s="151"/>
      <c r="D4" s="150"/>
      <c r="E4" s="150"/>
      <c r="F4" s="149"/>
      <c r="G4" s="152"/>
      <c r="H4" s="153"/>
      <c r="I4" s="154"/>
      <c r="J4" s="155">
        <f t="shared" ref="J4:J56" si="0">IF(I4="",G4*F4,(G4*F4)/I4)</f>
        <v>0</v>
      </c>
      <c r="K4" s="156"/>
      <c r="L4" s="157"/>
      <c r="M4" s="155">
        <f t="shared" ref="M4:M56" si="1">IF(L4&gt;0,(G4*F4/L4),J4)</f>
        <v>0</v>
      </c>
      <c r="N4" s="159"/>
      <c r="O4" s="155">
        <f>M4-N4</f>
        <v>0</v>
      </c>
    </row>
    <row r="5" spans="1:15" s="24" customFormat="1" ht="15.5" x14ac:dyDescent="0.35">
      <c r="A5" s="150"/>
      <c r="B5" s="150"/>
      <c r="C5" s="150"/>
      <c r="D5" s="150"/>
      <c r="E5" s="150"/>
      <c r="F5" s="149"/>
      <c r="G5" s="152"/>
      <c r="H5" s="153"/>
      <c r="I5" s="154"/>
      <c r="J5" s="155">
        <f t="shared" si="0"/>
        <v>0</v>
      </c>
      <c r="K5" s="156"/>
      <c r="L5" s="157"/>
      <c r="M5" s="155">
        <f t="shared" si="1"/>
        <v>0</v>
      </c>
      <c r="N5" s="159"/>
      <c r="O5" s="155">
        <f t="shared" ref="O5:O56" si="2">M5-N5</f>
        <v>0</v>
      </c>
    </row>
    <row r="6" spans="1:15" s="24" customFormat="1" ht="15.5" x14ac:dyDescent="0.35">
      <c r="A6" s="150"/>
      <c r="B6" s="150"/>
      <c r="C6" s="150"/>
      <c r="D6" s="150"/>
      <c r="E6" s="150"/>
      <c r="F6" s="149"/>
      <c r="G6" s="152"/>
      <c r="H6" s="153"/>
      <c r="I6" s="154"/>
      <c r="J6" s="155">
        <f t="shared" si="0"/>
        <v>0</v>
      </c>
      <c r="K6" s="156"/>
      <c r="L6" s="157"/>
      <c r="M6" s="155">
        <f t="shared" si="1"/>
        <v>0</v>
      </c>
      <c r="N6" s="159"/>
      <c r="O6" s="155">
        <f t="shared" si="2"/>
        <v>0</v>
      </c>
    </row>
    <row r="7" spans="1:15" s="24" customFormat="1" ht="15.5" x14ac:dyDescent="0.35">
      <c r="A7" s="150"/>
      <c r="B7" s="150"/>
      <c r="C7" s="150"/>
      <c r="D7" s="150"/>
      <c r="E7" s="150"/>
      <c r="F7" s="149"/>
      <c r="G7" s="152"/>
      <c r="H7" s="153"/>
      <c r="I7" s="154"/>
      <c r="J7" s="155">
        <f t="shared" si="0"/>
        <v>0</v>
      </c>
      <c r="K7" s="156"/>
      <c r="L7" s="157"/>
      <c r="M7" s="155">
        <f t="shared" si="1"/>
        <v>0</v>
      </c>
      <c r="N7" s="159"/>
      <c r="O7" s="155">
        <f t="shared" si="2"/>
        <v>0</v>
      </c>
    </row>
    <row r="8" spans="1:15" s="24" customFormat="1" ht="15.5" x14ac:dyDescent="0.35">
      <c r="A8" s="150"/>
      <c r="B8" s="150"/>
      <c r="C8" s="150"/>
      <c r="D8" s="150"/>
      <c r="E8" s="150"/>
      <c r="F8" s="149"/>
      <c r="G8" s="152"/>
      <c r="H8" s="153"/>
      <c r="I8" s="154"/>
      <c r="J8" s="155">
        <f t="shared" si="0"/>
        <v>0</v>
      </c>
      <c r="K8" s="156"/>
      <c r="L8" s="157"/>
      <c r="M8" s="155">
        <f t="shared" si="1"/>
        <v>0</v>
      </c>
      <c r="N8" s="159"/>
      <c r="O8" s="155">
        <f t="shared" si="2"/>
        <v>0</v>
      </c>
    </row>
    <row r="9" spans="1:15" s="24" customFormat="1" ht="15.5" x14ac:dyDescent="0.35">
      <c r="A9" s="150"/>
      <c r="B9" s="150"/>
      <c r="C9" s="150"/>
      <c r="D9" s="150"/>
      <c r="E9" s="150"/>
      <c r="F9" s="149"/>
      <c r="G9" s="152"/>
      <c r="H9" s="153"/>
      <c r="I9" s="154"/>
      <c r="J9" s="155">
        <f t="shared" si="0"/>
        <v>0</v>
      </c>
      <c r="K9" s="156"/>
      <c r="L9" s="157"/>
      <c r="M9" s="155">
        <f t="shared" si="1"/>
        <v>0</v>
      </c>
      <c r="N9" s="159"/>
      <c r="O9" s="155">
        <f t="shared" si="2"/>
        <v>0</v>
      </c>
    </row>
    <row r="10" spans="1:15" s="24" customFormat="1" ht="15.5" x14ac:dyDescent="0.35">
      <c r="A10" s="150"/>
      <c r="B10" s="150"/>
      <c r="C10" s="150"/>
      <c r="D10" s="150"/>
      <c r="E10" s="150"/>
      <c r="F10" s="149"/>
      <c r="G10" s="152"/>
      <c r="H10" s="153"/>
      <c r="I10" s="154"/>
      <c r="J10" s="155">
        <f t="shared" si="0"/>
        <v>0</v>
      </c>
      <c r="K10" s="156"/>
      <c r="L10" s="157"/>
      <c r="M10" s="155">
        <f t="shared" si="1"/>
        <v>0</v>
      </c>
      <c r="N10" s="159"/>
      <c r="O10" s="155">
        <f t="shared" si="2"/>
        <v>0</v>
      </c>
    </row>
    <row r="11" spans="1:15" s="24" customFormat="1" ht="15.5" x14ac:dyDescent="0.35">
      <c r="A11" s="150"/>
      <c r="B11" s="150"/>
      <c r="C11" s="150"/>
      <c r="D11" s="150"/>
      <c r="E11" s="150"/>
      <c r="F11" s="149"/>
      <c r="G11" s="152"/>
      <c r="H11" s="153"/>
      <c r="I11" s="154"/>
      <c r="J11" s="155">
        <f t="shared" si="0"/>
        <v>0</v>
      </c>
      <c r="K11" s="156"/>
      <c r="L11" s="157"/>
      <c r="M11" s="155">
        <f t="shared" si="1"/>
        <v>0</v>
      </c>
      <c r="N11" s="159"/>
      <c r="O11" s="155">
        <f t="shared" si="2"/>
        <v>0</v>
      </c>
    </row>
    <row r="12" spans="1:15" s="24" customFormat="1" ht="15.5" x14ac:dyDescent="0.35">
      <c r="A12" s="150"/>
      <c r="B12" s="150"/>
      <c r="C12" s="150"/>
      <c r="D12" s="150"/>
      <c r="E12" s="150"/>
      <c r="F12" s="149"/>
      <c r="G12" s="152"/>
      <c r="H12" s="153"/>
      <c r="I12" s="154"/>
      <c r="J12" s="155">
        <f t="shared" si="0"/>
        <v>0</v>
      </c>
      <c r="K12" s="156"/>
      <c r="L12" s="157"/>
      <c r="M12" s="155">
        <f t="shared" si="1"/>
        <v>0</v>
      </c>
      <c r="N12" s="159"/>
      <c r="O12" s="155">
        <f t="shared" si="2"/>
        <v>0</v>
      </c>
    </row>
    <row r="13" spans="1:15" s="24" customFormat="1" ht="15.5" x14ac:dyDescent="0.35">
      <c r="A13" s="150"/>
      <c r="B13" s="150"/>
      <c r="C13" s="150"/>
      <c r="D13" s="150"/>
      <c r="E13" s="150"/>
      <c r="F13" s="149"/>
      <c r="G13" s="152"/>
      <c r="H13" s="153"/>
      <c r="I13" s="154"/>
      <c r="J13" s="155">
        <f t="shared" si="0"/>
        <v>0</v>
      </c>
      <c r="K13" s="156"/>
      <c r="L13" s="157"/>
      <c r="M13" s="155">
        <f t="shared" si="1"/>
        <v>0</v>
      </c>
      <c r="N13" s="159"/>
      <c r="O13" s="155">
        <f t="shared" si="2"/>
        <v>0</v>
      </c>
    </row>
    <row r="14" spans="1:15" s="24" customFormat="1" ht="15.5" x14ac:dyDescent="0.35">
      <c r="A14" s="150"/>
      <c r="B14" s="150"/>
      <c r="C14" s="150"/>
      <c r="D14" s="150"/>
      <c r="E14" s="150"/>
      <c r="F14" s="149"/>
      <c r="G14" s="152"/>
      <c r="H14" s="153"/>
      <c r="I14" s="154"/>
      <c r="J14" s="155">
        <f t="shared" si="0"/>
        <v>0</v>
      </c>
      <c r="K14" s="156"/>
      <c r="L14" s="157"/>
      <c r="M14" s="155">
        <f t="shared" si="1"/>
        <v>0</v>
      </c>
      <c r="N14" s="159"/>
      <c r="O14" s="155">
        <f t="shared" si="2"/>
        <v>0</v>
      </c>
    </row>
    <row r="15" spans="1:15" s="24" customFormat="1" ht="15.5" x14ac:dyDescent="0.35">
      <c r="A15" s="150"/>
      <c r="B15" s="150"/>
      <c r="C15" s="150"/>
      <c r="D15" s="150"/>
      <c r="E15" s="150"/>
      <c r="F15" s="149"/>
      <c r="G15" s="152"/>
      <c r="H15" s="153"/>
      <c r="I15" s="154"/>
      <c r="J15" s="155">
        <f t="shared" si="0"/>
        <v>0</v>
      </c>
      <c r="K15" s="156"/>
      <c r="L15" s="157"/>
      <c r="M15" s="155">
        <f t="shared" si="1"/>
        <v>0</v>
      </c>
      <c r="N15" s="159"/>
      <c r="O15" s="155">
        <f t="shared" si="2"/>
        <v>0</v>
      </c>
    </row>
    <row r="16" spans="1:15" s="24" customFormat="1" ht="15.5" x14ac:dyDescent="0.35">
      <c r="A16" s="150"/>
      <c r="B16" s="150"/>
      <c r="C16" s="150"/>
      <c r="D16" s="150"/>
      <c r="E16" s="150"/>
      <c r="F16" s="149"/>
      <c r="G16" s="152"/>
      <c r="H16" s="153"/>
      <c r="I16" s="154"/>
      <c r="J16" s="155">
        <f t="shared" si="0"/>
        <v>0</v>
      </c>
      <c r="K16" s="156"/>
      <c r="L16" s="157"/>
      <c r="M16" s="155">
        <f t="shared" si="1"/>
        <v>0</v>
      </c>
      <c r="N16" s="159"/>
      <c r="O16" s="155">
        <f t="shared" si="2"/>
        <v>0</v>
      </c>
    </row>
    <row r="17" spans="1:15" s="24" customFormat="1" ht="15.5" x14ac:dyDescent="0.35">
      <c r="A17" s="150"/>
      <c r="B17" s="150"/>
      <c r="C17" s="150"/>
      <c r="D17" s="150"/>
      <c r="E17" s="150"/>
      <c r="F17" s="149"/>
      <c r="G17" s="152"/>
      <c r="H17" s="153"/>
      <c r="I17" s="154"/>
      <c r="J17" s="155">
        <f t="shared" si="0"/>
        <v>0</v>
      </c>
      <c r="K17" s="156"/>
      <c r="L17" s="157"/>
      <c r="M17" s="155">
        <f t="shared" si="1"/>
        <v>0</v>
      </c>
      <c r="N17" s="159"/>
      <c r="O17" s="155">
        <f t="shared" si="2"/>
        <v>0</v>
      </c>
    </row>
    <row r="18" spans="1:15" s="24" customFormat="1" ht="15.5" x14ac:dyDescent="0.35">
      <c r="A18" s="150"/>
      <c r="B18" s="150"/>
      <c r="C18" s="150"/>
      <c r="D18" s="150"/>
      <c r="E18" s="150"/>
      <c r="F18" s="149"/>
      <c r="G18" s="152"/>
      <c r="H18" s="153"/>
      <c r="I18" s="154"/>
      <c r="J18" s="155">
        <f t="shared" si="0"/>
        <v>0</v>
      </c>
      <c r="K18" s="156"/>
      <c r="L18" s="157"/>
      <c r="M18" s="155">
        <f t="shared" si="1"/>
        <v>0</v>
      </c>
      <c r="N18" s="159"/>
      <c r="O18" s="155">
        <f t="shared" si="2"/>
        <v>0</v>
      </c>
    </row>
    <row r="19" spans="1:15" s="24" customFormat="1" ht="15.5" x14ac:dyDescent="0.35">
      <c r="A19" s="150"/>
      <c r="B19" s="150"/>
      <c r="C19" s="150"/>
      <c r="D19" s="150"/>
      <c r="E19" s="150"/>
      <c r="F19" s="149"/>
      <c r="G19" s="152"/>
      <c r="H19" s="153"/>
      <c r="I19" s="154"/>
      <c r="J19" s="155">
        <f t="shared" si="0"/>
        <v>0</v>
      </c>
      <c r="K19" s="156"/>
      <c r="L19" s="157"/>
      <c r="M19" s="155">
        <f t="shared" si="1"/>
        <v>0</v>
      </c>
      <c r="N19" s="159"/>
      <c r="O19" s="155">
        <f t="shared" si="2"/>
        <v>0</v>
      </c>
    </row>
    <row r="20" spans="1:15" s="24" customFormat="1" ht="15.5" x14ac:dyDescent="0.35">
      <c r="A20" s="150"/>
      <c r="B20" s="150"/>
      <c r="C20" s="150"/>
      <c r="D20" s="150"/>
      <c r="E20" s="150"/>
      <c r="F20" s="149"/>
      <c r="G20" s="152"/>
      <c r="H20" s="153"/>
      <c r="I20" s="154"/>
      <c r="J20" s="155">
        <f t="shared" si="0"/>
        <v>0</v>
      </c>
      <c r="K20" s="156"/>
      <c r="L20" s="157"/>
      <c r="M20" s="155">
        <f t="shared" si="1"/>
        <v>0</v>
      </c>
      <c r="N20" s="159"/>
      <c r="O20" s="155">
        <f t="shared" si="2"/>
        <v>0</v>
      </c>
    </row>
    <row r="21" spans="1:15" s="24" customFormat="1" ht="15.5" x14ac:dyDescent="0.35">
      <c r="A21" s="150"/>
      <c r="B21" s="150"/>
      <c r="C21" s="150"/>
      <c r="D21" s="150"/>
      <c r="E21" s="150"/>
      <c r="F21" s="149"/>
      <c r="G21" s="152"/>
      <c r="H21" s="153"/>
      <c r="I21" s="154"/>
      <c r="J21" s="155">
        <f t="shared" si="0"/>
        <v>0</v>
      </c>
      <c r="K21" s="156"/>
      <c r="L21" s="157"/>
      <c r="M21" s="155">
        <f t="shared" si="1"/>
        <v>0</v>
      </c>
      <c r="N21" s="159"/>
      <c r="O21" s="155">
        <f t="shared" si="2"/>
        <v>0</v>
      </c>
    </row>
    <row r="22" spans="1:15" s="24" customFormat="1" ht="15.5" x14ac:dyDescent="0.35">
      <c r="A22" s="150"/>
      <c r="B22" s="150"/>
      <c r="C22" s="150"/>
      <c r="D22" s="150"/>
      <c r="E22" s="150"/>
      <c r="F22" s="149"/>
      <c r="G22" s="152"/>
      <c r="H22" s="153"/>
      <c r="I22" s="154"/>
      <c r="J22" s="155">
        <f t="shared" si="0"/>
        <v>0</v>
      </c>
      <c r="K22" s="156"/>
      <c r="L22" s="157"/>
      <c r="M22" s="155">
        <f t="shared" si="1"/>
        <v>0</v>
      </c>
      <c r="N22" s="159"/>
      <c r="O22" s="155">
        <f t="shared" si="2"/>
        <v>0</v>
      </c>
    </row>
    <row r="23" spans="1:15" s="24" customFormat="1" ht="15.5" x14ac:dyDescent="0.35">
      <c r="A23" s="150"/>
      <c r="B23" s="150"/>
      <c r="C23" s="150"/>
      <c r="D23" s="150"/>
      <c r="E23" s="150"/>
      <c r="F23" s="149"/>
      <c r="G23" s="152"/>
      <c r="H23" s="153"/>
      <c r="I23" s="154"/>
      <c r="J23" s="155">
        <f t="shared" si="0"/>
        <v>0</v>
      </c>
      <c r="K23" s="156"/>
      <c r="L23" s="157"/>
      <c r="M23" s="155">
        <f t="shared" si="1"/>
        <v>0</v>
      </c>
      <c r="N23" s="159"/>
      <c r="O23" s="155">
        <f t="shared" si="2"/>
        <v>0</v>
      </c>
    </row>
    <row r="24" spans="1:15" s="24" customFormat="1" ht="15.5" x14ac:dyDescent="0.35">
      <c r="A24" s="150"/>
      <c r="B24" s="150"/>
      <c r="C24" s="150"/>
      <c r="D24" s="150"/>
      <c r="E24" s="150"/>
      <c r="F24" s="149"/>
      <c r="G24" s="152"/>
      <c r="H24" s="153"/>
      <c r="I24" s="154"/>
      <c r="J24" s="155">
        <f t="shared" si="0"/>
        <v>0</v>
      </c>
      <c r="K24" s="156"/>
      <c r="L24" s="157"/>
      <c r="M24" s="155">
        <f t="shared" si="1"/>
        <v>0</v>
      </c>
      <c r="N24" s="159"/>
      <c r="O24" s="155">
        <f t="shared" si="2"/>
        <v>0</v>
      </c>
    </row>
    <row r="25" spans="1:15" s="24" customFormat="1" ht="15.5" x14ac:dyDescent="0.35">
      <c r="A25" s="150"/>
      <c r="B25" s="150"/>
      <c r="C25" s="150"/>
      <c r="D25" s="150"/>
      <c r="E25" s="150"/>
      <c r="F25" s="149"/>
      <c r="G25" s="152"/>
      <c r="H25" s="153"/>
      <c r="I25" s="154"/>
      <c r="J25" s="155">
        <f t="shared" si="0"/>
        <v>0</v>
      </c>
      <c r="K25" s="156"/>
      <c r="L25" s="157"/>
      <c r="M25" s="155">
        <f t="shared" si="1"/>
        <v>0</v>
      </c>
      <c r="N25" s="159"/>
      <c r="O25" s="155">
        <f t="shared" si="2"/>
        <v>0</v>
      </c>
    </row>
    <row r="26" spans="1:15" s="24" customFormat="1" ht="15.5" x14ac:dyDescent="0.35">
      <c r="A26" s="150"/>
      <c r="B26" s="150"/>
      <c r="C26" s="150"/>
      <c r="D26" s="150"/>
      <c r="E26" s="150"/>
      <c r="F26" s="149"/>
      <c r="G26" s="152"/>
      <c r="H26" s="153"/>
      <c r="I26" s="154"/>
      <c r="J26" s="155">
        <f t="shared" si="0"/>
        <v>0</v>
      </c>
      <c r="K26" s="156"/>
      <c r="L26" s="157"/>
      <c r="M26" s="155">
        <f t="shared" si="1"/>
        <v>0</v>
      </c>
      <c r="N26" s="159"/>
      <c r="O26" s="155">
        <f t="shared" si="2"/>
        <v>0</v>
      </c>
    </row>
    <row r="27" spans="1:15" s="24" customFormat="1" ht="15.5" x14ac:dyDescent="0.35">
      <c r="A27" s="150"/>
      <c r="B27" s="150"/>
      <c r="C27" s="150"/>
      <c r="D27" s="150"/>
      <c r="E27" s="150"/>
      <c r="F27" s="149"/>
      <c r="G27" s="152"/>
      <c r="H27" s="153"/>
      <c r="I27" s="154"/>
      <c r="J27" s="155">
        <f t="shared" si="0"/>
        <v>0</v>
      </c>
      <c r="K27" s="156"/>
      <c r="L27" s="157"/>
      <c r="M27" s="155">
        <f t="shared" si="1"/>
        <v>0</v>
      </c>
      <c r="N27" s="159"/>
      <c r="O27" s="155">
        <f t="shared" si="2"/>
        <v>0</v>
      </c>
    </row>
    <row r="28" spans="1:15" s="24" customFormat="1" ht="15.5" x14ac:dyDescent="0.35">
      <c r="A28" s="150"/>
      <c r="B28" s="150"/>
      <c r="C28" s="150"/>
      <c r="D28" s="150"/>
      <c r="E28" s="150"/>
      <c r="F28" s="149"/>
      <c r="G28" s="152"/>
      <c r="H28" s="153"/>
      <c r="I28" s="154"/>
      <c r="J28" s="155">
        <f t="shared" si="0"/>
        <v>0</v>
      </c>
      <c r="K28" s="156"/>
      <c r="L28" s="157"/>
      <c r="M28" s="155">
        <f t="shared" si="1"/>
        <v>0</v>
      </c>
      <c r="N28" s="159"/>
      <c r="O28" s="155">
        <f t="shared" si="2"/>
        <v>0</v>
      </c>
    </row>
    <row r="29" spans="1:15" s="24" customFormat="1" ht="15.5" x14ac:dyDescent="0.35">
      <c r="A29" s="150"/>
      <c r="B29" s="150"/>
      <c r="C29" s="150"/>
      <c r="D29" s="150"/>
      <c r="E29" s="150"/>
      <c r="F29" s="149"/>
      <c r="G29" s="152"/>
      <c r="H29" s="153"/>
      <c r="I29" s="154"/>
      <c r="J29" s="155">
        <f t="shared" si="0"/>
        <v>0</v>
      </c>
      <c r="K29" s="156"/>
      <c r="L29" s="157"/>
      <c r="M29" s="155">
        <f t="shared" si="1"/>
        <v>0</v>
      </c>
      <c r="N29" s="159"/>
      <c r="O29" s="155">
        <f t="shared" si="2"/>
        <v>0</v>
      </c>
    </row>
    <row r="30" spans="1:15" s="24" customFormat="1" ht="15.5" x14ac:dyDescent="0.35">
      <c r="A30" s="150"/>
      <c r="B30" s="150"/>
      <c r="C30" s="150"/>
      <c r="D30" s="150"/>
      <c r="E30" s="150"/>
      <c r="F30" s="149"/>
      <c r="G30" s="152"/>
      <c r="H30" s="153"/>
      <c r="I30" s="154"/>
      <c r="J30" s="155">
        <f t="shared" si="0"/>
        <v>0</v>
      </c>
      <c r="K30" s="156"/>
      <c r="L30" s="157"/>
      <c r="M30" s="155">
        <f t="shared" si="1"/>
        <v>0</v>
      </c>
      <c r="N30" s="159"/>
      <c r="O30" s="155">
        <f t="shared" si="2"/>
        <v>0</v>
      </c>
    </row>
    <row r="31" spans="1:15" s="24" customFormat="1" ht="15.5" x14ac:dyDescent="0.35">
      <c r="A31" s="150"/>
      <c r="B31" s="150"/>
      <c r="C31" s="150"/>
      <c r="D31" s="150"/>
      <c r="E31" s="150"/>
      <c r="F31" s="149"/>
      <c r="G31" s="152"/>
      <c r="H31" s="153"/>
      <c r="I31" s="154"/>
      <c r="J31" s="155">
        <f t="shared" si="0"/>
        <v>0</v>
      </c>
      <c r="K31" s="156"/>
      <c r="L31" s="157"/>
      <c r="M31" s="155">
        <f t="shared" si="1"/>
        <v>0</v>
      </c>
      <c r="N31" s="159"/>
      <c r="O31" s="155">
        <f t="shared" si="2"/>
        <v>0</v>
      </c>
    </row>
    <row r="32" spans="1:15" s="24" customFormat="1" ht="15.5" x14ac:dyDescent="0.35">
      <c r="A32" s="150"/>
      <c r="B32" s="150"/>
      <c r="C32" s="150"/>
      <c r="D32" s="150"/>
      <c r="E32" s="150"/>
      <c r="F32" s="149"/>
      <c r="G32" s="152"/>
      <c r="H32" s="153"/>
      <c r="I32" s="154"/>
      <c r="J32" s="155">
        <f t="shared" si="0"/>
        <v>0</v>
      </c>
      <c r="K32" s="156"/>
      <c r="L32" s="157"/>
      <c r="M32" s="155">
        <f t="shared" si="1"/>
        <v>0</v>
      </c>
      <c r="N32" s="159"/>
      <c r="O32" s="155">
        <f t="shared" si="2"/>
        <v>0</v>
      </c>
    </row>
    <row r="33" spans="1:15" s="24" customFormat="1" ht="15.5" x14ac:dyDescent="0.35">
      <c r="A33" s="150"/>
      <c r="B33" s="150"/>
      <c r="C33" s="150"/>
      <c r="D33" s="150"/>
      <c r="E33" s="150"/>
      <c r="F33" s="149"/>
      <c r="G33" s="152"/>
      <c r="H33" s="153"/>
      <c r="I33" s="154"/>
      <c r="J33" s="155">
        <f t="shared" si="0"/>
        <v>0</v>
      </c>
      <c r="K33" s="156"/>
      <c r="L33" s="157"/>
      <c r="M33" s="155">
        <f t="shared" si="1"/>
        <v>0</v>
      </c>
      <c r="N33" s="159"/>
      <c r="O33" s="155">
        <f t="shared" si="2"/>
        <v>0</v>
      </c>
    </row>
    <row r="34" spans="1:15" s="24" customFormat="1" ht="15.5" x14ac:dyDescent="0.35">
      <c r="A34" s="150"/>
      <c r="B34" s="150"/>
      <c r="C34" s="150"/>
      <c r="D34" s="150"/>
      <c r="E34" s="150"/>
      <c r="F34" s="149"/>
      <c r="G34" s="152"/>
      <c r="H34" s="153"/>
      <c r="I34" s="154"/>
      <c r="J34" s="155">
        <f t="shared" si="0"/>
        <v>0</v>
      </c>
      <c r="K34" s="156"/>
      <c r="L34" s="157"/>
      <c r="M34" s="155">
        <f t="shared" si="1"/>
        <v>0</v>
      </c>
      <c r="N34" s="159"/>
      <c r="O34" s="155">
        <f t="shared" si="2"/>
        <v>0</v>
      </c>
    </row>
    <row r="35" spans="1:15" s="24" customFormat="1" ht="15.5" x14ac:dyDescent="0.35">
      <c r="A35" s="150"/>
      <c r="B35" s="150"/>
      <c r="C35" s="150"/>
      <c r="D35" s="150"/>
      <c r="E35" s="150"/>
      <c r="F35" s="149"/>
      <c r="G35" s="152"/>
      <c r="H35" s="153"/>
      <c r="I35" s="154"/>
      <c r="J35" s="155">
        <f t="shared" si="0"/>
        <v>0</v>
      </c>
      <c r="K35" s="156"/>
      <c r="L35" s="157"/>
      <c r="M35" s="155">
        <f t="shared" si="1"/>
        <v>0</v>
      </c>
      <c r="N35" s="159"/>
      <c r="O35" s="155">
        <f t="shared" si="2"/>
        <v>0</v>
      </c>
    </row>
    <row r="36" spans="1:15" s="24" customFormat="1" ht="15.5" x14ac:dyDescent="0.35">
      <c r="A36" s="150"/>
      <c r="B36" s="150"/>
      <c r="C36" s="150"/>
      <c r="D36" s="150"/>
      <c r="E36" s="150"/>
      <c r="F36" s="149"/>
      <c r="G36" s="152"/>
      <c r="H36" s="153"/>
      <c r="I36" s="154"/>
      <c r="J36" s="155">
        <f t="shared" si="0"/>
        <v>0</v>
      </c>
      <c r="K36" s="156"/>
      <c r="L36" s="157"/>
      <c r="M36" s="155">
        <f t="shared" si="1"/>
        <v>0</v>
      </c>
      <c r="N36" s="159"/>
      <c r="O36" s="155">
        <f t="shared" si="2"/>
        <v>0</v>
      </c>
    </row>
    <row r="37" spans="1:15" s="24" customFormat="1" ht="15.5" x14ac:dyDescent="0.35">
      <c r="A37" s="150"/>
      <c r="B37" s="150"/>
      <c r="C37" s="150"/>
      <c r="D37" s="150"/>
      <c r="E37" s="150"/>
      <c r="F37" s="149"/>
      <c r="G37" s="152"/>
      <c r="H37" s="153"/>
      <c r="I37" s="154"/>
      <c r="J37" s="155">
        <f t="shared" si="0"/>
        <v>0</v>
      </c>
      <c r="K37" s="156"/>
      <c r="L37" s="157"/>
      <c r="M37" s="155">
        <f t="shared" si="1"/>
        <v>0</v>
      </c>
      <c r="N37" s="159"/>
      <c r="O37" s="155">
        <f t="shared" si="2"/>
        <v>0</v>
      </c>
    </row>
    <row r="38" spans="1:15" s="24" customFormat="1" ht="15.5" x14ac:dyDescent="0.35">
      <c r="A38" s="150"/>
      <c r="B38" s="150"/>
      <c r="C38" s="150"/>
      <c r="D38" s="150"/>
      <c r="E38" s="150"/>
      <c r="F38" s="149"/>
      <c r="G38" s="152"/>
      <c r="H38" s="153"/>
      <c r="I38" s="154"/>
      <c r="J38" s="155">
        <f t="shared" si="0"/>
        <v>0</v>
      </c>
      <c r="K38" s="156"/>
      <c r="L38" s="157"/>
      <c r="M38" s="155">
        <f t="shared" si="1"/>
        <v>0</v>
      </c>
      <c r="N38" s="159"/>
      <c r="O38" s="155">
        <f t="shared" si="2"/>
        <v>0</v>
      </c>
    </row>
    <row r="39" spans="1:15" s="24" customFormat="1" ht="15.5" x14ac:dyDescent="0.35">
      <c r="A39" s="150"/>
      <c r="B39" s="150"/>
      <c r="C39" s="150"/>
      <c r="D39" s="150"/>
      <c r="E39" s="150"/>
      <c r="F39" s="149"/>
      <c r="G39" s="152"/>
      <c r="H39" s="153"/>
      <c r="I39" s="154"/>
      <c r="J39" s="155">
        <f t="shared" si="0"/>
        <v>0</v>
      </c>
      <c r="K39" s="156"/>
      <c r="L39" s="157"/>
      <c r="M39" s="155">
        <f t="shared" si="1"/>
        <v>0</v>
      </c>
      <c r="N39" s="159"/>
      <c r="O39" s="155">
        <f t="shared" si="2"/>
        <v>0</v>
      </c>
    </row>
    <row r="40" spans="1:15" s="24" customFormat="1" ht="15.5" x14ac:dyDescent="0.35">
      <c r="A40" s="150"/>
      <c r="B40" s="150"/>
      <c r="C40" s="150"/>
      <c r="D40" s="150"/>
      <c r="E40" s="150"/>
      <c r="F40" s="149"/>
      <c r="G40" s="152"/>
      <c r="H40" s="153"/>
      <c r="I40" s="154"/>
      <c r="J40" s="155">
        <f t="shared" si="0"/>
        <v>0</v>
      </c>
      <c r="K40" s="156"/>
      <c r="L40" s="157"/>
      <c r="M40" s="155">
        <f t="shared" si="1"/>
        <v>0</v>
      </c>
      <c r="N40" s="159"/>
      <c r="O40" s="155">
        <f t="shared" si="2"/>
        <v>0</v>
      </c>
    </row>
    <row r="41" spans="1:15" s="24" customFormat="1" ht="15.5" x14ac:dyDescent="0.35">
      <c r="A41" s="150"/>
      <c r="B41" s="150"/>
      <c r="C41" s="150"/>
      <c r="D41" s="150"/>
      <c r="E41" s="150"/>
      <c r="F41" s="149"/>
      <c r="G41" s="152"/>
      <c r="H41" s="153"/>
      <c r="I41" s="154"/>
      <c r="J41" s="155">
        <f t="shared" si="0"/>
        <v>0</v>
      </c>
      <c r="K41" s="156"/>
      <c r="L41" s="157"/>
      <c r="M41" s="155">
        <f t="shared" si="1"/>
        <v>0</v>
      </c>
      <c r="N41" s="159"/>
      <c r="O41" s="155">
        <f t="shared" si="2"/>
        <v>0</v>
      </c>
    </row>
    <row r="42" spans="1:15" s="24" customFormat="1" ht="15.5" x14ac:dyDescent="0.35">
      <c r="A42" s="150"/>
      <c r="B42" s="150"/>
      <c r="C42" s="150"/>
      <c r="D42" s="150"/>
      <c r="E42" s="150"/>
      <c r="F42" s="149"/>
      <c r="G42" s="152"/>
      <c r="H42" s="153"/>
      <c r="I42" s="154"/>
      <c r="J42" s="155">
        <f t="shared" si="0"/>
        <v>0</v>
      </c>
      <c r="K42" s="156"/>
      <c r="L42" s="157"/>
      <c r="M42" s="155">
        <f t="shared" si="1"/>
        <v>0</v>
      </c>
      <c r="N42" s="159"/>
      <c r="O42" s="155">
        <f t="shared" si="2"/>
        <v>0</v>
      </c>
    </row>
    <row r="43" spans="1:15" s="24" customFormat="1" ht="15.5" x14ac:dyDescent="0.35">
      <c r="A43" s="150"/>
      <c r="B43" s="150"/>
      <c r="C43" s="150"/>
      <c r="D43" s="150"/>
      <c r="E43" s="150"/>
      <c r="F43" s="149"/>
      <c r="G43" s="152"/>
      <c r="H43" s="153"/>
      <c r="I43" s="154"/>
      <c r="J43" s="155">
        <f t="shared" si="0"/>
        <v>0</v>
      </c>
      <c r="K43" s="156"/>
      <c r="L43" s="157"/>
      <c r="M43" s="155">
        <f t="shared" si="1"/>
        <v>0</v>
      </c>
      <c r="N43" s="159"/>
      <c r="O43" s="155">
        <f t="shared" si="2"/>
        <v>0</v>
      </c>
    </row>
    <row r="44" spans="1:15" s="24" customFormat="1" ht="15.5" x14ac:dyDescent="0.35">
      <c r="A44" s="150"/>
      <c r="B44" s="150"/>
      <c r="C44" s="150"/>
      <c r="D44" s="150"/>
      <c r="E44" s="150"/>
      <c r="F44" s="149"/>
      <c r="G44" s="152"/>
      <c r="H44" s="153"/>
      <c r="I44" s="154"/>
      <c r="J44" s="155">
        <f t="shared" si="0"/>
        <v>0</v>
      </c>
      <c r="K44" s="156"/>
      <c r="L44" s="157"/>
      <c r="M44" s="155">
        <f t="shared" si="1"/>
        <v>0</v>
      </c>
      <c r="N44" s="159"/>
      <c r="O44" s="155">
        <f t="shared" si="2"/>
        <v>0</v>
      </c>
    </row>
    <row r="45" spans="1:15" s="24" customFormat="1" ht="15.5" x14ac:dyDescent="0.35">
      <c r="A45" s="150"/>
      <c r="B45" s="150"/>
      <c r="C45" s="150"/>
      <c r="D45" s="150"/>
      <c r="E45" s="150"/>
      <c r="F45" s="149"/>
      <c r="G45" s="152"/>
      <c r="H45" s="153"/>
      <c r="I45" s="154"/>
      <c r="J45" s="155">
        <f t="shared" si="0"/>
        <v>0</v>
      </c>
      <c r="K45" s="156"/>
      <c r="L45" s="157"/>
      <c r="M45" s="155">
        <f t="shared" si="1"/>
        <v>0</v>
      </c>
      <c r="N45" s="159"/>
      <c r="O45" s="155">
        <f t="shared" si="2"/>
        <v>0</v>
      </c>
    </row>
    <row r="46" spans="1:15" s="24" customFormat="1" ht="15.5" x14ac:dyDescent="0.35">
      <c r="A46" s="150"/>
      <c r="B46" s="150"/>
      <c r="C46" s="150"/>
      <c r="D46" s="150"/>
      <c r="E46" s="150"/>
      <c r="F46" s="149"/>
      <c r="G46" s="152"/>
      <c r="H46" s="153"/>
      <c r="I46" s="154"/>
      <c r="J46" s="155">
        <f t="shared" si="0"/>
        <v>0</v>
      </c>
      <c r="K46" s="156"/>
      <c r="L46" s="157"/>
      <c r="M46" s="155">
        <f t="shared" si="1"/>
        <v>0</v>
      </c>
      <c r="N46" s="159"/>
      <c r="O46" s="155">
        <f t="shared" si="2"/>
        <v>0</v>
      </c>
    </row>
    <row r="47" spans="1:15" s="24" customFormat="1" ht="15.5" x14ac:dyDescent="0.35">
      <c r="A47" s="150"/>
      <c r="B47" s="150"/>
      <c r="C47" s="150"/>
      <c r="D47" s="150"/>
      <c r="E47" s="150"/>
      <c r="F47" s="149"/>
      <c r="G47" s="152"/>
      <c r="H47" s="153"/>
      <c r="I47" s="154"/>
      <c r="J47" s="155">
        <f t="shared" si="0"/>
        <v>0</v>
      </c>
      <c r="K47" s="156"/>
      <c r="L47" s="157"/>
      <c r="M47" s="155">
        <f t="shared" si="1"/>
        <v>0</v>
      </c>
      <c r="N47" s="159"/>
      <c r="O47" s="155">
        <f t="shared" si="2"/>
        <v>0</v>
      </c>
    </row>
    <row r="48" spans="1:15" s="24" customFormat="1" ht="15.5" x14ac:dyDescent="0.35">
      <c r="A48" s="150"/>
      <c r="B48" s="150"/>
      <c r="C48" s="150"/>
      <c r="D48" s="150"/>
      <c r="E48" s="150"/>
      <c r="F48" s="149"/>
      <c r="G48" s="152"/>
      <c r="H48" s="153"/>
      <c r="I48" s="154"/>
      <c r="J48" s="155">
        <f t="shared" si="0"/>
        <v>0</v>
      </c>
      <c r="K48" s="156"/>
      <c r="L48" s="157"/>
      <c r="M48" s="155">
        <f t="shared" si="1"/>
        <v>0</v>
      </c>
      <c r="N48" s="159"/>
      <c r="O48" s="155">
        <f t="shared" si="2"/>
        <v>0</v>
      </c>
    </row>
    <row r="49" spans="1:15" s="24" customFormat="1" ht="15.5" x14ac:dyDescent="0.35">
      <c r="A49" s="150"/>
      <c r="B49" s="150"/>
      <c r="C49" s="150"/>
      <c r="D49" s="150"/>
      <c r="E49" s="150"/>
      <c r="F49" s="149"/>
      <c r="G49" s="152"/>
      <c r="H49" s="153"/>
      <c r="I49" s="154"/>
      <c r="J49" s="155">
        <f t="shared" si="0"/>
        <v>0</v>
      </c>
      <c r="K49" s="156"/>
      <c r="L49" s="157"/>
      <c r="M49" s="155">
        <f t="shared" si="1"/>
        <v>0</v>
      </c>
      <c r="N49" s="159"/>
      <c r="O49" s="155">
        <f t="shared" si="2"/>
        <v>0</v>
      </c>
    </row>
    <row r="50" spans="1:15" s="24" customFormat="1" ht="15.5" x14ac:dyDescent="0.35">
      <c r="A50" s="150"/>
      <c r="B50" s="150"/>
      <c r="C50" s="150"/>
      <c r="D50" s="150"/>
      <c r="E50" s="150"/>
      <c r="F50" s="149"/>
      <c r="G50" s="152"/>
      <c r="H50" s="153"/>
      <c r="I50" s="154"/>
      <c r="J50" s="155">
        <f t="shared" si="0"/>
        <v>0</v>
      </c>
      <c r="K50" s="156"/>
      <c r="L50" s="157"/>
      <c r="M50" s="155">
        <f t="shared" si="1"/>
        <v>0</v>
      </c>
      <c r="N50" s="159"/>
      <c r="O50" s="155">
        <f t="shared" si="2"/>
        <v>0</v>
      </c>
    </row>
    <row r="51" spans="1:15" s="24" customFormat="1" ht="15.5" x14ac:dyDescent="0.35">
      <c r="A51" s="150"/>
      <c r="B51" s="150"/>
      <c r="C51" s="150"/>
      <c r="D51" s="150"/>
      <c r="E51" s="150"/>
      <c r="F51" s="149"/>
      <c r="G51" s="152"/>
      <c r="H51" s="153"/>
      <c r="I51" s="154"/>
      <c r="J51" s="155">
        <f t="shared" si="0"/>
        <v>0</v>
      </c>
      <c r="K51" s="156"/>
      <c r="L51" s="157"/>
      <c r="M51" s="155">
        <f t="shared" si="1"/>
        <v>0</v>
      </c>
      <c r="N51" s="159"/>
      <c r="O51" s="155">
        <f t="shared" si="2"/>
        <v>0</v>
      </c>
    </row>
    <row r="52" spans="1:15" s="24" customFormat="1" ht="15.5" x14ac:dyDescent="0.35">
      <c r="A52" s="150"/>
      <c r="B52" s="150"/>
      <c r="C52" s="150"/>
      <c r="D52" s="150"/>
      <c r="E52" s="150"/>
      <c r="F52" s="149"/>
      <c r="G52" s="152"/>
      <c r="H52" s="153"/>
      <c r="I52" s="154"/>
      <c r="J52" s="155">
        <f t="shared" si="0"/>
        <v>0</v>
      </c>
      <c r="K52" s="156"/>
      <c r="L52" s="157"/>
      <c r="M52" s="155">
        <f t="shared" si="1"/>
        <v>0</v>
      </c>
      <c r="N52" s="159"/>
      <c r="O52" s="155">
        <f t="shared" si="2"/>
        <v>0</v>
      </c>
    </row>
    <row r="53" spans="1:15" s="24" customFormat="1" ht="15.5" x14ac:dyDescent="0.35">
      <c r="A53" s="150"/>
      <c r="B53" s="150"/>
      <c r="C53" s="150"/>
      <c r="D53" s="150"/>
      <c r="E53" s="150"/>
      <c r="F53" s="149"/>
      <c r="G53" s="152"/>
      <c r="H53" s="153"/>
      <c r="I53" s="154"/>
      <c r="J53" s="155">
        <f t="shared" si="0"/>
        <v>0</v>
      </c>
      <c r="K53" s="156"/>
      <c r="L53" s="157"/>
      <c r="M53" s="155">
        <f t="shared" si="1"/>
        <v>0</v>
      </c>
      <c r="N53" s="159"/>
      <c r="O53" s="155">
        <f t="shared" si="2"/>
        <v>0</v>
      </c>
    </row>
    <row r="54" spans="1:15" s="24" customFormat="1" ht="15.5" x14ac:dyDescent="0.35">
      <c r="A54" s="150"/>
      <c r="B54" s="150"/>
      <c r="C54" s="150"/>
      <c r="D54" s="150"/>
      <c r="E54" s="150"/>
      <c r="F54" s="149"/>
      <c r="G54" s="152"/>
      <c r="H54" s="153"/>
      <c r="I54" s="154"/>
      <c r="J54" s="155">
        <f t="shared" si="0"/>
        <v>0</v>
      </c>
      <c r="K54" s="156"/>
      <c r="L54" s="157"/>
      <c r="M54" s="155">
        <f t="shared" si="1"/>
        <v>0</v>
      </c>
      <c r="N54" s="159"/>
      <c r="O54" s="155">
        <f t="shared" si="2"/>
        <v>0</v>
      </c>
    </row>
    <row r="55" spans="1:15" s="24" customFormat="1" ht="15.5" x14ac:dyDescent="0.35">
      <c r="A55" s="150"/>
      <c r="B55" s="150"/>
      <c r="C55" s="150"/>
      <c r="D55" s="150"/>
      <c r="E55" s="150"/>
      <c r="F55" s="149"/>
      <c r="G55" s="152"/>
      <c r="H55" s="153"/>
      <c r="I55" s="154"/>
      <c r="J55" s="155">
        <f t="shared" si="0"/>
        <v>0</v>
      </c>
      <c r="K55" s="156"/>
      <c r="L55" s="157"/>
      <c r="M55" s="155">
        <f t="shared" si="1"/>
        <v>0</v>
      </c>
      <c r="N55" s="159"/>
      <c r="O55" s="155">
        <f t="shared" si="2"/>
        <v>0</v>
      </c>
    </row>
    <row r="56" spans="1:15" s="24" customFormat="1" ht="15.5" x14ac:dyDescent="0.35">
      <c r="A56" s="150"/>
      <c r="B56" s="150"/>
      <c r="C56" s="150"/>
      <c r="D56" s="150"/>
      <c r="E56" s="150"/>
      <c r="F56" s="149"/>
      <c r="G56" s="152"/>
      <c r="H56" s="153"/>
      <c r="I56" s="154"/>
      <c r="J56" s="155">
        <f t="shared" si="0"/>
        <v>0</v>
      </c>
      <c r="K56" s="156"/>
      <c r="L56" s="157"/>
      <c r="M56" s="155">
        <f t="shared" si="1"/>
        <v>0</v>
      </c>
      <c r="N56" s="159"/>
      <c r="O56" s="155">
        <f t="shared" si="2"/>
        <v>0</v>
      </c>
    </row>
    <row r="57" spans="1:15" s="26" customFormat="1" ht="26" customHeight="1" x14ac:dyDescent="0.35">
      <c r="A57" s="54"/>
      <c r="B57" s="54"/>
      <c r="C57" s="54"/>
      <c r="D57" s="54"/>
      <c r="E57" s="54"/>
      <c r="F57" s="54"/>
      <c r="G57" s="61"/>
      <c r="H57" s="62"/>
      <c r="I57" s="63" t="s">
        <v>331</v>
      </c>
      <c r="J57" s="353">
        <f>ROUNDUP(SUM(J4:J56),2)</f>
        <v>0</v>
      </c>
      <c r="K57" s="69"/>
      <c r="L57" s="160"/>
      <c r="M57" s="146">
        <f>ROUNDUP(SUM(M4:M56),2)</f>
        <v>0</v>
      </c>
      <c r="N57" s="146">
        <f>ROUNDUP(SUM(N4:N56),2)</f>
        <v>0</v>
      </c>
      <c r="O57" s="146">
        <f>ROUNDUP(SUM(O4:O56),2)</f>
        <v>0</v>
      </c>
    </row>
  </sheetData>
  <sheetProtection algorithmName="SHA-512" hashValue="aXcci3P6n8wnkLDoRjYXBWZocdxnBkcyhoLQeXcnE16MoyqoIewZSxiqLYTispDj04VGiCuIQtD0r+40jqq7XA==" saltValue="7yqtpjVdx1t+kiIVPv0VAg==" spinCount="100000" sheet="1" objects="1" scenarios="1"/>
  <printOptions horizontalCentered="1"/>
  <pageMargins left="0.39370078740157483" right="0.39370078740157483" top="0.55118110236220474" bottom="0.55118110236220474" header="0.31496062992125984" footer="0.31496062992125984"/>
  <pageSetup scale="45" orientation="landscape" r:id="rId1"/>
  <headerFooter>
    <oddFooter>&amp;C&amp;F&amp;R&amp;P/&amp;N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6"/>
  <dimension ref="A1:E201"/>
  <sheetViews>
    <sheetView zoomScale="140" zoomScaleNormal="140" zoomScaleSheetLayoutView="120" workbookViewId="0">
      <selection activeCell="C9" sqref="C9"/>
    </sheetView>
  </sheetViews>
  <sheetFormatPr defaultColWidth="9.08984375" defaultRowHeight="10.5" x14ac:dyDescent="0.25"/>
  <cols>
    <col min="1" max="1" width="27.453125" style="4" customWidth="1"/>
    <col min="2" max="2" width="16" style="4" customWidth="1"/>
    <col min="3" max="3" width="25" style="4" customWidth="1"/>
    <col min="4" max="4" width="5.54296875" style="4" customWidth="1"/>
    <col min="5" max="5" width="13.54296875" style="4" customWidth="1"/>
    <col min="6" max="16384" width="9.08984375" style="4"/>
  </cols>
  <sheetData>
    <row r="1" spans="1:5" ht="17.399999999999999" customHeight="1" x14ac:dyDescent="0.25">
      <c r="A1" s="5"/>
      <c r="B1" s="847" t="s">
        <v>1</v>
      </c>
      <c r="C1" s="848"/>
      <c r="D1" s="849"/>
      <c r="E1" s="383" t="s">
        <v>38</v>
      </c>
    </row>
    <row r="2" spans="1:5" ht="24.65" customHeight="1" x14ac:dyDescent="0.25">
      <c r="A2" s="5"/>
      <c r="B2" s="382" t="s">
        <v>33</v>
      </c>
      <c r="C2" s="382" t="s">
        <v>392</v>
      </c>
      <c r="D2" s="845" t="s">
        <v>391</v>
      </c>
      <c r="E2" s="846"/>
    </row>
    <row r="3" spans="1:5" x14ac:dyDescent="0.25">
      <c r="A3" s="393" t="s">
        <v>261</v>
      </c>
      <c r="B3" s="384" t="s">
        <v>34</v>
      </c>
      <c r="C3" s="384" t="s">
        <v>35</v>
      </c>
      <c r="D3" s="384" t="s">
        <v>36</v>
      </c>
      <c r="E3" s="385" t="s">
        <v>37</v>
      </c>
    </row>
    <row r="4" spans="1:5" x14ac:dyDescent="0.25">
      <c r="A4" s="51" t="s">
        <v>60</v>
      </c>
      <c r="B4" s="394">
        <v>29</v>
      </c>
      <c r="C4" s="386">
        <v>48</v>
      </c>
      <c r="D4" s="386">
        <v>15</v>
      </c>
      <c r="E4" s="387">
        <v>3</v>
      </c>
    </row>
    <row r="5" spans="1:5" x14ac:dyDescent="0.25">
      <c r="A5" s="52" t="s">
        <v>255</v>
      </c>
      <c r="B5" s="394">
        <v>29</v>
      </c>
      <c r="C5" s="386">
        <v>48</v>
      </c>
      <c r="D5" s="386">
        <v>15</v>
      </c>
      <c r="E5" s="387">
        <v>3</v>
      </c>
    </row>
    <row r="6" spans="1:5" x14ac:dyDescent="0.25">
      <c r="A6" s="136" t="s">
        <v>298</v>
      </c>
      <c r="B6" s="394">
        <v>29</v>
      </c>
      <c r="C6" s="386">
        <v>48</v>
      </c>
      <c r="D6" s="386">
        <v>15</v>
      </c>
      <c r="E6" s="388">
        <v>3</v>
      </c>
    </row>
    <row r="7" spans="1:5" x14ac:dyDescent="0.25">
      <c r="A7" s="51" t="s">
        <v>194</v>
      </c>
      <c r="B7" s="394">
        <v>29</v>
      </c>
      <c r="C7" s="386">
        <v>48</v>
      </c>
      <c r="D7" s="386">
        <v>15</v>
      </c>
      <c r="E7" s="387">
        <v>3</v>
      </c>
    </row>
    <row r="8" spans="1:5" x14ac:dyDescent="0.25">
      <c r="A8" s="51" t="s">
        <v>103</v>
      </c>
      <c r="B8" s="394">
        <v>29</v>
      </c>
      <c r="C8" s="386">
        <v>48</v>
      </c>
      <c r="D8" s="386">
        <v>15</v>
      </c>
      <c r="E8" s="387">
        <v>3</v>
      </c>
    </row>
    <row r="9" spans="1:5" x14ac:dyDescent="0.25">
      <c r="A9" s="51" t="s">
        <v>104</v>
      </c>
      <c r="B9" s="394">
        <v>29</v>
      </c>
      <c r="C9" s="386">
        <v>48</v>
      </c>
      <c r="D9" s="386">
        <v>15</v>
      </c>
      <c r="E9" s="387">
        <v>3</v>
      </c>
    </row>
    <row r="10" spans="1:5" x14ac:dyDescent="0.25">
      <c r="A10" s="136" t="s">
        <v>292</v>
      </c>
      <c r="B10" s="394">
        <v>29</v>
      </c>
      <c r="C10" s="386">
        <v>48</v>
      </c>
      <c r="D10" s="386">
        <v>15</v>
      </c>
      <c r="E10" s="387">
        <v>3</v>
      </c>
    </row>
    <row r="11" spans="1:5" x14ac:dyDescent="0.25">
      <c r="A11" s="51" t="s">
        <v>82</v>
      </c>
      <c r="B11" s="394">
        <v>29</v>
      </c>
      <c r="C11" s="386">
        <v>48</v>
      </c>
      <c r="D11" s="386">
        <v>15</v>
      </c>
      <c r="E11" s="387">
        <v>3</v>
      </c>
    </row>
    <row r="12" spans="1:5" x14ac:dyDescent="0.25">
      <c r="A12" s="51" t="s">
        <v>179</v>
      </c>
      <c r="B12" s="394">
        <v>29</v>
      </c>
      <c r="C12" s="394">
        <v>48</v>
      </c>
      <c r="D12" s="386">
        <v>15</v>
      </c>
      <c r="E12" s="387">
        <v>3</v>
      </c>
    </row>
    <row r="13" spans="1:5" x14ac:dyDescent="0.25">
      <c r="A13" s="51" t="s">
        <v>20</v>
      </c>
      <c r="B13" s="394">
        <v>45</v>
      </c>
      <c r="C13" s="394">
        <v>61</v>
      </c>
      <c r="D13" s="386">
        <v>23</v>
      </c>
      <c r="E13" s="387">
        <v>5</v>
      </c>
    </row>
    <row r="14" spans="1:5" x14ac:dyDescent="0.25">
      <c r="A14" s="136" t="s">
        <v>293</v>
      </c>
      <c r="B14" s="394">
        <v>29</v>
      </c>
      <c r="C14" s="394">
        <v>48</v>
      </c>
      <c r="D14" s="386">
        <v>15</v>
      </c>
      <c r="E14" s="387">
        <v>3</v>
      </c>
    </row>
    <row r="15" spans="1:5" x14ac:dyDescent="0.25">
      <c r="A15" s="51" t="s">
        <v>108</v>
      </c>
      <c r="B15" s="394">
        <v>29</v>
      </c>
      <c r="C15" s="394">
        <v>48</v>
      </c>
      <c r="D15" s="386">
        <v>15</v>
      </c>
      <c r="E15" s="387">
        <v>3</v>
      </c>
    </row>
    <row r="16" spans="1:5" x14ac:dyDescent="0.25">
      <c r="A16" s="51" t="s">
        <v>180</v>
      </c>
      <c r="B16" s="394">
        <v>29</v>
      </c>
      <c r="C16" s="394">
        <v>48</v>
      </c>
      <c r="D16" s="386">
        <v>15</v>
      </c>
      <c r="E16" s="387">
        <v>3</v>
      </c>
    </row>
    <row r="17" spans="1:5" x14ac:dyDescent="0.25">
      <c r="A17" s="51" t="s">
        <v>62</v>
      </c>
      <c r="B17" s="394">
        <v>29</v>
      </c>
      <c r="C17" s="394">
        <v>48</v>
      </c>
      <c r="D17" s="386">
        <v>15</v>
      </c>
      <c r="E17" s="387">
        <v>3</v>
      </c>
    </row>
    <row r="18" spans="1:5" x14ac:dyDescent="0.25">
      <c r="A18" s="51" t="s">
        <v>109</v>
      </c>
      <c r="B18" s="394">
        <v>29</v>
      </c>
      <c r="C18" s="394">
        <v>48</v>
      </c>
      <c r="D18" s="386">
        <v>15</v>
      </c>
      <c r="E18" s="387">
        <v>3</v>
      </c>
    </row>
    <row r="19" spans="1:5" x14ac:dyDescent="0.25">
      <c r="A19" s="136" t="s">
        <v>294</v>
      </c>
      <c r="B19" s="394">
        <v>29</v>
      </c>
      <c r="C19" s="394">
        <v>48</v>
      </c>
      <c r="D19" s="386">
        <v>15</v>
      </c>
      <c r="E19" s="387">
        <v>3</v>
      </c>
    </row>
    <row r="20" spans="1:5" x14ac:dyDescent="0.25">
      <c r="A20" s="51" t="s">
        <v>2</v>
      </c>
      <c r="B20" s="395">
        <v>42</v>
      </c>
      <c r="C20" s="395">
        <v>65</v>
      </c>
      <c r="D20" s="389">
        <v>26</v>
      </c>
      <c r="E20" s="390">
        <v>4</v>
      </c>
    </row>
    <row r="21" spans="1:5" x14ac:dyDescent="0.25">
      <c r="A21" s="51" t="s">
        <v>105</v>
      </c>
      <c r="B21" s="394">
        <v>29</v>
      </c>
      <c r="C21" s="386">
        <v>48</v>
      </c>
      <c r="D21" s="386">
        <v>15</v>
      </c>
      <c r="E21" s="387">
        <v>3</v>
      </c>
    </row>
    <row r="22" spans="1:5" x14ac:dyDescent="0.25">
      <c r="A22" s="51" t="s">
        <v>110</v>
      </c>
      <c r="B22" s="394">
        <v>29</v>
      </c>
      <c r="C22" s="386">
        <v>48</v>
      </c>
      <c r="D22" s="386">
        <v>15</v>
      </c>
      <c r="E22" s="387">
        <v>3</v>
      </c>
    </row>
    <row r="23" spans="1:5" x14ac:dyDescent="0.25">
      <c r="A23" s="51" t="s">
        <v>61</v>
      </c>
      <c r="B23" s="394">
        <v>29</v>
      </c>
      <c r="C23" s="386">
        <v>48</v>
      </c>
      <c r="D23" s="386">
        <v>15</v>
      </c>
      <c r="E23" s="387">
        <v>3</v>
      </c>
    </row>
    <row r="24" spans="1:5" x14ac:dyDescent="0.25">
      <c r="A24" s="51" t="s">
        <v>83</v>
      </c>
      <c r="B24" s="394">
        <v>29</v>
      </c>
      <c r="C24" s="386">
        <v>48</v>
      </c>
      <c r="D24" s="386">
        <v>15</v>
      </c>
      <c r="E24" s="387">
        <v>3</v>
      </c>
    </row>
    <row r="25" spans="1:5" x14ac:dyDescent="0.25">
      <c r="A25" s="52" t="s">
        <v>256</v>
      </c>
      <c r="B25" s="394">
        <v>29</v>
      </c>
      <c r="C25" s="386">
        <v>48</v>
      </c>
      <c r="D25" s="386">
        <v>15</v>
      </c>
      <c r="E25" s="387">
        <v>3</v>
      </c>
    </row>
    <row r="26" spans="1:5" x14ac:dyDescent="0.25">
      <c r="A26" s="51" t="s">
        <v>111</v>
      </c>
      <c r="B26" s="394">
        <v>29</v>
      </c>
      <c r="C26" s="386">
        <v>48</v>
      </c>
      <c r="D26" s="386">
        <v>15</v>
      </c>
      <c r="E26" s="387">
        <v>3</v>
      </c>
    </row>
    <row r="27" spans="1:5" x14ac:dyDescent="0.25">
      <c r="A27" s="51" t="s">
        <v>84</v>
      </c>
      <c r="B27" s="394">
        <v>29</v>
      </c>
      <c r="C27" s="386">
        <v>48</v>
      </c>
      <c r="D27" s="386">
        <v>15</v>
      </c>
      <c r="E27" s="387">
        <v>3</v>
      </c>
    </row>
    <row r="28" spans="1:5" x14ac:dyDescent="0.25">
      <c r="A28" s="51" t="s">
        <v>181</v>
      </c>
      <c r="B28" s="394">
        <v>29</v>
      </c>
      <c r="C28" s="386">
        <v>48</v>
      </c>
      <c r="D28" s="386">
        <v>15</v>
      </c>
      <c r="E28" s="387">
        <v>3</v>
      </c>
    </row>
    <row r="29" spans="1:5" x14ac:dyDescent="0.25">
      <c r="A29" s="51" t="s">
        <v>3</v>
      </c>
      <c r="B29" s="394">
        <v>32</v>
      </c>
      <c r="C29" s="386">
        <v>53</v>
      </c>
      <c r="D29" s="386">
        <v>17</v>
      </c>
      <c r="E29" s="387">
        <v>4</v>
      </c>
    </row>
    <row r="30" spans="1:5" x14ac:dyDescent="0.25">
      <c r="A30" s="51" t="s">
        <v>112</v>
      </c>
      <c r="B30" s="394">
        <v>29</v>
      </c>
      <c r="C30" s="386">
        <v>48</v>
      </c>
      <c r="D30" s="386">
        <v>15</v>
      </c>
      <c r="E30" s="387">
        <v>3</v>
      </c>
    </row>
    <row r="31" spans="1:5" x14ac:dyDescent="0.25">
      <c r="A31" s="51" t="s">
        <v>113</v>
      </c>
      <c r="B31" s="394">
        <v>29</v>
      </c>
      <c r="C31" s="386">
        <v>48</v>
      </c>
      <c r="D31" s="386">
        <v>15</v>
      </c>
      <c r="E31" s="387">
        <v>3</v>
      </c>
    </row>
    <row r="32" spans="1:5" x14ac:dyDescent="0.25">
      <c r="A32" s="51" t="s">
        <v>63</v>
      </c>
      <c r="B32" s="394">
        <v>29</v>
      </c>
      <c r="C32" s="386">
        <v>48</v>
      </c>
      <c r="D32" s="386">
        <v>15</v>
      </c>
      <c r="E32" s="387">
        <v>3</v>
      </c>
    </row>
    <row r="33" spans="1:5" x14ac:dyDescent="0.25">
      <c r="A33" s="51" t="s">
        <v>114</v>
      </c>
      <c r="B33" s="394">
        <v>29</v>
      </c>
      <c r="C33" s="386">
        <v>48</v>
      </c>
      <c r="D33" s="386">
        <v>15</v>
      </c>
      <c r="E33" s="387">
        <v>3</v>
      </c>
    </row>
    <row r="34" spans="1:5" x14ac:dyDescent="0.25">
      <c r="A34" s="51" t="s">
        <v>182</v>
      </c>
      <c r="B34" s="394">
        <v>29</v>
      </c>
      <c r="C34" s="386">
        <v>48</v>
      </c>
      <c r="D34" s="386">
        <v>15</v>
      </c>
      <c r="E34" s="387">
        <v>3</v>
      </c>
    </row>
    <row r="35" spans="1:5" x14ac:dyDescent="0.25">
      <c r="A35" s="51" t="s">
        <v>106</v>
      </c>
      <c r="B35" s="394">
        <v>29</v>
      </c>
      <c r="C35" s="386">
        <v>48</v>
      </c>
      <c r="D35" s="386">
        <v>15</v>
      </c>
      <c r="E35" s="387">
        <v>3</v>
      </c>
    </row>
    <row r="36" spans="1:5" x14ac:dyDescent="0.25">
      <c r="A36" s="51" t="s">
        <v>115</v>
      </c>
      <c r="B36" s="394">
        <v>29</v>
      </c>
      <c r="C36" s="386">
        <v>48</v>
      </c>
      <c r="D36" s="386">
        <v>15</v>
      </c>
      <c r="E36" s="387">
        <v>3</v>
      </c>
    </row>
    <row r="37" spans="1:5" x14ac:dyDescent="0.25">
      <c r="A37" s="51" t="s">
        <v>116</v>
      </c>
      <c r="B37" s="394">
        <v>29</v>
      </c>
      <c r="C37" s="386">
        <v>48</v>
      </c>
      <c r="D37" s="386">
        <v>15</v>
      </c>
      <c r="E37" s="387">
        <v>3</v>
      </c>
    </row>
    <row r="38" spans="1:5" x14ac:dyDescent="0.25">
      <c r="A38" s="51" t="s">
        <v>85</v>
      </c>
      <c r="B38" s="394">
        <v>29</v>
      </c>
      <c r="C38" s="386">
        <v>48</v>
      </c>
      <c r="D38" s="386">
        <v>15</v>
      </c>
      <c r="E38" s="387">
        <v>3</v>
      </c>
    </row>
    <row r="39" spans="1:5" x14ac:dyDescent="0.25">
      <c r="A39" s="51" t="s">
        <v>195</v>
      </c>
      <c r="B39" s="394">
        <v>29</v>
      </c>
      <c r="C39" s="386">
        <v>48</v>
      </c>
      <c r="D39" s="386">
        <v>15</v>
      </c>
      <c r="E39" s="387">
        <v>3</v>
      </c>
    </row>
    <row r="40" spans="1:5" x14ac:dyDescent="0.25">
      <c r="A40" s="51" t="s">
        <v>86</v>
      </c>
      <c r="B40" s="394">
        <v>29</v>
      </c>
      <c r="C40" s="386">
        <v>48</v>
      </c>
      <c r="D40" s="386">
        <v>15</v>
      </c>
      <c r="E40" s="387">
        <v>3</v>
      </c>
    </row>
    <row r="41" spans="1:5" x14ac:dyDescent="0.25">
      <c r="A41" s="51" t="s">
        <v>107</v>
      </c>
      <c r="B41" s="394">
        <v>29</v>
      </c>
      <c r="C41" s="386">
        <v>48</v>
      </c>
      <c r="D41" s="386">
        <v>15</v>
      </c>
      <c r="E41" s="387">
        <v>3</v>
      </c>
    </row>
    <row r="42" spans="1:5" x14ac:dyDescent="0.25">
      <c r="A42" s="51" t="s">
        <v>117</v>
      </c>
      <c r="B42" s="394">
        <v>29</v>
      </c>
      <c r="C42" s="386">
        <v>48</v>
      </c>
      <c r="D42" s="386">
        <v>15</v>
      </c>
      <c r="E42" s="387">
        <v>3</v>
      </c>
    </row>
    <row r="43" spans="1:5" x14ac:dyDescent="0.25">
      <c r="A43" s="51" t="s">
        <v>118</v>
      </c>
      <c r="B43" s="394">
        <v>29</v>
      </c>
      <c r="C43" s="386">
        <v>48</v>
      </c>
      <c r="D43" s="386">
        <v>15</v>
      </c>
      <c r="E43" s="387">
        <v>3</v>
      </c>
    </row>
    <row r="44" spans="1:5" x14ac:dyDescent="0.25">
      <c r="A44" s="51" t="s">
        <v>119</v>
      </c>
      <c r="B44" s="394">
        <v>29</v>
      </c>
      <c r="C44" s="386">
        <v>48</v>
      </c>
      <c r="D44" s="386">
        <v>15</v>
      </c>
      <c r="E44" s="387">
        <v>3</v>
      </c>
    </row>
    <row r="45" spans="1:5" x14ac:dyDescent="0.25">
      <c r="A45" s="51" t="s">
        <v>87</v>
      </c>
      <c r="B45" s="394">
        <v>29</v>
      </c>
      <c r="C45" s="386">
        <v>48</v>
      </c>
      <c r="D45" s="386">
        <v>15</v>
      </c>
      <c r="E45" s="387">
        <v>3</v>
      </c>
    </row>
    <row r="46" spans="1:5" x14ac:dyDescent="0.25">
      <c r="A46" s="51" t="s">
        <v>11</v>
      </c>
      <c r="B46" s="394">
        <v>35</v>
      </c>
      <c r="C46" s="386">
        <v>62</v>
      </c>
      <c r="D46" s="386">
        <v>19</v>
      </c>
      <c r="E46" s="387">
        <v>5</v>
      </c>
    </row>
    <row r="47" spans="1:5" x14ac:dyDescent="0.25">
      <c r="A47" s="51" t="s">
        <v>120</v>
      </c>
      <c r="B47" s="394">
        <v>29</v>
      </c>
      <c r="C47" s="386">
        <v>48</v>
      </c>
      <c r="D47" s="386">
        <v>15</v>
      </c>
      <c r="E47" s="387">
        <v>3</v>
      </c>
    </row>
    <row r="48" spans="1:5" x14ac:dyDescent="0.25">
      <c r="A48" s="51" t="s">
        <v>13</v>
      </c>
      <c r="B48" s="394">
        <v>32</v>
      </c>
      <c r="C48" s="386">
        <v>58</v>
      </c>
      <c r="D48" s="386">
        <v>21</v>
      </c>
      <c r="E48" s="387">
        <v>5</v>
      </c>
    </row>
    <row r="49" spans="1:5" x14ac:dyDescent="0.25">
      <c r="A49" s="51" t="s">
        <v>4</v>
      </c>
      <c r="B49" s="394">
        <v>32</v>
      </c>
      <c r="C49" s="386">
        <v>54</v>
      </c>
      <c r="D49" s="386">
        <v>17</v>
      </c>
      <c r="E49" s="387">
        <v>5</v>
      </c>
    </row>
    <row r="50" spans="1:5" x14ac:dyDescent="0.25">
      <c r="A50" s="51" t="s">
        <v>5</v>
      </c>
      <c r="B50" s="394">
        <v>45</v>
      </c>
      <c r="C50" s="386">
        <v>72</v>
      </c>
      <c r="D50" s="386">
        <v>26</v>
      </c>
      <c r="E50" s="387">
        <v>6</v>
      </c>
    </row>
    <row r="51" spans="1:5" x14ac:dyDescent="0.25">
      <c r="A51" s="51" t="s">
        <v>121</v>
      </c>
      <c r="B51" s="394">
        <v>29</v>
      </c>
      <c r="C51" s="386">
        <v>48</v>
      </c>
      <c r="D51" s="386">
        <v>15</v>
      </c>
      <c r="E51" s="387">
        <v>3</v>
      </c>
    </row>
    <row r="52" spans="1:5" x14ac:dyDescent="0.25">
      <c r="A52" s="51" t="s">
        <v>122</v>
      </c>
      <c r="B52" s="394">
        <v>29</v>
      </c>
      <c r="C52" s="386">
        <v>48</v>
      </c>
      <c r="D52" s="386">
        <v>15</v>
      </c>
      <c r="E52" s="387">
        <v>3</v>
      </c>
    </row>
    <row r="53" spans="1:5" x14ac:dyDescent="0.25">
      <c r="A53" s="51" t="s">
        <v>123</v>
      </c>
      <c r="B53" s="394">
        <v>29</v>
      </c>
      <c r="C53" s="386">
        <v>48</v>
      </c>
      <c r="D53" s="386">
        <v>15</v>
      </c>
      <c r="E53" s="387">
        <v>3</v>
      </c>
    </row>
    <row r="54" spans="1:5" x14ac:dyDescent="0.25">
      <c r="A54" s="51" t="s">
        <v>170</v>
      </c>
      <c r="B54" s="394">
        <v>29</v>
      </c>
      <c r="C54" s="386">
        <v>48</v>
      </c>
      <c r="D54" s="386">
        <v>15</v>
      </c>
      <c r="E54" s="387">
        <v>3</v>
      </c>
    </row>
    <row r="55" spans="1:5" x14ac:dyDescent="0.25">
      <c r="A55" s="51" t="s">
        <v>88</v>
      </c>
      <c r="B55" s="394">
        <v>29</v>
      </c>
      <c r="C55" s="386">
        <v>48</v>
      </c>
      <c r="D55" s="386">
        <v>15</v>
      </c>
      <c r="E55" s="387">
        <v>3</v>
      </c>
    </row>
    <row r="56" spans="1:5" x14ac:dyDescent="0.25">
      <c r="A56" s="136" t="s">
        <v>299</v>
      </c>
      <c r="B56" s="394">
        <v>29</v>
      </c>
      <c r="C56" s="386">
        <v>48</v>
      </c>
      <c r="D56" s="391">
        <v>15</v>
      </c>
      <c r="E56" s="388">
        <v>3</v>
      </c>
    </row>
    <row r="57" spans="1:5" x14ac:dyDescent="0.25">
      <c r="A57" s="51" t="s">
        <v>89</v>
      </c>
      <c r="B57" s="394">
        <v>29</v>
      </c>
      <c r="C57" s="386">
        <v>48</v>
      </c>
      <c r="D57" s="386">
        <v>15</v>
      </c>
      <c r="E57" s="387">
        <v>3</v>
      </c>
    </row>
    <row r="58" spans="1:5" x14ac:dyDescent="0.25">
      <c r="A58" s="51" t="s">
        <v>132</v>
      </c>
      <c r="B58" s="394">
        <v>29</v>
      </c>
      <c r="C58" s="386">
        <v>48</v>
      </c>
      <c r="D58" s="386">
        <v>15</v>
      </c>
      <c r="E58" s="387">
        <v>3</v>
      </c>
    </row>
    <row r="59" spans="1:5" x14ac:dyDescent="0.25">
      <c r="A59" s="51" t="s">
        <v>124</v>
      </c>
      <c r="B59" s="394">
        <v>29</v>
      </c>
      <c r="C59" s="386">
        <v>48</v>
      </c>
      <c r="D59" s="386">
        <v>15</v>
      </c>
      <c r="E59" s="387">
        <v>3</v>
      </c>
    </row>
    <row r="60" spans="1:5" x14ac:dyDescent="0.25">
      <c r="A60" s="51" t="s">
        <v>50</v>
      </c>
      <c r="B60" s="394">
        <v>33</v>
      </c>
      <c r="C60" s="386">
        <v>56</v>
      </c>
      <c r="D60" s="386">
        <v>18</v>
      </c>
      <c r="E60" s="387">
        <v>4</v>
      </c>
    </row>
    <row r="61" spans="1:5" x14ac:dyDescent="0.25">
      <c r="A61" s="51" t="s">
        <v>125</v>
      </c>
      <c r="B61" s="394">
        <v>29</v>
      </c>
      <c r="C61" s="386">
        <v>48</v>
      </c>
      <c r="D61" s="386">
        <v>15</v>
      </c>
      <c r="E61" s="387">
        <v>3</v>
      </c>
    </row>
    <row r="62" spans="1:5" x14ac:dyDescent="0.25">
      <c r="A62" s="51" t="s">
        <v>126</v>
      </c>
      <c r="B62" s="394">
        <v>29</v>
      </c>
      <c r="C62" s="386">
        <v>48</v>
      </c>
      <c r="D62" s="386">
        <v>15</v>
      </c>
      <c r="E62" s="387">
        <v>3</v>
      </c>
    </row>
    <row r="63" spans="1:5" x14ac:dyDescent="0.25">
      <c r="A63" s="51" t="s">
        <v>25</v>
      </c>
      <c r="B63" s="394">
        <v>45</v>
      </c>
      <c r="C63" s="386">
        <v>71</v>
      </c>
      <c r="D63" s="386">
        <v>26</v>
      </c>
      <c r="E63" s="387">
        <v>5</v>
      </c>
    </row>
    <row r="64" spans="1:5" x14ac:dyDescent="0.25">
      <c r="A64" s="51" t="s">
        <v>10</v>
      </c>
      <c r="B64" s="394">
        <v>38</v>
      </c>
      <c r="C64" s="386">
        <v>66</v>
      </c>
      <c r="D64" s="386">
        <v>20</v>
      </c>
      <c r="E64" s="387">
        <v>6</v>
      </c>
    </row>
    <row r="65" spans="1:5" x14ac:dyDescent="0.25">
      <c r="A65" s="51" t="s">
        <v>127</v>
      </c>
      <c r="B65" s="394">
        <v>29</v>
      </c>
      <c r="C65" s="386">
        <v>48</v>
      </c>
      <c r="D65" s="386">
        <v>15</v>
      </c>
      <c r="E65" s="387">
        <v>3</v>
      </c>
    </row>
    <row r="66" spans="1:5" x14ac:dyDescent="0.25">
      <c r="A66" s="51" t="s">
        <v>128</v>
      </c>
      <c r="B66" s="394">
        <v>29</v>
      </c>
      <c r="C66" s="386">
        <v>48</v>
      </c>
      <c r="D66" s="386">
        <v>15</v>
      </c>
      <c r="E66" s="387">
        <v>3</v>
      </c>
    </row>
    <row r="67" spans="1:5" x14ac:dyDescent="0.25">
      <c r="A67" s="51" t="s">
        <v>6</v>
      </c>
      <c r="B67" s="394">
        <v>41</v>
      </c>
      <c r="C67" s="386">
        <v>58</v>
      </c>
      <c r="D67" s="386">
        <v>23</v>
      </c>
      <c r="E67" s="387">
        <v>5</v>
      </c>
    </row>
    <row r="68" spans="1:5" x14ac:dyDescent="0.25">
      <c r="A68" s="136" t="s">
        <v>295</v>
      </c>
      <c r="B68" s="394">
        <v>29</v>
      </c>
      <c r="C68" s="386">
        <v>48</v>
      </c>
      <c r="D68" s="386">
        <v>15</v>
      </c>
      <c r="E68" s="387">
        <v>3</v>
      </c>
    </row>
    <row r="69" spans="1:5" x14ac:dyDescent="0.25">
      <c r="A69" s="51" t="s">
        <v>129</v>
      </c>
      <c r="B69" s="394">
        <v>29</v>
      </c>
      <c r="C69" s="386">
        <v>48</v>
      </c>
      <c r="D69" s="386">
        <v>15</v>
      </c>
      <c r="E69" s="388">
        <v>3</v>
      </c>
    </row>
    <row r="70" spans="1:5" x14ac:dyDescent="0.25">
      <c r="A70" s="51" t="s">
        <v>8</v>
      </c>
      <c r="B70" s="394">
        <v>38</v>
      </c>
      <c r="C70" s="386">
        <v>71</v>
      </c>
      <c r="D70" s="386">
        <v>21</v>
      </c>
      <c r="E70" s="387">
        <v>5</v>
      </c>
    </row>
    <row r="71" spans="1:5" x14ac:dyDescent="0.25">
      <c r="A71" s="51" t="s">
        <v>130</v>
      </c>
      <c r="B71" s="394">
        <v>29</v>
      </c>
      <c r="C71" s="386">
        <v>48</v>
      </c>
      <c r="D71" s="386">
        <v>15</v>
      </c>
      <c r="E71" s="387">
        <v>3</v>
      </c>
    </row>
    <row r="72" spans="1:5" x14ac:dyDescent="0.25">
      <c r="A72" s="51" t="s">
        <v>90</v>
      </c>
      <c r="B72" s="394">
        <v>29</v>
      </c>
      <c r="C72" s="386">
        <v>48</v>
      </c>
      <c r="D72" s="386">
        <v>15</v>
      </c>
      <c r="E72" s="387">
        <v>3</v>
      </c>
    </row>
    <row r="73" spans="1:5" x14ac:dyDescent="0.25">
      <c r="A73" s="51" t="s">
        <v>196</v>
      </c>
      <c r="B73" s="394">
        <v>29</v>
      </c>
      <c r="C73" s="386">
        <v>48</v>
      </c>
      <c r="D73" s="386">
        <v>15</v>
      </c>
      <c r="E73" s="387">
        <v>3</v>
      </c>
    </row>
    <row r="74" spans="1:5" x14ac:dyDescent="0.25">
      <c r="A74" s="51" t="s">
        <v>131</v>
      </c>
      <c r="B74" s="394">
        <v>29</v>
      </c>
      <c r="C74" s="386">
        <v>48</v>
      </c>
      <c r="D74" s="386">
        <v>15</v>
      </c>
      <c r="E74" s="387">
        <v>3</v>
      </c>
    </row>
    <row r="75" spans="1:5" x14ac:dyDescent="0.25">
      <c r="A75" s="51" t="s">
        <v>133</v>
      </c>
      <c r="B75" s="394">
        <v>29</v>
      </c>
      <c r="C75" s="386">
        <v>48</v>
      </c>
      <c r="D75" s="386">
        <v>15</v>
      </c>
      <c r="E75" s="387">
        <v>3</v>
      </c>
    </row>
    <row r="76" spans="1:5" x14ac:dyDescent="0.25">
      <c r="A76" s="51" t="s">
        <v>134</v>
      </c>
      <c r="B76" s="394">
        <v>29</v>
      </c>
      <c r="C76" s="386">
        <v>48</v>
      </c>
      <c r="D76" s="386">
        <v>15</v>
      </c>
      <c r="E76" s="387">
        <v>3</v>
      </c>
    </row>
    <row r="77" spans="1:5" x14ac:dyDescent="0.25">
      <c r="A77" s="51" t="s">
        <v>91</v>
      </c>
      <c r="B77" s="394">
        <v>29</v>
      </c>
      <c r="C77" s="386">
        <v>48</v>
      </c>
      <c r="D77" s="386">
        <v>15</v>
      </c>
      <c r="E77" s="387">
        <v>3</v>
      </c>
    </row>
    <row r="78" spans="1:5" x14ac:dyDescent="0.25">
      <c r="A78" s="51" t="s">
        <v>183</v>
      </c>
      <c r="B78" s="394">
        <v>29</v>
      </c>
      <c r="C78" s="386">
        <v>48</v>
      </c>
      <c r="D78" s="386">
        <v>15</v>
      </c>
      <c r="E78" s="387">
        <v>3</v>
      </c>
    </row>
    <row r="79" spans="1:5" x14ac:dyDescent="0.25">
      <c r="A79" s="51" t="s">
        <v>17</v>
      </c>
      <c r="B79" s="394">
        <v>33</v>
      </c>
      <c r="C79" s="386">
        <v>55</v>
      </c>
      <c r="D79" s="386">
        <v>17</v>
      </c>
      <c r="E79" s="387">
        <v>5</v>
      </c>
    </row>
    <row r="80" spans="1:5" x14ac:dyDescent="0.25">
      <c r="A80" s="51" t="s">
        <v>28</v>
      </c>
      <c r="B80" s="394">
        <v>45</v>
      </c>
      <c r="C80" s="386">
        <v>71</v>
      </c>
      <c r="D80" s="386">
        <v>26</v>
      </c>
      <c r="E80" s="387">
        <v>6</v>
      </c>
    </row>
    <row r="81" spans="1:5" x14ac:dyDescent="0.25">
      <c r="A81" s="51" t="s">
        <v>64</v>
      </c>
      <c r="B81" s="394">
        <v>29</v>
      </c>
      <c r="C81" s="386">
        <v>48</v>
      </c>
      <c r="D81" s="386">
        <v>15</v>
      </c>
      <c r="E81" s="387">
        <v>3</v>
      </c>
    </row>
    <row r="82" spans="1:5" x14ac:dyDescent="0.25">
      <c r="A82" s="51" t="s">
        <v>65</v>
      </c>
      <c r="B82" s="394">
        <v>29</v>
      </c>
      <c r="C82" s="386">
        <v>48</v>
      </c>
      <c r="D82" s="386">
        <v>15</v>
      </c>
      <c r="E82" s="387">
        <v>3</v>
      </c>
    </row>
    <row r="83" spans="1:5" x14ac:dyDescent="0.25">
      <c r="A83" s="51" t="s">
        <v>99</v>
      </c>
      <c r="B83" s="394">
        <v>29</v>
      </c>
      <c r="C83" s="386">
        <v>48</v>
      </c>
      <c r="D83" s="386">
        <v>15</v>
      </c>
      <c r="E83" s="387">
        <v>3</v>
      </c>
    </row>
    <row r="84" spans="1:5" x14ac:dyDescent="0.25">
      <c r="A84" s="51" t="s">
        <v>100</v>
      </c>
      <c r="B84" s="394">
        <v>29</v>
      </c>
      <c r="C84" s="386">
        <v>48</v>
      </c>
      <c r="D84" s="386">
        <v>15</v>
      </c>
      <c r="E84" s="387">
        <v>3</v>
      </c>
    </row>
    <row r="85" spans="1:5" x14ac:dyDescent="0.25">
      <c r="A85" s="51" t="s">
        <v>7</v>
      </c>
      <c r="B85" s="394">
        <v>49</v>
      </c>
      <c r="C85" s="386">
        <v>74</v>
      </c>
      <c r="D85" s="386">
        <v>26</v>
      </c>
      <c r="E85" s="387">
        <v>6</v>
      </c>
    </row>
    <row r="86" spans="1:5" x14ac:dyDescent="0.25">
      <c r="A86" s="136" t="s">
        <v>300</v>
      </c>
      <c r="B86" s="394">
        <v>29</v>
      </c>
      <c r="C86" s="391">
        <v>48</v>
      </c>
      <c r="D86" s="391">
        <v>15</v>
      </c>
      <c r="E86" s="388">
        <v>3</v>
      </c>
    </row>
    <row r="87" spans="1:5" x14ac:dyDescent="0.25">
      <c r="A87" s="51" t="s">
        <v>12</v>
      </c>
      <c r="B87" s="394">
        <v>39</v>
      </c>
      <c r="C87" s="386">
        <v>66</v>
      </c>
      <c r="D87" s="386">
        <v>21</v>
      </c>
      <c r="E87" s="387">
        <v>5</v>
      </c>
    </row>
    <row r="88" spans="1:5" x14ac:dyDescent="0.25">
      <c r="A88" s="51" t="s">
        <v>197</v>
      </c>
      <c r="B88" s="394">
        <v>29</v>
      </c>
      <c r="C88" s="386">
        <v>48</v>
      </c>
      <c r="D88" s="386">
        <v>15</v>
      </c>
      <c r="E88" s="387">
        <v>3</v>
      </c>
    </row>
    <row r="89" spans="1:5" x14ac:dyDescent="0.25">
      <c r="A89" s="51" t="s">
        <v>135</v>
      </c>
      <c r="B89" s="394">
        <v>29</v>
      </c>
      <c r="C89" s="386">
        <v>48</v>
      </c>
      <c r="D89" s="386">
        <v>15</v>
      </c>
      <c r="E89" s="387">
        <v>3</v>
      </c>
    </row>
    <row r="90" spans="1:5" x14ac:dyDescent="0.25">
      <c r="A90" s="51" t="s">
        <v>260</v>
      </c>
      <c r="B90" s="394">
        <v>29</v>
      </c>
      <c r="C90" s="386">
        <v>48</v>
      </c>
      <c r="D90" s="386">
        <v>15</v>
      </c>
      <c r="E90" s="387">
        <v>3</v>
      </c>
    </row>
    <row r="91" spans="1:5" x14ac:dyDescent="0.25">
      <c r="A91" s="136" t="s">
        <v>301</v>
      </c>
      <c r="B91" s="394">
        <v>29</v>
      </c>
      <c r="C91" s="386">
        <v>48</v>
      </c>
      <c r="D91" s="391">
        <v>15</v>
      </c>
      <c r="E91" s="388">
        <v>3</v>
      </c>
    </row>
    <row r="92" spans="1:5" x14ac:dyDescent="0.25">
      <c r="A92" s="51" t="s">
        <v>77</v>
      </c>
      <c r="B92" s="394">
        <v>29</v>
      </c>
      <c r="C92" s="386">
        <v>48</v>
      </c>
      <c r="D92" s="386">
        <v>15</v>
      </c>
      <c r="E92" s="387">
        <v>3</v>
      </c>
    </row>
    <row r="93" spans="1:5" x14ac:dyDescent="0.25">
      <c r="A93" s="51" t="s">
        <v>136</v>
      </c>
      <c r="B93" s="394">
        <v>29</v>
      </c>
      <c r="C93" s="386">
        <v>48</v>
      </c>
      <c r="D93" s="386">
        <v>15</v>
      </c>
      <c r="E93" s="387">
        <v>3</v>
      </c>
    </row>
    <row r="94" spans="1:5" x14ac:dyDescent="0.25">
      <c r="A94" s="51" t="s">
        <v>137</v>
      </c>
      <c r="B94" s="394">
        <v>29</v>
      </c>
      <c r="C94" s="386">
        <v>48</v>
      </c>
      <c r="D94" s="386">
        <v>15</v>
      </c>
      <c r="E94" s="387">
        <v>3</v>
      </c>
    </row>
    <row r="95" spans="1:5" x14ac:dyDescent="0.25">
      <c r="A95" s="51" t="s">
        <v>198</v>
      </c>
      <c r="B95" s="394">
        <v>29</v>
      </c>
      <c r="C95" s="386">
        <v>48</v>
      </c>
      <c r="D95" s="386">
        <v>15</v>
      </c>
      <c r="E95" s="387">
        <v>3</v>
      </c>
    </row>
    <row r="96" spans="1:5" x14ac:dyDescent="0.25">
      <c r="A96" s="51" t="s">
        <v>199</v>
      </c>
      <c r="B96" s="394">
        <v>29</v>
      </c>
      <c r="C96" s="386">
        <v>48</v>
      </c>
      <c r="D96" s="386">
        <v>15</v>
      </c>
      <c r="E96" s="387">
        <v>3</v>
      </c>
    </row>
    <row r="97" spans="1:5" x14ac:dyDescent="0.25">
      <c r="A97" s="52" t="s">
        <v>257</v>
      </c>
      <c r="B97" s="394">
        <v>29</v>
      </c>
      <c r="C97" s="386">
        <v>48</v>
      </c>
      <c r="D97" s="386">
        <v>15</v>
      </c>
      <c r="E97" s="387">
        <v>3</v>
      </c>
    </row>
    <row r="98" spans="1:5" x14ac:dyDescent="0.25">
      <c r="A98" s="51" t="s">
        <v>184</v>
      </c>
      <c r="B98" s="394">
        <v>29</v>
      </c>
      <c r="C98" s="386">
        <v>48</v>
      </c>
      <c r="D98" s="386">
        <v>15</v>
      </c>
      <c r="E98" s="387">
        <v>3</v>
      </c>
    </row>
    <row r="99" spans="1:5" x14ac:dyDescent="0.25">
      <c r="A99" s="51" t="s">
        <v>78</v>
      </c>
      <c r="B99" s="394">
        <v>29</v>
      </c>
      <c r="C99" s="386">
        <v>48</v>
      </c>
      <c r="D99" s="386">
        <v>15</v>
      </c>
      <c r="E99" s="387">
        <v>3</v>
      </c>
    </row>
    <row r="100" spans="1:5" x14ac:dyDescent="0.25">
      <c r="A100" s="51" t="s">
        <v>66</v>
      </c>
      <c r="B100" s="394">
        <v>29</v>
      </c>
      <c r="C100" s="386">
        <v>48</v>
      </c>
      <c r="D100" s="386">
        <v>15</v>
      </c>
      <c r="E100" s="387">
        <v>3</v>
      </c>
    </row>
    <row r="101" spans="1:5" x14ac:dyDescent="0.25">
      <c r="A101" s="51" t="s">
        <v>14</v>
      </c>
      <c r="B101" s="394">
        <v>34</v>
      </c>
      <c r="C101" s="386">
        <v>59</v>
      </c>
      <c r="D101" s="386">
        <v>19</v>
      </c>
      <c r="E101" s="387">
        <v>4</v>
      </c>
    </row>
    <row r="102" spans="1:5" x14ac:dyDescent="0.25">
      <c r="A102" s="136" t="s">
        <v>302</v>
      </c>
      <c r="B102" s="394">
        <v>29</v>
      </c>
      <c r="C102" s="391">
        <v>48</v>
      </c>
      <c r="D102" s="391">
        <v>15</v>
      </c>
      <c r="E102" s="388">
        <v>3</v>
      </c>
    </row>
    <row r="103" spans="1:5" x14ac:dyDescent="0.25">
      <c r="A103" s="51" t="s">
        <v>138</v>
      </c>
      <c r="B103" s="394">
        <v>29</v>
      </c>
      <c r="C103" s="386">
        <v>48</v>
      </c>
      <c r="D103" s="386">
        <v>15</v>
      </c>
      <c r="E103" s="387">
        <v>3</v>
      </c>
    </row>
    <row r="104" spans="1:5" x14ac:dyDescent="0.25">
      <c r="A104" s="51" t="s">
        <v>139</v>
      </c>
      <c r="B104" s="394">
        <v>29</v>
      </c>
      <c r="C104" s="386">
        <v>48</v>
      </c>
      <c r="D104" s="386">
        <v>15</v>
      </c>
      <c r="E104" s="387">
        <v>3</v>
      </c>
    </row>
    <row r="105" spans="1:5" x14ac:dyDescent="0.25">
      <c r="A105" s="136" t="s">
        <v>303</v>
      </c>
      <c r="B105" s="394">
        <v>29</v>
      </c>
      <c r="C105" s="386">
        <v>48</v>
      </c>
      <c r="D105" s="391">
        <v>15</v>
      </c>
      <c r="E105" s="388">
        <v>3</v>
      </c>
    </row>
    <row r="106" spans="1:5" x14ac:dyDescent="0.25">
      <c r="A106" s="51" t="s">
        <v>29</v>
      </c>
      <c r="B106" s="394">
        <v>45</v>
      </c>
      <c r="C106" s="386">
        <v>74</v>
      </c>
      <c r="D106" s="386">
        <v>24</v>
      </c>
      <c r="E106" s="387">
        <v>6</v>
      </c>
    </row>
    <row r="107" spans="1:5" x14ac:dyDescent="0.25">
      <c r="A107" s="51" t="s">
        <v>15</v>
      </c>
      <c r="B107" s="394">
        <v>34</v>
      </c>
      <c r="C107" s="386">
        <v>58</v>
      </c>
      <c r="D107" s="386">
        <v>18</v>
      </c>
      <c r="E107" s="387">
        <v>4</v>
      </c>
    </row>
    <row r="108" spans="1:5" x14ac:dyDescent="0.25">
      <c r="A108" s="51" t="s">
        <v>16</v>
      </c>
      <c r="B108" s="394">
        <v>45</v>
      </c>
      <c r="C108" s="386">
        <v>66</v>
      </c>
      <c r="D108" s="386">
        <v>26</v>
      </c>
      <c r="E108" s="387">
        <v>5</v>
      </c>
    </row>
    <row r="109" spans="1:5" x14ac:dyDescent="0.25">
      <c r="A109" s="51" t="s">
        <v>185</v>
      </c>
      <c r="B109" s="394">
        <v>29</v>
      </c>
      <c r="C109" s="386">
        <v>48</v>
      </c>
      <c r="D109" s="386">
        <v>15</v>
      </c>
      <c r="E109" s="387">
        <v>3</v>
      </c>
    </row>
    <row r="110" spans="1:5" x14ac:dyDescent="0.25">
      <c r="A110" s="51" t="s">
        <v>140</v>
      </c>
      <c r="B110" s="394">
        <v>29</v>
      </c>
      <c r="C110" s="386">
        <v>48</v>
      </c>
      <c r="D110" s="386">
        <v>15</v>
      </c>
      <c r="E110" s="387">
        <v>3</v>
      </c>
    </row>
    <row r="111" spans="1:5" x14ac:dyDescent="0.25">
      <c r="A111" s="51" t="s">
        <v>141</v>
      </c>
      <c r="B111" s="394">
        <v>29</v>
      </c>
      <c r="C111" s="386">
        <v>48</v>
      </c>
      <c r="D111" s="386">
        <v>15</v>
      </c>
      <c r="E111" s="387">
        <v>3</v>
      </c>
    </row>
    <row r="112" spans="1:5" x14ac:dyDescent="0.25">
      <c r="A112" s="51" t="s">
        <v>67</v>
      </c>
      <c r="B112" s="394">
        <v>29</v>
      </c>
      <c r="C112" s="386">
        <v>48</v>
      </c>
      <c r="D112" s="386">
        <v>15</v>
      </c>
      <c r="E112" s="387">
        <v>3</v>
      </c>
    </row>
    <row r="113" spans="1:5" x14ac:dyDescent="0.25">
      <c r="A113" s="51" t="s">
        <v>68</v>
      </c>
      <c r="B113" s="394">
        <v>29</v>
      </c>
      <c r="C113" s="386">
        <v>48</v>
      </c>
      <c r="D113" s="386">
        <v>15</v>
      </c>
      <c r="E113" s="387">
        <v>3</v>
      </c>
    </row>
    <row r="114" spans="1:5" x14ac:dyDescent="0.25">
      <c r="A114" s="51" t="s">
        <v>142</v>
      </c>
      <c r="B114" s="394">
        <v>29</v>
      </c>
      <c r="C114" s="386">
        <v>48</v>
      </c>
      <c r="D114" s="386">
        <v>15</v>
      </c>
      <c r="E114" s="387">
        <v>3</v>
      </c>
    </row>
    <row r="115" spans="1:5" x14ac:dyDescent="0.25">
      <c r="A115" s="51" t="s">
        <v>18</v>
      </c>
      <c r="B115" s="394">
        <v>39</v>
      </c>
      <c r="C115" s="386">
        <v>65</v>
      </c>
      <c r="D115" s="386">
        <v>22</v>
      </c>
      <c r="E115" s="387">
        <v>5</v>
      </c>
    </row>
    <row r="116" spans="1:5" x14ac:dyDescent="0.25">
      <c r="A116" s="136" t="s">
        <v>304</v>
      </c>
      <c r="B116" s="394">
        <v>29</v>
      </c>
      <c r="C116" s="391">
        <v>48</v>
      </c>
      <c r="D116" s="391">
        <v>15</v>
      </c>
      <c r="E116" s="388">
        <v>3</v>
      </c>
    </row>
    <row r="117" spans="1:5" x14ac:dyDescent="0.25">
      <c r="A117" s="51" t="s">
        <v>143</v>
      </c>
      <c r="B117" s="394">
        <v>29</v>
      </c>
      <c r="C117" s="386">
        <v>48</v>
      </c>
      <c r="D117" s="386">
        <v>15</v>
      </c>
      <c r="E117" s="387">
        <v>3</v>
      </c>
    </row>
    <row r="118" spans="1:5" x14ac:dyDescent="0.25">
      <c r="A118" s="51" t="s">
        <v>144</v>
      </c>
      <c r="B118" s="394">
        <v>29</v>
      </c>
      <c r="C118" s="386">
        <v>48</v>
      </c>
      <c r="D118" s="386">
        <v>15</v>
      </c>
      <c r="E118" s="387">
        <v>3</v>
      </c>
    </row>
    <row r="119" spans="1:5" x14ac:dyDescent="0.25">
      <c r="A119" s="51" t="s">
        <v>145</v>
      </c>
      <c r="B119" s="394">
        <v>29</v>
      </c>
      <c r="C119" s="386">
        <v>48</v>
      </c>
      <c r="D119" s="386">
        <v>15</v>
      </c>
      <c r="E119" s="387">
        <v>3</v>
      </c>
    </row>
    <row r="120" spans="1:5" x14ac:dyDescent="0.25">
      <c r="A120" s="51" t="s">
        <v>92</v>
      </c>
      <c r="B120" s="394">
        <v>29</v>
      </c>
      <c r="C120" s="386">
        <v>48</v>
      </c>
      <c r="D120" s="386">
        <v>15</v>
      </c>
      <c r="E120" s="387">
        <v>3</v>
      </c>
    </row>
    <row r="121" spans="1:5" x14ac:dyDescent="0.25">
      <c r="A121" s="51" t="s">
        <v>146</v>
      </c>
      <c r="B121" s="394">
        <v>29</v>
      </c>
      <c r="C121" s="386">
        <v>48</v>
      </c>
      <c r="D121" s="386">
        <v>15</v>
      </c>
      <c r="E121" s="387">
        <v>3</v>
      </c>
    </row>
    <row r="122" spans="1:5" x14ac:dyDescent="0.25">
      <c r="A122" s="136" t="s">
        <v>296</v>
      </c>
      <c r="B122" s="394">
        <v>29</v>
      </c>
      <c r="C122" s="386">
        <v>48</v>
      </c>
      <c r="D122" s="386">
        <v>15</v>
      </c>
      <c r="E122" s="387">
        <v>3</v>
      </c>
    </row>
    <row r="123" spans="1:5" x14ac:dyDescent="0.25">
      <c r="A123" s="51" t="s">
        <v>200</v>
      </c>
      <c r="B123" s="394">
        <v>29</v>
      </c>
      <c r="C123" s="386">
        <v>48</v>
      </c>
      <c r="D123" s="386">
        <v>15</v>
      </c>
      <c r="E123" s="387">
        <v>3</v>
      </c>
    </row>
    <row r="124" spans="1:5" x14ac:dyDescent="0.25">
      <c r="A124" s="51" t="s">
        <v>69</v>
      </c>
      <c r="B124" s="394">
        <v>29</v>
      </c>
      <c r="C124" s="386">
        <v>48</v>
      </c>
      <c r="D124" s="386">
        <v>15</v>
      </c>
      <c r="E124" s="387">
        <v>3</v>
      </c>
    </row>
    <row r="125" spans="1:5" x14ac:dyDescent="0.25">
      <c r="A125" s="52" t="s">
        <v>258</v>
      </c>
      <c r="B125" s="394">
        <v>29</v>
      </c>
      <c r="C125" s="386">
        <v>48</v>
      </c>
      <c r="D125" s="386">
        <v>15</v>
      </c>
      <c r="E125" s="387">
        <v>3</v>
      </c>
    </row>
    <row r="126" spans="1:5" x14ac:dyDescent="0.25">
      <c r="A126" s="51" t="s">
        <v>147</v>
      </c>
      <c r="B126" s="394">
        <v>29</v>
      </c>
      <c r="C126" s="386">
        <v>48</v>
      </c>
      <c r="D126" s="386">
        <v>15</v>
      </c>
      <c r="E126" s="387">
        <v>3</v>
      </c>
    </row>
    <row r="127" spans="1:5" x14ac:dyDescent="0.25">
      <c r="A127" s="51" t="s">
        <v>70</v>
      </c>
      <c r="B127" s="394">
        <v>29</v>
      </c>
      <c r="C127" s="386">
        <v>48</v>
      </c>
      <c r="D127" s="386">
        <v>15</v>
      </c>
      <c r="E127" s="387">
        <v>3</v>
      </c>
    </row>
    <row r="128" spans="1:5" x14ac:dyDescent="0.25">
      <c r="A128" s="51" t="s">
        <v>148</v>
      </c>
      <c r="B128" s="394">
        <v>29</v>
      </c>
      <c r="C128" s="386">
        <v>48</v>
      </c>
      <c r="D128" s="386">
        <v>15</v>
      </c>
      <c r="E128" s="387">
        <v>3</v>
      </c>
    </row>
    <row r="129" spans="1:5" x14ac:dyDescent="0.25">
      <c r="A129" s="51" t="s">
        <v>149</v>
      </c>
      <c r="B129" s="394">
        <v>29</v>
      </c>
      <c r="C129" s="386">
        <v>48</v>
      </c>
      <c r="D129" s="386">
        <v>15</v>
      </c>
      <c r="E129" s="387">
        <v>3</v>
      </c>
    </row>
    <row r="130" spans="1:5" x14ac:dyDescent="0.25">
      <c r="A130" s="51" t="s">
        <v>71</v>
      </c>
      <c r="B130" s="394">
        <v>29</v>
      </c>
      <c r="C130" s="386">
        <v>48</v>
      </c>
      <c r="D130" s="386">
        <v>15</v>
      </c>
      <c r="E130" s="387">
        <v>3</v>
      </c>
    </row>
    <row r="131" spans="1:5" x14ac:dyDescent="0.25">
      <c r="A131" s="51" t="s">
        <v>19</v>
      </c>
      <c r="B131" s="394">
        <v>45</v>
      </c>
      <c r="C131" s="386">
        <v>69</v>
      </c>
      <c r="D131" s="386">
        <v>26</v>
      </c>
      <c r="E131" s="387">
        <v>5</v>
      </c>
    </row>
    <row r="132" spans="1:5" x14ac:dyDescent="0.25">
      <c r="A132" s="51" t="s">
        <v>186</v>
      </c>
      <c r="B132" s="394">
        <v>29</v>
      </c>
      <c r="C132" s="386">
        <v>48</v>
      </c>
      <c r="D132" s="386">
        <v>15</v>
      </c>
      <c r="E132" s="387">
        <v>3</v>
      </c>
    </row>
    <row r="133" spans="1:5" x14ac:dyDescent="0.25">
      <c r="A133" s="51" t="s">
        <v>93</v>
      </c>
      <c r="B133" s="394">
        <v>29</v>
      </c>
      <c r="C133" s="386">
        <v>48</v>
      </c>
      <c r="D133" s="386">
        <v>15</v>
      </c>
      <c r="E133" s="387">
        <v>3</v>
      </c>
    </row>
    <row r="134" spans="1:5" x14ac:dyDescent="0.25">
      <c r="A134" s="51" t="s">
        <v>150</v>
      </c>
      <c r="B134" s="394">
        <v>29</v>
      </c>
      <c r="C134" s="386">
        <v>48</v>
      </c>
      <c r="D134" s="386">
        <v>15</v>
      </c>
      <c r="E134" s="387">
        <v>3</v>
      </c>
    </row>
    <row r="135" spans="1:5" x14ac:dyDescent="0.25">
      <c r="A135" s="51" t="s">
        <v>151</v>
      </c>
      <c r="B135" s="394">
        <v>29</v>
      </c>
      <c r="C135" s="386">
        <v>48</v>
      </c>
      <c r="D135" s="386">
        <v>15</v>
      </c>
      <c r="E135" s="387">
        <v>3</v>
      </c>
    </row>
    <row r="136" spans="1:5" x14ac:dyDescent="0.25">
      <c r="A136" s="51" t="s">
        <v>152</v>
      </c>
      <c r="B136" s="394">
        <v>29</v>
      </c>
      <c r="C136" s="386">
        <v>48</v>
      </c>
      <c r="D136" s="386">
        <v>15</v>
      </c>
      <c r="E136" s="387">
        <v>3</v>
      </c>
    </row>
    <row r="137" spans="1:5" x14ac:dyDescent="0.25">
      <c r="A137" s="51" t="s">
        <v>30</v>
      </c>
      <c r="B137" s="394">
        <v>50</v>
      </c>
      <c r="C137" s="386">
        <v>74</v>
      </c>
      <c r="D137" s="386">
        <v>26</v>
      </c>
      <c r="E137" s="387">
        <v>6</v>
      </c>
    </row>
    <row r="138" spans="1:5" x14ac:dyDescent="0.25">
      <c r="A138" s="51" t="s">
        <v>187</v>
      </c>
      <c r="B138" s="394">
        <v>29</v>
      </c>
      <c r="C138" s="386">
        <v>48</v>
      </c>
      <c r="D138" s="386">
        <v>15</v>
      </c>
      <c r="E138" s="387">
        <v>3</v>
      </c>
    </row>
    <row r="139" spans="1:5" x14ac:dyDescent="0.25">
      <c r="A139" s="51" t="s">
        <v>72</v>
      </c>
      <c r="B139" s="394">
        <v>29</v>
      </c>
      <c r="C139" s="386">
        <v>48</v>
      </c>
      <c r="D139" s="386">
        <v>15</v>
      </c>
      <c r="E139" s="387">
        <v>3</v>
      </c>
    </row>
    <row r="140" spans="1:5" x14ac:dyDescent="0.25">
      <c r="A140" s="51" t="s">
        <v>153</v>
      </c>
      <c r="B140" s="394">
        <v>29</v>
      </c>
      <c r="C140" s="386">
        <v>48</v>
      </c>
      <c r="D140" s="386">
        <v>15</v>
      </c>
      <c r="E140" s="387">
        <v>3</v>
      </c>
    </row>
    <row r="141" spans="1:5" x14ac:dyDescent="0.25">
      <c r="A141" s="136" t="s">
        <v>305</v>
      </c>
      <c r="B141" s="394">
        <v>29</v>
      </c>
      <c r="C141" s="391">
        <v>48</v>
      </c>
      <c r="D141" s="391">
        <v>15</v>
      </c>
      <c r="E141" s="388">
        <v>3</v>
      </c>
    </row>
    <row r="142" spans="1:5" x14ac:dyDescent="0.25">
      <c r="A142" s="51" t="s">
        <v>94</v>
      </c>
      <c r="B142" s="394">
        <v>29</v>
      </c>
      <c r="C142" s="386">
        <v>48</v>
      </c>
      <c r="D142" s="386">
        <v>15</v>
      </c>
      <c r="E142" s="388">
        <v>3</v>
      </c>
    </row>
    <row r="143" spans="1:5" x14ac:dyDescent="0.25">
      <c r="A143" s="51" t="s">
        <v>154</v>
      </c>
      <c r="B143" s="394">
        <v>29</v>
      </c>
      <c r="C143" s="386">
        <v>48</v>
      </c>
      <c r="D143" s="386">
        <v>15</v>
      </c>
      <c r="E143" s="388">
        <v>3</v>
      </c>
    </row>
    <row r="144" spans="1:5" x14ac:dyDescent="0.25">
      <c r="A144" s="51" t="s">
        <v>95</v>
      </c>
      <c r="B144" s="394">
        <v>29</v>
      </c>
      <c r="C144" s="386">
        <v>48</v>
      </c>
      <c r="D144" s="386">
        <v>15</v>
      </c>
      <c r="E144" s="388">
        <v>3</v>
      </c>
    </row>
    <row r="145" spans="1:5" x14ac:dyDescent="0.25">
      <c r="A145" s="51" t="s">
        <v>96</v>
      </c>
      <c r="B145" s="394">
        <v>29</v>
      </c>
      <c r="C145" s="386">
        <v>48</v>
      </c>
      <c r="D145" s="386">
        <v>15</v>
      </c>
      <c r="E145" s="388">
        <v>3</v>
      </c>
    </row>
    <row r="146" spans="1:5" x14ac:dyDescent="0.25">
      <c r="A146" s="51" t="s">
        <v>73</v>
      </c>
      <c r="B146" s="394">
        <v>29</v>
      </c>
      <c r="C146" s="386">
        <v>48</v>
      </c>
      <c r="D146" s="386">
        <v>15</v>
      </c>
      <c r="E146" s="388">
        <v>3</v>
      </c>
    </row>
    <row r="147" spans="1:5" x14ac:dyDescent="0.25">
      <c r="A147" s="51" t="s">
        <v>21</v>
      </c>
      <c r="B147" s="394">
        <v>34</v>
      </c>
      <c r="C147" s="386">
        <v>59</v>
      </c>
      <c r="D147" s="386">
        <v>18</v>
      </c>
      <c r="E147" s="387">
        <v>4</v>
      </c>
    </row>
    <row r="148" spans="1:5" x14ac:dyDescent="0.25">
      <c r="A148" s="51" t="s">
        <v>22</v>
      </c>
      <c r="B148" s="394">
        <v>37</v>
      </c>
      <c r="C148" s="386">
        <v>65</v>
      </c>
      <c r="D148" s="386">
        <v>20</v>
      </c>
      <c r="E148" s="387">
        <v>5</v>
      </c>
    </row>
    <row r="149" spans="1:5" x14ac:dyDescent="0.25">
      <c r="A149" s="51" t="s">
        <v>188</v>
      </c>
      <c r="B149" s="394">
        <v>29</v>
      </c>
      <c r="C149" s="386">
        <v>48</v>
      </c>
      <c r="D149" s="386">
        <v>15</v>
      </c>
      <c r="E149" s="387">
        <v>3</v>
      </c>
    </row>
    <row r="150" spans="1:5" x14ac:dyDescent="0.25">
      <c r="A150" s="51" t="s">
        <v>393</v>
      </c>
      <c r="B150" s="394">
        <v>28</v>
      </c>
      <c r="C150" s="386">
        <v>45</v>
      </c>
      <c r="D150" s="386">
        <v>15</v>
      </c>
      <c r="E150" s="387">
        <v>3</v>
      </c>
    </row>
    <row r="151" spans="1:5" x14ac:dyDescent="0.25">
      <c r="A151" s="51" t="s">
        <v>155</v>
      </c>
      <c r="B151" s="394">
        <v>29</v>
      </c>
      <c r="C151" s="386">
        <v>48</v>
      </c>
      <c r="D151" s="386">
        <v>15</v>
      </c>
      <c r="E151" s="387">
        <v>3</v>
      </c>
    </row>
    <row r="152" spans="1:5" x14ac:dyDescent="0.25">
      <c r="A152" s="51" t="s">
        <v>160</v>
      </c>
      <c r="B152" s="394">
        <v>29</v>
      </c>
      <c r="C152" s="386">
        <v>48</v>
      </c>
      <c r="D152" s="386">
        <v>15</v>
      </c>
      <c r="E152" s="387">
        <v>3</v>
      </c>
    </row>
    <row r="153" spans="1:5" x14ac:dyDescent="0.25">
      <c r="A153" s="51" t="s">
        <v>201</v>
      </c>
      <c r="B153" s="394">
        <v>29</v>
      </c>
      <c r="C153" s="386">
        <v>48</v>
      </c>
      <c r="D153" s="386">
        <v>15</v>
      </c>
      <c r="E153" s="387">
        <v>3</v>
      </c>
    </row>
    <row r="154" spans="1:5" x14ac:dyDescent="0.25">
      <c r="A154" s="51" t="s">
        <v>161</v>
      </c>
      <c r="B154" s="394">
        <v>29</v>
      </c>
      <c r="C154" s="386">
        <v>48</v>
      </c>
      <c r="D154" s="386">
        <v>15</v>
      </c>
      <c r="E154" s="387">
        <v>3</v>
      </c>
    </row>
    <row r="155" spans="1:5" x14ac:dyDescent="0.25">
      <c r="A155" s="51" t="s">
        <v>189</v>
      </c>
      <c r="B155" s="394">
        <v>29</v>
      </c>
      <c r="C155" s="386">
        <v>48</v>
      </c>
      <c r="D155" s="386">
        <v>15</v>
      </c>
      <c r="E155" s="387">
        <v>3</v>
      </c>
    </row>
    <row r="156" spans="1:5" x14ac:dyDescent="0.25">
      <c r="A156" s="51" t="s">
        <v>162</v>
      </c>
      <c r="B156" s="394">
        <v>29</v>
      </c>
      <c r="C156" s="386">
        <v>48</v>
      </c>
      <c r="D156" s="386">
        <v>15</v>
      </c>
      <c r="E156" s="387">
        <v>3</v>
      </c>
    </row>
    <row r="157" spans="1:5" x14ac:dyDescent="0.25">
      <c r="A157" s="52" t="s">
        <v>259</v>
      </c>
      <c r="B157" s="394">
        <v>29</v>
      </c>
      <c r="C157" s="386">
        <v>48</v>
      </c>
      <c r="D157" s="386">
        <v>15</v>
      </c>
      <c r="E157" s="387">
        <v>3</v>
      </c>
    </row>
    <row r="158" spans="1:5" x14ac:dyDescent="0.25">
      <c r="A158" s="51" t="s">
        <v>163</v>
      </c>
      <c r="B158" s="394">
        <v>29</v>
      </c>
      <c r="C158" s="386">
        <v>48</v>
      </c>
      <c r="D158" s="386">
        <v>15</v>
      </c>
      <c r="E158" s="387">
        <v>3</v>
      </c>
    </row>
    <row r="159" spans="1:5" x14ac:dyDescent="0.25">
      <c r="A159" s="51" t="s">
        <v>164</v>
      </c>
      <c r="B159" s="394">
        <v>29</v>
      </c>
      <c r="C159" s="386">
        <v>48</v>
      </c>
      <c r="D159" s="386">
        <v>15</v>
      </c>
      <c r="E159" s="387">
        <v>3</v>
      </c>
    </row>
    <row r="160" spans="1:5" x14ac:dyDescent="0.25">
      <c r="A160" s="51" t="s">
        <v>190</v>
      </c>
      <c r="B160" s="394">
        <v>29</v>
      </c>
      <c r="C160" s="386">
        <v>48</v>
      </c>
      <c r="D160" s="386">
        <v>15</v>
      </c>
      <c r="E160" s="387">
        <v>3</v>
      </c>
    </row>
    <row r="161" spans="1:5" x14ac:dyDescent="0.25">
      <c r="A161" s="51" t="s">
        <v>24</v>
      </c>
      <c r="B161" s="394">
        <v>35</v>
      </c>
      <c r="C161" s="386">
        <v>60</v>
      </c>
      <c r="D161" s="386">
        <v>19</v>
      </c>
      <c r="E161" s="387">
        <v>5</v>
      </c>
    </row>
    <row r="162" spans="1:5" x14ac:dyDescent="0.25">
      <c r="A162" s="51" t="s">
        <v>23</v>
      </c>
      <c r="B162" s="394">
        <v>34</v>
      </c>
      <c r="C162" s="386">
        <v>60</v>
      </c>
      <c r="D162" s="386">
        <v>20</v>
      </c>
      <c r="E162" s="387">
        <v>4</v>
      </c>
    </row>
    <row r="163" spans="1:5" x14ac:dyDescent="0.25">
      <c r="A163" s="51" t="s">
        <v>159</v>
      </c>
      <c r="B163" s="394">
        <v>29</v>
      </c>
      <c r="C163" s="386">
        <v>48</v>
      </c>
      <c r="D163" s="386">
        <v>15</v>
      </c>
      <c r="E163" s="387">
        <v>3</v>
      </c>
    </row>
    <row r="164" spans="1:5" x14ac:dyDescent="0.25">
      <c r="A164" s="51" t="s">
        <v>165</v>
      </c>
      <c r="B164" s="394">
        <v>29</v>
      </c>
      <c r="C164" s="386">
        <v>48</v>
      </c>
      <c r="D164" s="386">
        <v>15</v>
      </c>
      <c r="E164" s="387">
        <v>3</v>
      </c>
    </row>
    <row r="165" spans="1:5" x14ac:dyDescent="0.25">
      <c r="A165" s="51" t="s">
        <v>102</v>
      </c>
      <c r="B165" s="394">
        <v>29</v>
      </c>
      <c r="C165" s="386">
        <v>48</v>
      </c>
      <c r="D165" s="386">
        <v>15</v>
      </c>
      <c r="E165" s="387">
        <v>3</v>
      </c>
    </row>
    <row r="166" spans="1:5" x14ac:dyDescent="0.25">
      <c r="A166" s="51" t="s">
        <v>9</v>
      </c>
      <c r="B166" s="394">
        <v>34</v>
      </c>
      <c r="C166" s="386">
        <v>61</v>
      </c>
      <c r="D166" s="386">
        <v>18</v>
      </c>
      <c r="E166" s="387">
        <v>5</v>
      </c>
    </row>
    <row r="167" spans="1:5" x14ac:dyDescent="0.25">
      <c r="A167" s="51" t="s">
        <v>74</v>
      </c>
      <c r="B167" s="394">
        <v>29</v>
      </c>
      <c r="C167" s="386">
        <v>48</v>
      </c>
      <c r="D167" s="386">
        <v>15</v>
      </c>
      <c r="E167" s="387">
        <v>3</v>
      </c>
    </row>
    <row r="168" spans="1:5" x14ac:dyDescent="0.25">
      <c r="A168" s="51" t="s">
        <v>157</v>
      </c>
      <c r="B168" s="394">
        <v>29</v>
      </c>
      <c r="C168" s="386">
        <v>48</v>
      </c>
      <c r="D168" s="386">
        <v>15</v>
      </c>
      <c r="E168" s="387">
        <v>3</v>
      </c>
    </row>
    <row r="169" spans="1:5" x14ac:dyDescent="0.25">
      <c r="A169" s="51" t="s">
        <v>158</v>
      </c>
      <c r="B169" s="394">
        <v>29</v>
      </c>
      <c r="C169" s="386">
        <v>48</v>
      </c>
      <c r="D169" s="386">
        <v>15</v>
      </c>
      <c r="E169" s="387">
        <v>3</v>
      </c>
    </row>
    <row r="170" spans="1:5" x14ac:dyDescent="0.25">
      <c r="A170" s="51" t="s">
        <v>156</v>
      </c>
      <c r="B170" s="394">
        <v>29</v>
      </c>
      <c r="C170" s="386">
        <v>48</v>
      </c>
      <c r="D170" s="386">
        <v>15</v>
      </c>
      <c r="E170" s="387">
        <v>3</v>
      </c>
    </row>
    <row r="171" spans="1:5" x14ac:dyDescent="0.25">
      <c r="A171" s="51" t="s">
        <v>166</v>
      </c>
      <c r="B171" s="394">
        <v>29</v>
      </c>
      <c r="C171" s="386">
        <v>48</v>
      </c>
      <c r="D171" s="386">
        <v>15</v>
      </c>
      <c r="E171" s="387">
        <v>3</v>
      </c>
    </row>
    <row r="172" spans="1:5" x14ac:dyDescent="0.25">
      <c r="A172" s="51" t="s">
        <v>167</v>
      </c>
      <c r="B172" s="394">
        <v>29</v>
      </c>
      <c r="C172" s="386">
        <v>48</v>
      </c>
      <c r="D172" s="386">
        <v>15</v>
      </c>
      <c r="E172" s="387">
        <v>3</v>
      </c>
    </row>
    <row r="173" spans="1:5" x14ac:dyDescent="0.25">
      <c r="A173" s="51" t="s">
        <v>168</v>
      </c>
      <c r="B173" s="394">
        <v>29</v>
      </c>
      <c r="C173" s="386">
        <v>48</v>
      </c>
      <c r="D173" s="386">
        <v>15</v>
      </c>
      <c r="E173" s="387">
        <v>3</v>
      </c>
    </row>
    <row r="174" spans="1:5" x14ac:dyDescent="0.25">
      <c r="A174" s="51" t="s">
        <v>26</v>
      </c>
      <c r="B174" s="394">
        <v>45</v>
      </c>
      <c r="C174" s="386">
        <v>70</v>
      </c>
      <c r="D174" s="386">
        <v>26</v>
      </c>
      <c r="E174" s="387">
        <v>5</v>
      </c>
    </row>
    <row r="175" spans="1:5" x14ac:dyDescent="0.25">
      <c r="A175" s="51" t="s">
        <v>31</v>
      </c>
      <c r="B175" s="394">
        <v>29</v>
      </c>
      <c r="C175" s="386">
        <v>48</v>
      </c>
      <c r="D175" s="386">
        <v>15</v>
      </c>
      <c r="E175" s="387">
        <v>3</v>
      </c>
    </row>
    <row r="176" spans="1:5" x14ac:dyDescent="0.25">
      <c r="A176" s="136" t="s">
        <v>306</v>
      </c>
      <c r="B176" s="394">
        <v>29</v>
      </c>
      <c r="C176" s="391">
        <v>48</v>
      </c>
      <c r="D176" s="391">
        <v>15</v>
      </c>
      <c r="E176" s="388">
        <v>3</v>
      </c>
    </row>
    <row r="177" spans="1:5" x14ac:dyDescent="0.25">
      <c r="A177" s="51" t="s">
        <v>191</v>
      </c>
      <c r="B177" s="394">
        <v>29</v>
      </c>
      <c r="C177" s="386">
        <v>48</v>
      </c>
      <c r="D177" s="386">
        <v>15</v>
      </c>
      <c r="E177" s="388">
        <v>3</v>
      </c>
    </row>
    <row r="178" spans="1:5" x14ac:dyDescent="0.25">
      <c r="A178" s="51" t="s">
        <v>79</v>
      </c>
      <c r="B178" s="394">
        <v>29</v>
      </c>
      <c r="C178" s="386">
        <v>48</v>
      </c>
      <c r="D178" s="386">
        <v>15</v>
      </c>
      <c r="E178" s="388">
        <v>3</v>
      </c>
    </row>
    <row r="179" spans="1:5" x14ac:dyDescent="0.25">
      <c r="A179" s="51" t="s">
        <v>169</v>
      </c>
      <c r="B179" s="394">
        <v>29</v>
      </c>
      <c r="C179" s="386">
        <v>48</v>
      </c>
      <c r="D179" s="386">
        <v>15</v>
      </c>
      <c r="E179" s="388">
        <v>3</v>
      </c>
    </row>
    <row r="180" spans="1:5" x14ac:dyDescent="0.25">
      <c r="A180" s="51" t="s">
        <v>75</v>
      </c>
      <c r="B180" s="394">
        <v>29</v>
      </c>
      <c r="C180" s="386">
        <v>48</v>
      </c>
      <c r="D180" s="386">
        <v>15</v>
      </c>
      <c r="E180" s="388">
        <v>3</v>
      </c>
    </row>
    <row r="181" spans="1:5" x14ac:dyDescent="0.25">
      <c r="A181" s="51" t="s">
        <v>171</v>
      </c>
      <c r="B181" s="394">
        <v>29</v>
      </c>
      <c r="C181" s="386">
        <v>48</v>
      </c>
      <c r="D181" s="386">
        <v>15</v>
      </c>
      <c r="E181" s="388">
        <v>3</v>
      </c>
    </row>
    <row r="182" spans="1:5" x14ac:dyDescent="0.25">
      <c r="A182" s="51" t="s">
        <v>172</v>
      </c>
      <c r="B182" s="394">
        <v>29</v>
      </c>
      <c r="C182" s="386">
        <v>48</v>
      </c>
      <c r="D182" s="386">
        <v>15</v>
      </c>
      <c r="E182" s="388">
        <v>3</v>
      </c>
    </row>
    <row r="183" spans="1:5" x14ac:dyDescent="0.25">
      <c r="A183" s="51" t="s">
        <v>173</v>
      </c>
      <c r="B183" s="394">
        <v>29</v>
      </c>
      <c r="C183" s="386">
        <v>48</v>
      </c>
      <c r="D183" s="386">
        <v>15</v>
      </c>
      <c r="E183" s="388">
        <v>3</v>
      </c>
    </row>
    <row r="184" spans="1:5" x14ac:dyDescent="0.25">
      <c r="A184" s="136" t="s">
        <v>291</v>
      </c>
      <c r="B184" s="394">
        <v>29</v>
      </c>
      <c r="C184" s="386">
        <v>48</v>
      </c>
      <c r="D184" s="386">
        <v>15</v>
      </c>
      <c r="E184" s="388">
        <v>3</v>
      </c>
    </row>
    <row r="185" spans="1:5" x14ac:dyDescent="0.25">
      <c r="A185" s="51" t="s">
        <v>32</v>
      </c>
      <c r="B185" s="394">
        <v>32</v>
      </c>
      <c r="C185" s="386">
        <v>54</v>
      </c>
      <c r="D185" s="386">
        <v>17</v>
      </c>
      <c r="E185" s="387">
        <v>4</v>
      </c>
    </row>
    <row r="186" spans="1:5" x14ac:dyDescent="0.25">
      <c r="A186" s="51" t="s">
        <v>80</v>
      </c>
      <c r="B186" s="394">
        <v>29</v>
      </c>
      <c r="C186" s="386">
        <v>48</v>
      </c>
      <c r="D186" s="386">
        <v>15</v>
      </c>
      <c r="E186" s="387">
        <v>3</v>
      </c>
    </row>
    <row r="187" spans="1:5" x14ac:dyDescent="0.25">
      <c r="A187" s="51" t="s">
        <v>174</v>
      </c>
      <c r="B187" s="394">
        <v>29</v>
      </c>
      <c r="C187" s="386">
        <v>48</v>
      </c>
      <c r="D187" s="386">
        <v>15</v>
      </c>
      <c r="E187" s="387">
        <v>3</v>
      </c>
    </row>
    <row r="188" spans="1:5" x14ac:dyDescent="0.25">
      <c r="A188" s="51" t="s">
        <v>175</v>
      </c>
      <c r="B188" s="394">
        <v>29</v>
      </c>
      <c r="C188" s="386">
        <v>48</v>
      </c>
      <c r="D188" s="386">
        <v>15</v>
      </c>
      <c r="E188" s="387">
        <v>3</v>
      </c>
    </row>
    <row r="189" spans="1:5" x14ac:dyDescent="0.25">
      <c r="A189" s="136" t="s">
        <v>297</v>
      </c>
      <c r="B189" s="394">
        <v>29</v>
      </c>
      <c r="C189" s="386">
        <v>48</v>
      </c>
      <c r="D189" s="386">
        <v>15</v>
      </c>
      <c r="E189" s="387">
        <v>3</v>
      </c>
    </row>
    <row r="190" spans="1:5" x14ac:dyDescent="0.25">
      <c r="A190" s="51" t="s">
        <v>192</v>
      </c>
      <c r="B190" s="394">
        <v>29</v>
      </c>
      <c r="C190" s="386">
        <v>48</v>
      </c>
      <c r="D190" s="386">
        <v>15</v>
      </c>
      <c r="E190" s="387">
        <v>3</v>
      </c>
    </row>
    <row r="191" spans="1:5" x14ac:dyDescent="0.25">
      <c r="A191" s="51" t="s">
        <v>27</v>
      </c>
      <c r="B191" s="394">
        <v>45</v>
      </c>
      <c r="C191" s="386">
        <v>76</v>
      </c>
      <c r="D191" s="386">
        <v>26</v>
      </c>
      <c r="E191" s="387">
        <v>6</v>
      </c>
    </row>
    <row r="192" spans="1:5" x14ac:dyDescent="0.25">
      <c r="A192" s="51" t="s">
        <v>193</v>
      </c>
      <c r="B192" s="394">
        <v>29</v>
      </c>
      <c r="C192" s="386">
        <v>48</v>
      </c>
      <c r="D192" s="386">
        <v>15</v>
      </c>
      <c r="E192" s="387">
        <v>3</v>
      </c>
    </row>
    <row r="193" spans="1:5" x14ac:dyDescent="0.25">
      <c r="A193" s="51" t="s">
        <v>97</v>
      </c>
      <c r="B193" s="394">
        <v>29</v>
      </c>
      <c r="C193" s="386">
        <v>48</v>
      </c>
      <c r="D193" s="386">
        <v>15</v>
      </c>
      <c r="E193" s="387">
        <v>3</v>
      </c>
    </row>
    <row r="194" spans="1:5" x14ac:dyDescent="0.25">
      <c r="A194" s="51" t="s">
        <v>81</v>
      </c>
      <c r="B194" s="394">
        <v>29</v>
      </c>
      <c r="C194" s="386">
        <v>48</v>
      </c>
      <c r="D194" s="386">
        <v>15</v>
      </c>
      <c r="E194" s="387">
        <v>3</v>
      </c>
    </row>
    <row r="195" spans="1:5" x14ac:dyDescent="0.25">
      <c r="A195" s="51" t="s">
        <v>176</v>
      </c>
      <c r="B195" s="394">
        <v>29</v>
      </c>
      <c r="C195" s="386">
        <v>48</v>
      </c>
      <c r="D195" s="386">
        <v>15</v>
      </c>
      <c r="E195" s="387">
        <v>3</v>
      </c>
    </row>
    <row r="196" spans="1:5" x14ac:dyDescent="0.25">
      <c r="A196" s="51" t="s">
        <v>202</v>
      </c>
      <c r="B196" s="394">
        <v>29</v>
      </c>
      <c r="C196" s="386">
        <v>48</v>
      </c>
      <c r="D196" s="386">
        <v>15</v>
      </c>
      <c r="E196" s="387">
        <v>3</v>
      </c>
    </row>
    <row r="197" spans="1:5" x14ac:dyDescent="0.25">
      <c r="A197" s="51" t="s">
        <v>98</v>
      </c>
      <c r="B197" s="394">
        <v>29</v>
      </c>
      <c r="C197" s="386">
        <v>48</v>
      </c>
      <c r="D197" s="386">
        <v>15</v>
      </c>
      <c r="E197" s="387">
        <v>3</v>
      </c>
    </row>
    <row r="198" spans="1:5" x14ac:dyDescent="0.25">
      <c r="A198" s="51" t="s">
        <v>76</v>
      </c>
      <c r="B198" s="394">
        <v>29</v>
      </c>
      <c r="C198" s="386">
        <v>48</v>
      </c>
      <c r="D198" s="386">
        <v>15</v>
      </c>
      <c r="E198" s="387">
        <v>3</v>
      </c>
    </row>
    <row r="199" spans="1:5" x14ac:dyDescent="0.25">
      <c r="A199" s="51" t="s">
        <v>101</v>
      </c>
      <c r="B199" s="394">
        <v>29</v>
      </c>
      <c r="C199" s="386">
        <v>48</v>
      </c>
      <c r="D199" s="386">
        <v>15</v>
      </c>
      <c r="E199" s="387">
        <v>3</v>
      </c>
    </row>
    <row r="200" spans="1:5" x14ac:dyDescent="0.25">
      <c r="A200" s="51" t="s">
        <v>177</v>
      </c>
      <c r="B200" s="394">
        <v>29</v>
      </c>
      <c r="C200" s="386">
        <v>48</v>
      </c>
      <c r="D200" s="386">
        <v>15</v>
      </c>
      <c r="E200" s="387">
        <v>3</v>
      </c>
    </row>
    <row r="201" spans="1:5" x14ac:dyDescent="0.25">
      <c r="A201" s="53" t="s">
        <v>178</v>
      </c>
      <c r="B201" s="396">
        <v>29</v>
      </c>
      <c r="C201" s="392">
        <v>48</v>
      </c>
      <c r="D201" s="392">
        <v>15</v>
      </c>
      <c r="E201" s="387">
        <v>3</v>
      </c>
    </row>
  </sheetData>
  <sheetProtection algorithmName="SHA-512" hashValue="lzaClElgPrLegF6OpO+Jc2umKXPJWDZggcOFzBJGSZEua0Auh8C1UXWLPNeBuMl6EWW6HD1Q1BjefvDZvCNRLA==" saltValue="b77KeFlgr+dyezcxCxwzwg==" spinCount="100000" sheet="1" objects="1" scenarios="1"/>
  <sortState xmlns:xlrd2="http://schemas.microsoft.com/office/spreadsheetml/2017/richdata2" ref="A4:A186">
    <sortCondition ref="A38:A178"/>
  </sortState>
  <mergeCells count="2">
    <mergeCell ref="D2:E2"/>
    <mergeCell ref="B1:D1"/>
  </mergeCells>
  <hyperlinks>
    <hyperlink ref="A11" r:id="rId1" display="http://ec.europa.eu/europeaid/where/latin-america/country-cooperation/argentina/argentina_en.htm" xr:uid="{00000000-0004-0000-1300-000000000000}"/>
    <hyperlink ref="A24" r:id="rId2" display="http://ec.europa.eu/europeaid/where/latin-america/country-cooperation/bolivia/bolivia_en.htm" xr:uid="{00000000-0004-0000-1300-000001000000}"/>
    <hyperlink ref="A27" r:id="rId3" display="http://ec.europa.eu/europeaid/where/latin-america/country-cooperation/brazil/brazil_en.htm" xr:uid="{00000000-0004-0000-1300-000002000000}"/>
    <hyperlink ref="A39" r:id="rId4" display="http://ec.europa.eu/europeaid/where/latin-america/country-cooperation/chile/chile_en.htm" xr:uid="{00000000-0004-0000-1300-000003000000}"/>
    <hyperlink ref="A40" r:id="rId5" display="http://ec.europa.eu/europeaid/where/latin-america/country-cooperation/colombia/colombia_en.htm" xr:uid="{00000000-0004-0000-1300-000004000000}"/>
    <hyperlink ref="A45" r:id="rId6" display="http://ec.europa.eu/europeaid/where/latin-america/country-cooperation/costa-rica/costa-rica_en.htm" xr:uid="{00000000-0004-0000-1300-000005000000}"/>
    <hyperlink ref="A55" r:id="rId7" display="http://ec.europa.eu/europeaid/where/latin-america/country-cooperation/ecuador/ecuador_en.htm" xr:uid="{00000000-0004-0000-1300-000006000000}"/>
    <hyperlink ref="A57" r:id="rId8" display="http://ec.europa.eu/europeaid/where/latin-america/country-cooperation/el-salvador/el-salvador_en.htm" xr:uid="{00000000-0004-0000-1300-000007000000}"/>
    <hyperlink ref="A72" r:id="rId9" display="http://ec.europa.eu/europeaid/where/latin-america/country-cooperation/guatemala/guatemala_en.htm" xr:uid="{00000000-0004-0000-1300-000008000000}"/>
    <hyperlink ref="A77" r:id="rId10" display="http://ec.europa.eu/europeaid/where/latin-america/country-cooperation/honduras/honduras_en.htm" xr:uid="{00000000-0004-0000-1300-000009000000}"/>
    <hyperlink ref="A120" r:id="rId11" display="http://ec.europa.eu/europeaid/where/latin-america/country-cooperation/mexico/mexico_en.htm" xr:uid="{00000000-0004-0000-1300-00000A000000}"/>
    <hyperlink ref="A133" r:id="rId12" display="http://ec.europa.eu/europeaid/where/latin-america/country-cooperation/nicaragua/nicaragua_en.htm" xr:uid="{00000000-0004-0000-1300-00000B000000}"/>
    <hyperlink ref="A142" r:id="rId13" display="http://ec.europa.eu/europeaid/where/latin-america/country-cooperation/panama/panama_en.htm" xr:uid="{00000000-0004-0000-1300-00000C000000}"/>
    <hyperlink ref="A144" r:id="rId14" display="http://ec.europa.eu/europeaid/where/latin-america/country-cooperation/paraguay/paraguay_en.htm" xr:uid="{00000000-0004-0000-1300-00000D000000}"/>
    <hyperlink ref="A145" r:id="rId15" display="http://ec.europa.eu/europeaid/where/latin-america/country-cooperation/peru/peru_en.htm" xr:uid="{00000000-0004-0000-1300-00000E000000}"/>
    <hyperlink ref="A193" r:id="rId16" display="http://ec.europa.eu/europeaid/where/latin-america/country-cooperation/uruguay/uruguay_en.htm" xr:uid="{00000000-0004-0000-1300-00000F000000}"/>
    <hyperlink ref="A197" r:id="rId17" display="http://ec.europa.eu/europeaid/where/latin-america/country-cooperation/venezuela/venezuela_en.htm" xr:uid="{00000000-0004-0000-1300-000010000000}"/>
    <hyperlink ref="A38" r:id="rId18" display="http://ec.europa.eu/europeaid/where/latin-america/country-cooperation/chile/chile_en.htm" xr:uid="{00000000-0004-0000-1300-000011000000}"/>
  </hyperlinks>
  <pageMargins left="0.7" right="0.7" top="0.75" bottom="0.75" header="0.3" footer="0.3"/>
  <pageSetup scale="35" orientation="portrait" r:id="rId19"/>
  <colBreaks count="1" manualBreakCount="1">
    <brk id="5" max="1048575" man="1"/>
  </colBreaks>
  <customProperties>
    <customPr name="layoutContexts" r:id="rId20"/>
    <customPr name="SaveUndoMode" r:id="rId21"/>
  </customProperties>
  <tableParts count="1">
    <tablePart r:id="rId2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N57"/>
  <sheetViews>
    <sheetView zoomScale="60" zoomScaleNormal="60" workbookViewId="0">
      <selection activeCell="K1" sqref="K1:N1048576"/>
    </sheetView>
  </sheetViews>
  <sheetFormatPr defaultColWidth="8.90625" defaultRowHeight="14.5" x14ac:dyDescent="0.35"/>
  <cols>
    <col min="1" max="1" width="13.6328125" style="55" customWidth="1"/>
    <col min="2" max="2" width="17.36328125" style="55" customWidth="1"/>
    <col min="3" max="3" width="19.90625" style="55" bestFit="1" customWidth="1"/>
    <col min="4" max="4" width="26.08984375" style="55" customWidth="1"/>
    <col min="5" max="5" width="58" style="55" customWidth="1"/>
    <col min="6" max="6" width="20.453125" style="65" bestFit="1" customWidth="1"/>
    <col min="7" max="7" width="15.36328125" style="148" customWidth="1"/>
    <col min="8" max="8" width="19" style="67" customWidth="1"/>
    <col min="9" max="9" width="20.6328125" style="18" customWidth="1"/>
    <col min="10" max="10" width="19.08984375" style="70" customWidth="1"/>
    <col min="11" max="11" width="19.6328125" style="43" hidden="1" customWidth="1"/>
    <col min="12" max="12" width="18" style="47" hidden="1" customWidth="1"/>
    <col min="13" max="14" width="17.6328125" style="18" hidden="1" customWidth="1"/>
    <col min="15" max="16384" width="8.90625" style="16"/>
  </cols>
  <sheetData>
    <row r="1" spans="1:14" s="19" customFormat="1" ht="29" customHeight="1" x14ac:dyDescent="0.35">
      <c r="A1" s="138" t="s">
        <v>357</v>
      </c>
      <c r="B1" s="138"/>
      <c r="C1" s="71"/>
      <c r="D1" s="71"/>
      <c r="E1" s="71"/>
      <c r="F1" s="57"/>
      <c r="G1" s="147"/>
      <c r="H1" s="59"/>
      <c r="I1" s="20"/>
      <c r="J1" s="68"/>
      <c r="K1" s="44"/>
      <c r="L1" s="46"/>
      <c r="M1" s="20"/>
      <c r="N1" s="20"/>
    </row>
    <row r="3" spans="1:14" s="15" customFormat="1" ht="65.25" customHeight="1" x14ac:dyDescent="0.3">
      <c r="A3" s="340" t="s">
        <v>220</v>
      </c>
      <c r="B3" s="340" t="s">
        <v>219</v>
      </c>
      <c r="C3" s="340" t="s">
        <v>223</v>
      </c>
      <c r="D3" s="340" t="s">
        <v>221</v>
      </c>
      <c r="E3" s="340" t="s">
        <v>222</v>
      </c>
      <c r="F3" s="341" t="s">
        <v>216</v>
      </c>
      <c r="G3" s="340" t="s">
        <v>215</v>
      </c>
      <c r="H3" s="342" t="s">
        <v>238</v>
      </c>
      <c r="I3" s="343" t="s">
        <v>237</v>
      </c>
      <c r="J3" s="344" t="s">
        <v>254</v>
      </c>
      <c r="K3" s="45" t="s">
        <v>233</v>
      </c>
      <c r="L3" s="23" t="s">
        <v>239</v>
      </c>
      <c r="M3" s="609" t="s">
        <v>414</v>
      </c>
      <c r="N3" s="14" t="s">
        <v>234</v>
      </c>
    </row>
    <row r="4" spans="1:14" s="24" customFormat="1" ht="15.5" x14ac:dyDescent="0.35">
      <c r="A4" s="149"/>
      <c r="B4" s="150"/>
      <c r="C4" s="151"/>
      <c r="D4" s="150"/>
      <c r="E4" s="150"/>
      <c r="F4" s="152"/>
      <c r="G4" s="153"/>
      <c r="H4" s="154"/>
      <c r="I4" s="155">
        <f>IF(H4="",F4,F4/H4)</f>
        <v>0</v>
      </c>
      <c r="J4" s="156"/>
      <c r="K4" s="157"/>
      <c r="L4" s="155">
        <f>IF(K4&gt;0,(F4/K4),I4)</f>
        <v>0</v>
      </c>
      <c r="M4" s="159"/>
      <c r="N4" s="155">
        <f>L4-M4</f>
        <v>0</v>
      </c>
    </row>
    <row r="5" spans="1:14" s="24" customFormat="1" ht="15.5" x14ac:dyDescent="0.35">
      <c r="A5" s="149"/>
      <c r="B5" s="150"/>
      <c r="C5" s="150"/>
      <c r="D5" s="150"/>
      <c r="E5" s="150"/>
      <c r="F5" s="152"/>
      <c r="G5" s="153"/>
      <c r="H5" s="154"/>
      <c r="I5" s="155">
        <f t="shared" ref="I5:I56" si="0">IF(H5="",F5,F5/H5)</f>
        <v>0</v>
      </c>
      <c r="J5" s="156"/>
      <c r="K5" s="157"/>
      <c r="L5" s="155">
        <f t="shared" ref="L5:L56" si="1">IF(K5&gt;0,(F5/K5),I5)</f>
        <v>0</v>
      </c>
      <c r="M5" s="159"/>
      <c r="N5" s="155">
        <f t="shared" ref="N5:N56" si="2">L5-M5</f>
        <v>0</v>
      </c>
    </row>
    <row r="6" spans="1:14" s="24" customFormat="1" ht="15.5" x14ac:dyDescent="0.35">
      <c r="A6" s="149"/>
      <c r="B6" s="150"/>
      <c r="C6" s="150"/>
      <c r="D6" s="150"/>
      <c r="E6" s="150"/>
      <c r="F6" s="152"/>
      <c r="G6" s="153"/>
      <c r="H6" s="154"/>
      <c r="I6" s="155">
        <f t="shared" si="0"/>
        <v>0</v>
      </c>
      <c r="J6" s="156"/>
      <c r="K6" s="157"/>
      <c r="L6" s="155">
        <f t="shared" si="1"/>
        <v>0</v>
      </c>
      <c r="M6" s="159"/>
      <c r="N6" s="155">
        <f t="shared" si="2"/>
        <v>0</v>
      </c>
    </row>
    <row r="7" spans="1:14" s="24" customFormat="1" ht="15.5" x14ac:dyDescent="0.35">
      <c r="A7" s="149"/>
      <c r="B7" s="150"/>
      <c r="C7" s="150"/>
      <c r="D7" s="150"/>
      <c r="E7" s="150"/>
      <c r="F7" s="152"/>
      <c r="G7" s="153"/>
      <c r="H7" s="154"/>
      <c r="I7" s="155">
        <f t="shared" si="0"/>
        <v>0</v>
      </c>
      <c r="J7" s="156"/>
      <c r="K7" s="157"/>
      <c r="L7" s="155">
        <f t="shared" si="1"/>
        <v>0</v>
      </c>
      <c r="M7" s="159"/>
      <c r="N7" s="155">
        <f t="shared" si="2"/>
        <v>0</v>
      </c>
    </row>
    <row r="8" spans="1:14" s="24" customFormat="1" ht="15.5" x14ac:dyDescent="0.35">
      <c r="A8" s="149"/>
      <c r="B8" s="150"/>
      <c r="C8" s="150"/>
      <c r="D8" s="150"/>
      <c r="E8" s="150"/>
      <c r="F8" s="152"/>
      <c r="G8" s="153"/>
      <c r="H8" s="154"/>
      <c r="I8" s="155">
        <f t="shared" si="0"/>
        <v>0</v>
      </c>
      <c r="J8" s="156"/>
      <c r="K8" s="157"/>
      <c r="L8" s="155">
        <f t="shared" si="1"/>
        <v>0</v>
      </c>
      <c r="M8" s="159"/>
      <c r="N8" s="155">
        <f t="shared" si="2"/>
        <v>0</v>
      </c>
    </row>
    <row r="9" spans="1:14" s="24" customFormat="1" ht="15.5" x14ac:dyDescent="0.35">
      <c r="A9" s="149"/>
      <c r="B9" s="150"/>
      <c r="C9" s="150"/>
      <c r="D9" s="150"/>
      <c r="E9" s="150"/>
      <c r="F9" s="152"/>
      <c r="G9" s="153"/>
      <c r="H9" s="154"/>
      <c r="I9" s="155">
        <f t="shared" si="0"/>
        <v>0</v>
      </c>
      <c r="J9" s="156"/>
      <c r="K9" s="157"/>
      <c r="L9" s="155">
        <f t="shared" si="1"/>
        <v>0</v>
      </c>
      <c r="M9" s="159"/>
      <c r="N9" s="155">
        <f t="shared" si="2"/>
        <v>0</v>
      </c>
    </row>
    <row r="10" spans="1:14" s="24" customFormat="1" ht="15.5" x14ac:dyDescent="0.35">
      <c r="A10" s="149"/>
      <c r="B10" s="150"/>
      <c r="C10" s="150"/>
      <c r="D10" s="150"/>
      <c r="E10" s="150"/>
      <c r="F10" s="152"/>
      <c r="G10" s="153"/>
      <c r="H10" s="154"/>
      <c r="I10" s="155">
        <f t="shared" si="0"/>
        <v>0</v>
      </c>
      <c r="J10" s="156"/>
      <c r="K10" s="157"/>
      <c r="L10" s="155">
        <f t="shared" si="1"/>
        <v>0</v>
      </c>
      <c r="M10" s="159"/>
      <c r="N10" s="155">
        <f t="shared" si="2"/>
        <v>0</v>
      </c>
    </row>
    <row r="11" spans="1:14" s="24" customFormat="1" ht="15.5" x14ac:dyDescent="0.35">
      <c r="A11" s="149"/>
      <c r="B11" s="150"/>
      <c r="C11" s="150"/>
      <c r="D11" s="150"/>
      <c r="E11" s="150"/>
      <c r="F11" s="152"/>
      <c r="G11" s="153"/>
      <c r="H11" s="154"/>
      <c r="I11" s="155">
        <f t="shared" si="0"/>
        <v>0</v>
      </c>
      <c r="J11" s="156"/>
      <c r="K11" s="157"/>
      <c r="L11" s="155">
        <f t="shared" si="1"/>
        <v>0</v>
      </c>
      <c r="M11" s="159"/>
      <c r="N11" s="155">
        <f t="shared" si="2"/>
        <v>0</v>
      </c>
    </row>
    <row r="12" spans="1:14" s="24" customFormat="1" ht="15.5" x14ac:dyDescent="0.35">
      <c r="A12" s="149"/>
      <c r="B12" s="150"/>
      <c r="C12" s="150"/>
      <c r="D12" s="150"/>
      <c r="E12" s="150"/>
      <c r="F12" s="152"/>
      <c r="G12" s="153"/>
      <c r="H12" s="154"/>
      <c r="I12" s="155">
        <f t="shared" ref="I12:I15" si="3">IF(H12="",F12,F12/H12)</f>
        <v>0</v>
      </c>
      <c r="J12" s="156"/>
      <c r="K12" s="157"/>
      <c r="L12" s="155">
        <f t="shared" ref="L12:L15" si="4">IF(K12&gt;0,(F12/K12),I12)</f>
        <v>0</v>
      </c>
      <c r="M12" s="159"/>
      <c r="N12" s="155">
        <f t="shared" ref="N12:N15" si="5">L12-M12</f>
        <v>0</v>
      </c>
    </row>
    <row r="13" spans="1:14" s="24" customFormat="1" ht="15.5" x14ac:dyDescent="0.35">
      <c r="A13" s="149"/>
      <c r="B13" s="150"/>
      <c r="C13" s="150"/>
      <c r="D13" s="150"/>
      <c r="E13" s="150"/>
      <c r="F13" s="152"/>
      <c r="G13" s="153"/>
      <c r="H13" s="154"/>
      <c r="I13" s="155">
        <f t="shared" si="3"/>
        <v>0</v>
      </c>
      <c r="J13" s="156"/>
      <c r="K13" s="157"/>
      <c r="L13" s="155">
        <f t="shared" si="4"/>
        <v>0</v>
      </c>
      <c r="M13" s="159"/>
      <c r="N13" s="155">
        <f t="shared" si="5"/>
        <v>0</v>
      </c>
    </row>
    <row r="14" spans="1:14" s="24" customFormat="1" ht="15.5" x14ac:dyDescent="0.35">
      <c r="A14" s="149"/>
      <c r="B14" s="150"/>
      <c r="C14" s="150"/>
      <c r="D14" s="150"/>
      <c r="E14" s="150"/>
      <c r="F14" s="152"/>
      <c r="G14" s="153"/>
      <c r="H14" s="154"/>
      <c r="I14" s="155">
        <f>IF(H14="",F14,F14/H14)</f>
        <v>0</v>
      </c>
      <c r="J14" s="156"/>
      <c r="K14" s="157"/>
      <c r="L14" s="155">
        <f t="shared" si="4"/>
        <v>0</v>
      </c>
      <c r="M14" s="159"/>
      <c r="N14" s="155">
        <f t="shared" si="5"/>
        <v>0</v>
      </c>
    </row>
    <row r="15" spans="1:14" s="24" customFormat="1" ht="15.5" x14ac:dyDescent="0.35">
      <c r="A15" s="149"/>
      <c r="B15" s="150"/>
      <c r="C15" s="150"/>
      <c r="D15" s="150"/>
      <c r="E15" s="150"/>
      <c r="F15" s="152"/>
      <c r="G15" s="153"/>
      <c r="H15" s="154"/>
      <c r="I15" s="155">
        <f t="shared" si="3"/>
        <v>0</v>
      </c>
      <c r="J15" s="156"/>
      <c r="K15" s="157"/>
      <c r="L15" s="155">
        <f t="shared" si="4"/>
        <v>0</v>
      </c>
      <c r="M15" s="159"/>
      <c r="N15" s="155">
        <f t="shared" si="5"/>
        <v>0</v>
      </c>
    </row>
    <row r="16" spans="1:14" s="24" customFormat="1" ht="15.5" x14ac:dyDescent="0.35">
      <c r="A16" s="149"/>
      <c r="B16" s="150"/>
      <c r="C16" s="150"/>
      <c r="D16" s="150"/>
      <c r="E16" s="150"/>
      <c r="F16" s="152"/>
      <c r="G16" s="153"/>
      <c r="H16" s="154"/>
      <c r="I16" s="155">
        <f t="shared" si="0"/>
        <v>0</v>
      </c>
      <c r="J16" s="156"/>
      <c r="K16" s="157"/>
      <c r="L16" s="155">
        <f t="shared" si="1"/>
        <v>0</v>
      </c>
      <c r="M16" s="159"/>
      <c r="N16" s="155">
        <f t="shared" si="2"/>
        <v>0</v>
      </c>
    </row>
    <row r="17" spans="1:14" s="24" customFormat="1" ht="15.5" x14ac:dyDescent="0.35">
      <c r="A17" s="149"/>
      <c r="B17" s="150"/>
      <c r="C17" s="150"/>
      <c r="D17" s="150"/>
      <c r="E17" s="150"/>
      <c r="F17" s="152"/>
      <c r="G17" s="153"/>
      <c r="H17" s="154"/>
      <c r="I17" s="155">
        <f t="shared" si="0"/>
        <v>0</v>
      </c>
      <c r="J17" s="156"/>
      <c r="K17" s="157"/>
      <c r="L17" s="155">
        <f t="shared" si="1"/>
        <v>0</v>
      </c>
      <c r="M17" s="159"/>
      <c r="N17" s="155">
        <f t="shared" si="2"/>
        <v>0</v>
      </c>
    </row>
    <row r="18" spans="1:14" s="24" customFormat="1" ht="15.5" x14ac:dyDescent="0.35">
      <c r="A18" s="149"/>
      <c r="B18" s="150"/>
      <c r="C18" s="150"/>
      <c r="D18" s="150"/>
      <c r="E18" s="150"/>
      <c r="F18" s="152"/>
      <c r="G18" s="153"/>
      <c r="H18" s="154"/>
      <c r="I18" s="155">
        <f t="shared" si="0"/>
        <v>0</v>
      </c>
      <c r="J18" s="156"/>
      <c r="K18" s="157"/>
      <c r="L18" s="155">
        <f t="shared" si="1"/>
        <v>0</v>
      </c>
      <c r="M18" s="159"/>
      <c r="N18" s="155">
        <f t="shared" si="2"/>
        <v>0</v>
      </c>
    </row>
    <row r="19" spans="1:14" s="24" customFormat="1" ht="15.5" x14ac:dyDescent="0.35">
      <c r="A19" s="149"/>
      <c r="B19" s="150"/>
      <c r="C19" s="150"/>
      <c r="D19" s="150"/>
      <c r="E19" s="150"/>
      <c r="F19" s="152"/>
      <c r="G19" s="153"/>
      <c r="H19" s="154"/>
      <c r="I19" s="155">
        <f t="shared" si="0"/>
        <v>0</v>
      </c>
      <c r="J19" s="156"/>
      <c r="K19" s="157"/>
      <c r="L19" s="155">
        <f t="shared" si="1"/>
        <v>0</v>
      </c>
      <c r="M19" s="159"/>
      <c r="N19" s="155">
        <f t="shared" si="2"/>
        <v>0</v>
      </c>
    </row>
    <row r="20" spans="1:14" s="24" customFormat="1" ht="15.5" x14ac:dyDescent="0.35">
      <c r="A20" s="149"/>
      <c r="B20" s="150"/>
      <c r="C20" s="150"/>
      <c r="D20" s="150"/>
      <c r="E20" s="150"/>
      <c r="F20" s="152"/>
      <c r="G20" s="153"/>
      <c r="H20" s="154"/>
      <c r="I20" s="155">
        <f t="shared" si="0"/>
        <v>0</v>
      </c>
      <c r="J20" s="156"/>
      <c r="K20" s="157"/>
      <c r="L20" s="155">
        <f t="shared" si="1"/>
        <v>0</v>
      </c>
      <c r="M20" s="159"/>
      <c r="N20" s="155">
        <f t="shared" si="2"/>
        <v>0</v>
      </c>
    </row>
    <row r="21" spans="1:14" s="24" customFormat="1" ht="15.5" x14ac:dyDescent="0.35">
      <c r="A21" s="149"/>
      <c r="B21" s="150"/>
      <c r="C21" s="150"/>
      <c r="D21" s="150"/>
      <c r="E21" s="150"/>
      <c r="F21" s="152"/>
      <c r="G21" s="153"/>
      <c r="H21" s="154"/>
      <c r="I21" s="155">
        <f t="shared" si="0"/>
        <v>0</v>
      </c>
      <c r="J21" s="156"/>
      <c r="K21" s="157"/>
      <c r="L21" s="155">
        <f t="shared" si="1"/>
        <v>0</v>
      </c>
      <c r="M21" s="159"/>
      <c r="N21" s="155">
        <f t="shared" si="2"/>
        <v>0</v>
      </c>
    </row>
    <row r="22" spans="1:14" s="24" customFormat="1" ht="15.5" x14ac:dyDescent="0.35">
      <c r="A22" s="149"/>
      <c r="B22" s="150"/>
      <c r="C22" s="150"/>
      <c r="D22" s="150"/>
      <c r="E22" s="150"/>
      <c r="F22" s="152"/>
      <c r="G22" s="153"/>
      <c r="H22" s="154"/>
      <c r="I22" s="155">
        <f t="shared" si="0"/>
        <v>0</v>
      </c>
      <c r="J22" s="156"/>
      <c r="K22" s="157"/>
      <c r="L22" s="155">
        <f t="shared" si="1"/>
        <v>0</v>
      </c>
      <c r="M22" s="159"/>
      <c r="N22" s="155">
        <f t="shared" si="2"/>
        <v>0</v>
      </c>
    </row>
    <row r="23" spans="1:14" s="24" customFormat="1" ht="15.5" x14ac:dyDescent="0.35">
      <c r="A23" s="149"/>
      <c r="B23" s="150"/>
      <c r="C23" s="150"/>
      <c r="D23" s="150"/>
      <c r="E23" s="150"/>
      <c r="F23" s="152"/>
      <c r="G23" s="153"/>
      <c r="H23" s="154"/>
      <c r="I23" s="155">
        <f t="shared" si="0"/>
        <v>0</v>
      </c>
      <c r="J23" s="156"/>
      <c r="K23" s="157"/>
      <c r="L23" s="155">
        <f t="shared" si="1"/>
        <v>0</v>
      </c>
      <c r="M23" s="159"/>
      <c r="N23" s="155">
        <f t="shared" si="2"/>
        <v>0</v>
      </c>
    </row>
    <row r="24" spans="1:14" s="24" customFormat="1" ht="15.5" x14ac:dyDescent="0.35">
      <c r="A24" s="149"/>
      <c r="B24" s="150"/>
      <c r="C24" s="150"/>
      <c r="D24" s="150"/>
      <c r="E24" s="150"/>
      <c r="F24" s="152"/>
      <c r="G24" s="153"/>
      <c r="H24" s="154"/>
      <c r="I24" s="155">
        <f t="shared" si="0"/>
        <v>0</v>
      </c>
      <c r="J24" s="156"/>
      <c r="K24" s="157"/>
      <c r="L24" s="155">
        <f t="shared" si="1"/>
        <v>0</v>
      </c>
      <c r="M24" s="159"/>
      <c r="N24" s="155">
        <f t="shared" si="2"/>
        <v>0</v>
      </c>
    </row>
    <row r="25" spans="1:14" s="24" customFormat="1" ht="15.5" x14ac:dyDescent="0.35">
      <c r="A25" s="149"/>
      <c r="B25" s="150"/>
      <c r="C25" s="150"/>
      <c r="D25" s="150"/>
      <c r="E25" s="150"/>
      <c r="F25" s="152"/>
      <c r="G25" s="153"/>
      <c r="H25" s="154"/>
      <c r="I25" s="155">
        <f t="shared" si="0"/>
        <v>0</v>
      </c>
      <c r="J25" s="156"/>
      <c r="K25" s="157"/>
      <c r="L25" s="155">
        <f t="shared" si="1"/>
        <v>0</v>
      </c>
      <c r="M25" s="159"/>
      <c r="N25" s="155">
        <f t="shared" si="2"/>
        <v>0</v>
      </c>
    </row>
    <row r="26" spans="1:14" s="24" customFormat="1" ht="15.5" x14ac:dyDescent="0.35">
      <c r="A26" s="149"/>
      <c r="B26" s="150"/>
      <c r="C26" s="150"/>
      <c r="D26" s="150"/>
      <c r="E26" s="150"/>
      <c r="F26" s="152"/>
      <c r="G26" s="153"/>
      <c r="H26" s="154"/>
      <c r="I26" s="155">
        <f t="shared" si="0"/>
        <v>0</v>
      </c>
      <c r="J26" s="156"/>
      <c r="K26" s="157"/>
      <c r="L26" s="155">
        <f t="shared" si="1"/>
        <v>0</v>
      </c>
      <c r="M26" s="159"/>
      <c r="N26" s="155">
        <f t="shared" si="2"/>
        <v>0</v>
      </c>
    </row>
    <row r="27" spans="1:14" s="24" customFormat="1" ht="15.5" x14ac:dyDescent="0.35">
      <c r="A27" s="149"/>
      <c r="B27" s="150"/>
      <c r="C27" s="150"/>
      <c r="D27" s="150"/>
      <c r="E27" s="150"/>
      <c r="F27" s="152"/>
      <c r="G27" s="153"/>
      <c r="H27" s="154"/>
      <c r="I27" s="155">
        <f t="shared" si="0"/>
        <v>0</v>
      </c>
      <c r="J27" s="156"/>
      <c r="K27" s="157"/>
      <c r="L27" s="155">
        <f t="shared" si="1"/>
        <v>0</v>
      </c>
      <c r="M27" s="159"/>
      <c r="N27" s="155">
        <f t="shared" si="2"/>
        <v>0</v>
      </c>
    </row>
    <row r="28" spans="1:14" s="24" customFormat="1" ht="15.5" x14ac:dyDescent="0.35">
      <c r="A28" s="149"/>
      <c r="B28" s="150"/>
      <c r="C28" s="150"/>
      <c r="D28" s="150"/>
      <c r="E28" s="150"/>
      <c r="F28" s="152"/>
      <c r="G28" s="153"/>
      <c r="H28" s="154"/>
      <c r="I28" s="155">
        <f t="shared" si="0"/>
        <v>0</v>
      </c>
      <c r="J28" s="156"/>
      <c r="K28" s="157"/>
      <c r="L28" s="155">
        <f t="shared" si="1"/>
        <v>0</v>
      </c>
      <c r="M28" s="159"/>
      <c r="N28" s="155">
        <f t="shared" si="2"/>
        <v>0</v>
      </c>
    </row>
    <row r="29" spans="1:14" s="24" customFormat="1" ht="15.5" x14ac:dyDescent="0.35">
      <c r="A29" s="149"/>
      <c r="B29" s="150"/>
      <c r="C29" s="150"/>
      <c r="D29" s="150"/>
      <c r="E29" s="150"/>
      <c r="F29" s="152"/>
      <c r="G29" s="153"/>
      <c r="H29" s="154"/>
      <c r="I29" s="155">
        <f t="shared" si="0"/>
        <v>0</v>
      </c>
      <c r="J29" s="156"/>
      <c r="K29" s="157"/>
      <c r="L29" s="155">
        <f t="shared" si="1"/>
        <v>0</v>
      </c>
      <c r="M29" s="159"/>
      <c r="N29" s="155">
        <f t="shared" si="2"/>
        <v>0</v>
      </c>
    </row>
    <row r="30" spans="1:14" s="24" customFormat="1" ht="15.5" x14ac:dyDescent="0.35">
      <c r="A30" s="149"/>
      <c r="B30" s="150"/>
      <c r="C30" s="150"/>
      <c r="D30" s="150"/>
      <c r="E30" s="150"/>
      <c r="F30" s="152"/>
      <c r="G30" s="153"/>
      <c r="H30" s="154"/>
      <c r="I30" s="155">
        <f t="shared" si="0"/>
        <v>0</v>
      </c>
      <c r="J30" s="156"/>
      <c r="K30" s="157"/>
      <c r="L30" s="155">
        <f t="shared" si="1"/>
        <v>0</v>
      </c>
      <c r="M30" s="159"/>
      <c r="N30" s="155">
        <f t="shared" si="2"/>
        <v>0</v>
      </c>
    </row>
    <row r="31" spans="1:14" s="24" customFormat="1" ht="15.5" x14ac:dyDescent="0.35">
      <c r="A31" s="149"/>
      <c r="B31" s="150"/>
      <c r="C31" s="150"/>
      <c r="D31" s="150"/>
      <c r="E31" s="150"/>
      <c r="F31" s="152"/>
      <c r="G31" s="153"/>
      <c r="H31" s="154"/>
      <c r="I31" s="155">
        <f t="shared" si="0"/>
        <v>0</v>
      </c>
      <c r="J31" s="156"/>
      <c r="K31" s="157"/>
      <c r="L31" s="155">
        <f t="shared" si="1"/>
        <v>0</v>
      </c>
      <c r="M31" s="159"/>
      <c r="N31" s="155">
        <f t="shared" si="2"/>
        <v>0</v>
      </c>
    </row>
    <row r="32" spans="1:14" s="24" customFormat="1" ht="15.5" x14ac:dyDescent="0.35">
      <c r="A32" s="149"/>
      <c r="B32" s="150"/>
      <c r="C32" s="150"/>
      <c r="D32" s="150"/>
      <c r="E32" s="150"/>
      <c r="F32" s="152"/>
      <c r="G32" s="153"/>
      <c r="H32" s="154"/>
      <c r="I32" s="155">
        <f t="shared" si="0"/>
        <v>0</v>
      </c>
      <c r="J32" s="156"/>
      <c r="K32" s="157"/>
      <c r="L32" s="155">
        <f t="shared" si="1"/>
        <v>0</v>
      </c>
      <c r="M32" s="159"/>
      <c r="N32" s="155">
        <f t="shared" si="2"/>
        <v>0</v>
      </c>
    </row>
    <row r="33" spans="1:14" s="24" customFormat="1" ht="15.5" x14ac:dyDescent="0.35">
      <c r="A33" s="149"/>
      <c r="B33" s="150"/>
      <c r="C33" s="150"/>
      <c r="D33" s="150"/>
      <c r="E33" s="150"/>
      <c r="F33" s="152"/>
      <c r="G33" s="153"/>
      <c r="H33" s="154"/>
      <c r="I33" s="155">
        <f t="shared" si="0"/>
        <v>0</v>
      </c>
      <c r="J33" s="156"/>
      <c r="K33" s="157"/>
      <c r="L33" s="155">
        <f t="shared" si="1"/>
        <v>0</v>
      </c>
      <c r="M33" s="159"/>
      <c r="N33" s="155">
        <f t="shared" si="2"/>
        <v>0</v>
      </c>
    </row>
    <row r="34" spans="1:14" s="24" customFormat="1" ht="15.5" x14ac:dyDescent="0.35">
      <c r="A34" s="149"/>
      <c r="B34" s="150"/>
      <c r="C34" s="150"/>
      <c r="D34" s="150"/>
      <c r="E34" s="150"/>
      <c r="F34" s="152"/>
      <c r="G34" s="153"/>
      <c r="H34" s="154"/>
      <c r="I34" s="155">
        <f t="shared" si="0"/>
        <v>0</v>
      </c>
      <c r="J34" s="156"/>
      <c r="K34" s="157"/>
      <c r="L34" s="155">
        <f t="shared" si="1"/>
        <v>0</v>
      </c>
      <c r="M34" s="159"/>
      <c r="N34" s="155">
        <f t="shared" si="2"/>
        <v>0</v>
      </c>
    </row>
    <row r="35" spans="1:14" s="24" customFormat="1" ht="15.5" x14ac:dyDescent="0.35">
      <c r="A35" s="149"/>
      <c r="B35" s="150"/>
      <c r="C35" s="150"/>
      <c r="D35" s="150"/>
      <c r="E35" s="150"/>
      <c r="F35" s="152"/>
      <c r="G35" s="153"/>
      <c r="H35" s="154"/>
      <c r="I35" s="155">
        <f t="shared" si="0"/>
        <v>0</v>
      </c>
      <c r="J35" s="156"/>
      <c r="K35" s="157"/>
      <c r="L35" s="155">
        <f t="shared" si="1"/>
        <v>0</v>
      </c>
      <c r="M35" s="159"/>
      <c r="N35" s="155">
        <f t="shared" si="2"/>
        <v>0</v>
      </c>
    </row>
    <row r="36" spans="1:14" s="24" customFormat="1" ht="15.5" x14ac:dyDescent="0.35">
      <c r="A36" s="149"/>
      <c r="B36" s="150"/>
      <c r="C36" s="150"/>
      <c r="D36" s="150"/>
      <c r="E36" s="150"/>
      <c r="F36" s="152"/>
      <c r="G36" s="153"/>
      <c r="H36" s="154"/>
      <c r="I36" s="155">
        <f t="shared" si="0"/>
        <v>0</v>
      </c>
      <c r="J36" s="156"/>
      <c r="K36" s="157"/>
      <c r="L36" s="155">
        <f t="shared" si="1"/>
        <v>0</v>
      </c>
      <c r="M36" s="159"/>
      <c r="N36" s="155">
        <f t="shared" si="2"/>
        <v>0</v>
      </c>
    </row>
    <row r="37" spans="1:14" s="24" customFormat="1" ht="15.5" x14ac:dyDescent="0.35">
      <c r="A37" s="149"/>
      <c r="B37" s="150"/>
      <c r="C37" s="150"/>
      <c r="D37" s="150"/>
      <c r="E37" s="150"/>
      <c r="F37" s="152"/>
      <c r="G37" s="153"/>
      <c r="H37" s="154"/>
      <c r="I37" s="155">
        <f t="shared" si="0"/>
        <v>0</v>
      </c>
      <c r="J37" s="156"/>
      <c r="K37" s="157"/>
      <c r="L37" s="155">
        <f t="shared" si="1"/>
        <v>0</v>
      </c>
      <c r="M37" s="159"/>
      <c r="N37" s="155">
        <f t="shared" si="2"/>
        <v>0</v>
      </c>
    </row>
    <row r="38" spans="1:14" s="24" customFormat="1" ht="15.5" x14ac:dyDescent="0.35">
      <c r="A38" s="149"/>
      <c r="B38" s="150"/>
      <c r="C38" s="150"/>
      <c r="D38" s="150"/>
      <c r="E38" s="150"/>
      <c r="F38" s="152"/>
      <c r="G38" s="153"/>
      <c r="H38" s="154"/>
      <c r="I38" s="155">
        <f t="shared" si="0"/>
        <v>0</v>
      </c>
      <c r="J38" s="156"/>
      <c r="K38" s="157"/>
      <c r="L38" s="155">
        <f t="shared" si="1"/>
        <v>0</v>
      </c>
      <c r="M38" s="159"/>
      <c r="N38" s="155">
        <f t="shared" si="2"/>
        <v>0</v>
      </c>
    </row>
    <row r="39" spans="1:14" s="24" customFormat="1" ht="15.5" x14ac:dyDescent="0.35">
      <c r="A39" s="149"/>
      <c r="B39" s="150"/>
      <c r="C39" s="150"/>
      <c r="D39" s="150"/>
      <c r="E39" s="150"/>
      <c r="F39" s="152"/>
      <c r="G39" s="153"/>
      <c r="H39" s="154"/>
      <c r="I39" s="155">
        <f t="shared" si="0"/>
        <v>0</v>
      </c>
      <c r="J39" s="156"/>
      <c r="K39" s="157"/>
      <c r="L39" s="155">
        <f t="shared" si="1"/>
        <v>0</v>
      </c>
      <c r="M39" s="159"/>
      <c r="N39" s="155">
        <f t="shared" si="2"/>
        <v>0</v>
      </c>
    </row>
    <row r="40" spans="1:14" s="24" customFormat="1" ht="15.5" x14ac:dyDescent="0.35">
      <c r="A40" s="149"/>
      <c r="B40" s="150"/>
      <c r="C40" s="150"/>
      <c r="D40" s="150"/>
      <c r="E40" s="150"/>
      <c r="F40" s="152"/>
      <c r="G40" s="153"/>
      <c r="H40" s="154"/>
      <c r="I40" s="155">
        <f t="shared" si="0"/>
        <v>0</v>
      </c>
      <c r="J40" s="156"/>
      <c r="K40" s="157"/>
      <c r="L40" s="155">
        <f t="shared" si="1"/>
        <v>0</v>
      </c>
      <c r="M40" s="159"/>
      <c r="N40" s="155">
        <f t="shared" si="2"/>
        <v>0</v>
      </c>
    </row>
    <row r="41" spans="1:14" s="24" customFormat="1" ht="15.5" x14ac:dyDescent="0.35">
      <c r="A41" s="149"/>
      <c r="B41" s="150"/>
      <c r="C41" s="150"/>
      <c r="D41" s="150"/>
      <c r="E41" s="150"/>
      <c r="F41" s="152"/>
      <c r="G41" s="153"/>
      <c r="H41" s="154"/>
      <c r="I41" s="155">
        <f t="shared" si="0"/>
        <v>0</v>
      </c>
      <c r="J41" s="156"/>
      <c r="K41" s="157"/>
      <c r="L41" s="155">
        <f t="shared" si="1"/>
        <v>0</v>
      </c>
      <c r="M41" s="159"/>
      <c r="N41" s="155">
        <f t="shared" si="2"/>
        <v>0</v>
      </c>
    </row>
    <row r="42" spans="1:14" s="24" customFormat="1" ht="15.5" x14ac:dyDescent="0.35">
      <c r="A42" s="149"/>
      <c r="B42" s="150"/>
      <c r="C42" s="150"/>
      <c r="D42" s="150"/>
      <c r="E42" s="150"/>
      <c r="F42" s="152"/>
      <c r="G42" s="153"/>
      <c r="H42" s="154"/>
      <c r="I42" s="155">
        <f t="shared" si="0"/>
        <v>0</v>
      </c>
      <c r="J42" s="156"/>
      <c r="K42" s="157"/>
      <c r="L42" s="155">
        <f t="shared" si="1"/>
        <v>0</v>
      </c>
      <c r="M42" s="159"/>
      <c r="N42" s="155">
        <f t="shared" si="2"/>
        <v>0</v>
      </c>
    </row>
    <row r="43" spans="1:14" s="24" customFormat="1" ht="15.5" x14ac:dyDescent="0.35">
      <c r="A43" s="149"/>
      <c r="B43" s="150"/>
      <c r="C43" s="150"/>
      <c r="D43" s="150"/>
      <c r="E43" s="150"/>
      <c r="F43" s="152"/>
      <c r="G43" s="153"/>
      <c r="H43" s="154"/>
      <c r="I43" s="155">
        <f t="shared" si="0"/>
        <v>0</v>
      </c>
      <c r="J43" s="156"/>
      <c r="K43" s="157"/>
      <c r="L43" s="155">
        <f t="shared" si="1"/>
        <v>0</v>
      </c>
      <c r="M43" s="159"/>
      <c r="N43" s="155">
        <f t="shared" si="2"/>
        <v>0</v>
      </c>
    </row>
    <row r="44" spans="1:14" s="24" customFormat="1" ht="15.5" x14ac:dyDescent="0.35">
      <c r="A44" s="149"/>
      <c r="B44" s="150"/>
      <c r="C44" s="150"/>
      <c r="D44" s="150"/>
      <c r="E44" s="150"/>
      <c r="F44" s="152"/>
      <c r="G44" s="153"/>
      <c r="H44" s="154"/>
      <c r="I44" s="155">
        <f t="shared" si="0"/>
        <v>0</v>
      </c>
      <c r="J44" s="156"/>
      <c r="K44" s="157"/>
      <c r="L44" s="155">
        <f t="shared" si="1"/>
        <v>0</v>
      </c>
      <c r="M44" s="159"/>
      <c r="N44" s="155">
        <f t="shared" si="2"/>
        <v>0</v>
      </c>
    </row>
    <row r="45" spans="1:14" s="24" customFormat="1" ht="15.5" x14ac:dyDescent="0.35">
      <c r="A45" s="149"/>
      <c r="B45" s="150"/>
      <c r="C45" s="150"/>
      <c r="D45" s="150"/>
      <c r="E45" s="150"/>
      <c r="F45" s="152"/>
      <c r="G45" s="153"/>
      <c r="H45" s="154"/>
      <c r="I45" s="155">
        <f t="shared" si="0"/>
        <v>0</v>
      </c>
      <c r="J45" s="156"/>
      <c r="K45" s="157"/>
      <c r="L45" s="155">
        <f t="shared" si="1"/>
        <v>0</v>
      </c>
      <c r="M45" s="159"/>
      <c r="N45" s="155">
        <f t="shared" si="2"/>
        <v>0</v>
      </c>
    </row>
    <row r="46" spans="1:14" s="24" customFormat="1" ht="15.5" x14ac:dyDescent="0.35">
      <c r="A46" s="149"/>
      <c r="B46" s="150"/>
      <c r="C46" s="150"/>
      <c r="D46" s="150"/>
      <c r="E46" s="150"/>
      <c r="F46" s="152"/>
      <c r="G46" s="153"/>
      <c r="H46" s="154"/>
      <c r="I46" s="155">
        <f t="shared" si="0"/>
        <v>0</v>
      </c>
      <c r="J46" s="156"/>
      <c r="K46" s="157"/>
      <c r="L46" s="155">
        <f t="shared" si="1"/>
        <v>0</v>
      </c>
      <c r="M46" s="159"/>
      <c r="N46" s="155">
        <f t="shared" si="2"/>
        <v>0</v>
      </c>
    </row>
    <row r="47" spans="1:14" s="24" customFormat="1" ht="15.5" x14ac:dyDescent="0.35">
      <c r="A47" s="149"/>
      <c r="B47" s="150"/>
      <c r="C47" s="150"/>
      <c r="D47" s="150"/>
      <c r="E47" s="150"/>
      <c r="F47" s="152"/>
      <c r="G47" s="153"/>
      <c r="H47" s="154"/>
      <c r="I47" s="155">
        <f t="shared" si="0"/>
        <v>0</v>
      </c>
      <c r="J47" s="156"/>
      <c r="K47" s="157"/>
      <c r="L47" s="155">
        <f t="shared" si="1"/>
        <v>0</v>
      </c>
      <c r="M47" s="159"/>
      <c r="N47" s="155">
        <f t="shared" si="2"/>
        <v>0</v>
      </c>
    </row>
    <row r="48" spans="1:14" s="24" customFormat="1" ht="15.5" x14ac:dyDescent="0.35">
      <c r="A48" s="149"/>
      <c r="B48" s="150"/>
      <c r="C48" s="150"/>
      <c r="D48" s="150"/>
      <c r="E48" s="150"/>
      <c r="F48" s="152"/>
      <c r="G48" s="153"/>
      <c r="H48" s="154"/>
      <c r="I48" s="155">
        <f t="shared" si="0"/>
        <v>0</v>
      </c>
      <c r="J48" s="156"/>
      <c r="K48" s="157"/>
      <c r="L48" s="155">
        <f t="shared" si="1"/>
        <v>0</v>
      </c>
      <c r="M48" s="159"/>
      <c r="N48" s="155">
        <f t="shared" si="2"/>
        <v>0</v>
      </c>
    </row>
    <row r="49" spans="1:14" s="24" customFormat="1" ht="15.5" x14ac:dyDescent="0.35">
      <c r="A49" s="149"/>
      <c r="B49" s="150"/>
      <c r="C49" s="150"/>
      <c r="D49" s="150"/>
      <c r="E49" s="150"/>
      <c r="F49" s="152"/>
      <c r="G49" s="153"/>
      <c r="H49" s="154"/>
      <c r="I49" s="155">
        <f t="shared" si="0"/>
        <v>0</v>
      </c>
      <c r="J49" s="156"/>
      <c r="K49" s="157"/>
      <c r="L49" s="155">
        <f t="shared" si="1"/>
        <v>0</v>
      </c>
      <c r="M49" s="159"/>
      <c r="N49" s="155">
        <f t="shared" si="2"/>
        <v>0</v>
      </c>
    </row>
    <row r="50" spans="1:14" s="24" customFormat="1" ht="15.5" x14ac:dyDescent="0.35">
      <c r="A50" s="149"/>
      <c r="B50" s="150"/>
      <c r="C50" s="150"/>
      <c r="D50" s="150"/>
      <c r="E50" s="150"/>
      <c r="F50" s="152"/>
      <c r="G50" s="153"/>
      <c r="H50" s="154"/>
      <c r="I50" s="155">
        <f t="shared" si="0"/>
        <v>0</v>
      </c>
      <c r="J50" s="156"/>
      <c r="K50" s="157"/>
      <c r="L50" s="155">
        <f t="shared" si="1"/>
        <v>0</v>
      </c>
      <c r="M50" s="159"/>
      <c r="N50" s="155">
        <f t="shared" si="2"/>
        <v>0</v>
      </c>
    </row>
    <row r="51" spans="1:14" s="24" customFormat="1" ht="15.5" x14ac:dyDescent="0.35">
      <c r="A51" s="149"/>
      <c r="B51" s="150"/>
      <c r="C51" s="150"/>
      <c r="D51" s="150"/>
      <c r="E51" s="150"/>
      <c r="F51" s="152"/>
      <c r="G51" s="153"/>
      <c r="H51" s="154"/>
      <c r="I51" s="155">
        <f t="shared" si="0"/>
        <v>0</v>
      </c>
      <c r="J51" s="156"/>
      <c r="K51" s="157"/>
      <c r="L51" s="155">
        <f t="shared" si="1"/>
        <v>0</v>
      </c>
      <c r="M51" s="159"/>
      <c r="N51" s="155">
        <f t="shared" si="2"/>
        <v>0</v>
      </c>
    </row>
    <row r="52" spans="1:14" s="24" customFormat="1" ht="15.5" x14ac:dyDescent="0.35">
      <c r="A52" s="149"/>
      <c r="B52" s="150"/>
      <c r="C52" s="150"/>
      <c r="D52" s="150"/>
      <c r="E52" s="150"/>
      <c r="F52" s="152"/>
      <c r="G52" s="153"/>
      <c r="H52" s="154"/>
      <c r="I52" s="155">
        <f t="shared" si="0"/>
        <v>0</v>
      </c>
      <c r="J52" s="156"/>
      <c r="K52" s="157"/>
      <c r="L52" s="155">
        <f t="shared" si="1"/>
        <v>0</v>
      </c>
      <c r="M52" s="159"/>
      <c r="N52" s="155">
        <f t="shared" si="2"/>
        <v>0</v>
      </c>
    </row>
    <row r="53" spans="1:14" s="24" customFormat="1" ht="15.5" x14ac:dyDescent="0.35">
      <c r="A53" s="149"/>
      <c r="B53" s="150"/>
      <c r="C53" s="150"/>
      <c r="D53" s="150"/>
      <c r="E53" s="150"/>
      <c r="F53" s="152"/>
      <c r="G53" s="153"/>
      <c r="H53" s="154"/>
      <c r="I53" s="155">
        <f t="shared" si="0"/>
        <v>0</v>
      </c>
      <c r="J53" s="156"/>
      <c r="K53" s="157"/>
      <c r="L53" s="155">
        <f t="shared" si="1"/>
        <v>0</v>
      </c>
      <c r="M53" s="159"/>
      <c r="N53" s="155">
        <f t="shared" si="2"/>
        <v>0</v>
      </c>
    </row>
    <row r="54" spans="1:14" s="24" customFormat="1" ht="15.5" x14ac:dyDescent="0.35">
      <c r="A54" s="149"/>
      <c r="B54" s="150"/>
      <c r="C54" s="150"/>
      <c r="D54" s="150"/>
      <c r="E54" s="150"/>
      <c r="F54" s="152"/>
      <c r="G54" s="153"/>
      <c r="H54" s="154"/>
      <c r="I54" s="155">
        <f t="shared" si="0"/>
        <v>0</v>
      </c>
      <c r="J54" s="156"/>
      <c r="K54" s="157"/>
      <c r="L54" s="155">
        <f t="shared" si="1"/>
        <v>0</v>
      </c>
      <c r="M54" s="159"/>
      <c r="N54" s="155">
        <f t="shared" si="2"/>
        <v>0</v>
      </c>
    </row>
    <row r="55" spans="1:14" s="24" customFormat="1" ht="15.5" x14ac:dyDescent="0.35">
      <c r="A55" s="149"/>
      <c r="B55" s="150"/>
      <c r="C55" s="150"/>
      <c r="D55" s="150"/>
      <c r="E55" s="150"/>
      <c r="F55" s="152"/>
      <c r="G55" s="153"/>
      <c r="H55" s="154"/>
      <c r="I55" s="155">
        <f t="shared" si="0"/>
        <v>0</v>
      </c>
      <c r="J55" s="156"/>
      <c r="K55" s="157"/>
      <c r="L55" s="155">
        <f t="shared" si="1"/>
        <v>0</v>
      </c>
      <c r="M55" s="159"/>
      <c r="N55" s="155">
        <f t="shared" si="2"/>
        <v>0</v>
      </c>
    </row>
    <row r="56" spans="1:14" s="24" customFormat="1" ht="15.5" x14ac:dyDescent="0.35">
      <c r="A56" s="149"/>
      <c r="B56" s="150"/>
      <c r="C56" s="150"/>
      <c r="D56" s="150"/>
      <c r="E56" s="150"/>
      <c r="F56" s="152"/>
      <c r="G56" s="153"/>
      <c r="H56" s="154"/>
      <c r="I56" s="155">
        <f t="shared" si="0"/>
        <v>0</v>
      </c>
      <c r="J56" s="156"/>
      <c r="K56" s="157"/>
      <c r="L56" s="155">
        <f t="shared" si="1"/>
        <v>0</v>
      </c>
      <c r="M56" s="159"/>
      <c r="N56" s="155">
        <f t="shared" si="2"/>
        <v>0</v>
      </c>
    </row>
    <row r="57" spans="1:14" s="26" customFormat="1" ht="26" customHeight="1" x14ac:dyDescent="0.35">
      <c r="A57" s="54"/>
      <c r="B57" s="54"/>
      <c r="C57" s="54"/>
      <c r="D57" s="54"/>
      <c r="E57" s="54"/>
      <c r="F57" s="61"/>
      <c r="G57" s="162"/>
      <c r="H57" s="63" t="s">
        <v>331</v>
      </c>
      <c r="I57" s="353">
        <f>ROUNDUP(SUM(I4:I56),2)</f>
        <v>0</v>
      </c>
      <c r="J57" s="69"/>
      <c r="K57" s="160"/>
      <c r="L57" s="146">
        <f>ROUNDUP(SUM(L4:L56),2)</f>
        <v>0</v>
      </c>
      <c r="M57" s="146">
        <f>ROUNDUP(SUM(M4:M56),2)</f>
        <v>0</v>
      </c>
      <c r="N57" s="146">
        <f>ROUNDUP(SUM(N4:N56),2)</f>
        <v>0</v>
      </c>
    </row>
  </sheetData>
  <sheetProtection algorithmName="SHA-512" hashValue="BXQrIvJwJtmY8KIay74Lmdy807y3YcO7NSpunBryFH1owzrfUrmwcs1Y7WDzrEklUTxkLM3VhJRw+//apNKP8Q==" saltValue="SP62HBOSIwvoSeWGcu4/gg==" spinCount="100000" sheet="1" objects="1" scenarios="1"/>
  <printOptions horizontalCentered="1"/>
  <pageMargins left="0.39370078740157483" right="0.39370078740157483" top="0.55118110236220474" bottom="0.55118110236220474" header="0.31496062992125984" footer="0.31496062992125984"/>
  <pageSetup scale="45" orientation="landscape" r:id="rId1"/>
  <headerFooter>
    <oddFooter>&amp;C&amp;F&amp;R&amp;P/&amp;N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135"/>
  <sheetViews>
    <sheetView zoomScale="60" zoomScaleNormal="60" workbookViewId="0">
      <selection activeCell="N1" sqref="N1:Q1048576"/>
    </sheetView>
  </sheetViews>
  <sheetFormatPr defaultColWidth="8.90625" defaultRowHeight="14" x14ac:dyDescent="0.3"/>
  <cols>
    <col min="1" max="1" width="11.90625" style="55" customWidth="1"/>
    <col min="2" max="2" width="20" style="55" customWidth="1"/>
    <col min="3" max="5" width="21.36328125" style="55" customWidth="1"/>
    <col min="6" max="6" width="21.36328125" style="64" customWidth="1"/>
    <col min="7" max="7" width="21.36328125" style="55" customWidth="1"/>
    <col min="8" max="8" width="60.54296875" style="55" customWidth="1"/>
    <col min="9" max="9" width="20.453125" style="65" bestFit="1" customWidth="1"/>
    <col min="10" max="10" width="12.90625" style="66" customWidth="1"/>
    <col min="11" max="11" width="21.36328125" style="67" customWidth="1"/>
    <col min="12" max="12" width="21.36328125" style="18" customWidth="1"/>
    <col min="13" max="13" width="15.453125" style="70" customWidth="1"/>
    <col min="14" max="14" width="21.36328125" style="43" hidden="1" customWidth="1"/>
    <col min="15" max="15" width="14.90625" style="18" hidden="1" customWidth="1"/>
    <col min="16" max="16" width="16.36328125" style="18" hidden="1" customWidth="1"/>
    <col min="17" max="17" width="14.6328125" style="18" hidden="1" customWidth="1"/>
    <col min="18" max="18" width="8.90625" style="16" customWidth="1"/>
    <col min="19" max="16384" width="8.90625" style="16"/>
  </cols>
  <sheetData>
    <row r="1" spans="1:17" s="12" customFormat="1" ht="38.4" customHeight="1" x14ac:dyDescent="0.35">
      <c r="A1" s="676" t="s">
        <v>334</v>
      </c>
      <c r="B1" s="676"/>
      <c r="C1" s="676"/>
      <c r="D1" s="676"/>
      <c r="E1" s="56"/>
      <c r="F1" s="72"/>
      <c r="G1" s="73"/>
      <c r="H1" s="73"/>
      <c r="I1" s="74"/>
      <c r="J1" s="75"/>
      <c r="K1" s="76"/>
      <c r="L1" s="17"/>
      <c r="M1" s="68"/>
      <c r="N1" s="49"/>
      <c r="O1" s="17"/>
      <c r="P1" s="17"/>
      <c r="Q1" s="17"/>
    </row>
    <row r="3" spans="1:17" s="78" customFormat="1" ht="56" x14ac:dyDescent="0.3">
      <c r="A3" s="345" t="s">
        <v>220</v>
      </c>
      <c r="B3" s="346" t="s">
        <v>219</v>
      </c>
      <c r="C3" s="345" t="s">
        <v>221</v>
      </c>
      <c r="D3" s="345" t="s">
        <v>225</v>
      </c>
      <c r="E3" s="345" t="s">
        <v>224</v>
      </c>
      <c r="F3" s="347" t="s">
        <v>229</v>
      </c>
      <c r="G3" s="345" t="s">
        <v>226</v>
      </c>
      <c r="H3" s="345" t="s">
        <v>222</v>
      </c>
      <c r="I3" s="348" t="s">
        <v>216</v>
      </c>
      <c r="J3" s="345" t="s">
        <v>215</v>
      </c>
      <c r="K3" s="349" t="s">
        <v>238</v>
      </c>
      <c r="L3" s="348" t="s">
        <v>237</v>
      </c>
      <c r="M3" s="347" t="s">
        <v>254</v>
      </c>
      <c r="N3" s="45" t="s">
        <v>233</v>
      </c>
      <c r="O3" s="13" t="s">
        <v>240</v>
      </c>
      <c r="P3" s="608" t="s">
        <v>413</v>
      </c>
      <c r="Q3" s="77" t="s">
        <v>234</v>
      </c>
    </row>
    <row r="4" spans="1:17" s="24" customFormat="1" ht="15.5" x14ac:dyDescent="0.35">
      <c r="A4" s="149"/>
      <c r="B4" s="150"/>
      <c r="C4" s="150"/>
      <c r="D4" s="150"/>
      <c r="E4" s="150"/>
      <c r="F4" s="163"/>
      <c r="G4" s="150"/>
      <c r="H4" s="150"/>
      <c r="I4" s="152"/>
      <c r="J4" s="153"/>
      <c r="K4" s="154"/>
      <c r="L4" s="155">
        <f>IF(K4="",I4,I4/K4)</f>
        <v>0</v>
      </c>
      <c r="M4" s="156"/>
      <c r="N4" s="157"/>
      <c r="O4" s="166">
        <f>IF(N4&gt;0,(I4/N4),L4)</f>
        <v>0</v>
      </c>
      <c r="P4" s="164"/>
      <c r="Q4" s="164">
        <f>O4-P4</f>
        <v>0</v>
      </c>
    </row>
    <row r="5" spans="1:17" s="24" customFormat="1" ht="15.5" x14ac:dyDescent="0.35">
      <c r="A5" s="149"/>
      <c r="B5" s="150"/>
      <c r="C5" s="150"/>
      <c r="D5" s="150"/>
      <c r="E5" s="150"/>
      <c r="F5" s="163"/>
      <c r="G5" s="150"/>
      <c r="H5" s="150"/>
      <c r="I5" s="152"/>
      <c r="J5" s="153"/>
      <c r="K5" s="154"/>
      <c r="L5" s="155">
        <f t="shared" ref="L5:L68" si="0">IF(K5="",I5,I5/K5)</f>
        <v>0</v>
      </c>
      <c r="M5" s="156"/>
      <c r="N5" s="157"/>
      <c r="O5" s="166">
        <f t="shared" ref="O5:O134" si="1">IF(N5&gt;0,(I5/N5),L5)</f>
        <v>0</v>
      </c>
      <c r="P5" s="164"/>
      <c r="Q5" s="164">
        <f t="shared" ref="Q5:Q134" si="2">O5-P5</f>
        <v>0</v>
      </c>
    </row>
    <row r="6" spans="1:17" s="24" customFormat="1" ht="15.5" x14ac:dyDescent="0.35">
      <c r="A6" s="149"/>
      <c r="B6" s="150"/>
      <c r="C6" s="150"/>
      <c r="D6" s="150"/>
      <c r="E6" s="150"/>
      <c r="F6" s="163"/>
      <c r="G6" s="150"/>
      <c r="H6" s="150"/>
      <c r="I6" s="152"/>
      <c r="J6" s="153"/>
      <c r="K6" s="154"/>
      <c r="L6" s="155">
        <f t="shared" si="0"/>
        <v>0</v>
      </c>
      <c r="M6" s="156"/>
      <c r="N6" s="157"/>
      <c r="O6" s="166">
        <f t="shared" si="1"/>
        <v>0</v>
      </c>
      <c r="P6" s="164"/>
      <c r="Q6" s="164">
        <f t="shared" si="2"/>
        <v>0</v>
      </c>
    </row>
    <row r="7" spans="1:17" s="24" customFormat="1" ht="15.5" x14ac:dyDescent="0.35">
      <c r="A7" s="149"/>
      <c r="B7" s="150"/>
      <c r="C7" s="150"/>
      <c r="D7" s="150"/>
      <c r="E7" s="150"/>
      <c r="F7" s="163"/>
      <c r="G7" s="150"/>
      <c r="H7" s="150"/>
      <c r="I7" s="152"/>
      <c r="J7" s="153"/>
      <c r="K7" s="154"/>
      <c r="L7" s="155">
        <f t="shared" si="0"/>
        <v>0</v>
      </c>
      <c r="M7" s="156"/>
      <c r="N7" s="157"/>
      <c r="O7" s="166">
        <f t="shared" si="1"/>
        <v>0</v>
      </c>
      <c r="P7" s="164"/>
      <c r="Q7" s="164">
        <f t="shared" si="2"/>
        <v>0</v>
      </c>
    </row>
    <row r="8" spans="1:17" s="24" customFormat="1" ht="15.5" x14ac:dyDescent="0.35">
      <c r="A8" s="149"/>
      <c r="B8" s="150"/>
      <c r="C8" s="150"/>
      <c r="D8" s="150"/>
      <c r="E8" s="150"/>
      <c r="F8" s="163"/>
      <c r="G8" s="150"/>
      <c r="H8" s="150"/>
      <c r="I8" s="152"/>
      <c r="J8" s="153"/>
      <c r="K8" s="154"/>
      <c r="L8" s="155">
        <f t="shared" si="0"/>
        <v>0</v>
      </c>
      <c r="M8" s="156"/>
      <c r="N8" s="157"/>
      <c r="O8" s="166">
        <f t="shared" si="1"/>
        <v>0</v>
      </c>
      <c r="P8" s="164"/>
      <c r="Q8" s="164">
        <f t="shared" si="2"/>
        <v>0</v>
      </c>
    </row>
    <row r="9" spans="1:17" s="24" customFormat="1" ht="15.5" x14ac:dyDescent="0.35">
      <c r="A9" s="149"/>
      <c r="B9" s="150"/>
      <c r="C9" s="150"/>
      <c r="D9" s="150"/>
      <c r="E9" s="150"/>
      <c r="F9" s="163"/>
      <c r="G9" s="150"/>
      <c r="H9" s="150"/>
      <c r="I9" s="152"/>
      <c r="J9" s="153"/>
      <c r="K9" s="154"/>
      <c r="L9" s="155">
        <f t="shared" si="0"/>
        <v>0</v>
      </c>
      <c r="M9" s="156"/>
      <c r="N9" s="157"/>
      <c r="O9" s="166">
        <f t="shared" si="1"/>
        <v>0</v>
      </c>
      <c r="P9" s="164"/>
      <c r="Q9" s="164">
        <f t="shared" si="2"/>
        <v>0</v>
      </c>
    </row>
    <row r="10" spans="1:17" s="24" customFormat="1" ht="15.5" x14ac:dyDescent="0.35">
      <c r="A10" s="149"/>
      <c r="B10" s="150"/>
      <c r="C10" s="150"/>
      <c r="D10" s="150"/>
      <c r="E10" s="150"/>
      <c r="F10" s="163"/>
      <c r="G10" s="150"/>
      <c r="H10" s="150"/>
      <c r="I10" s="152"/>
      <c r="J10" s="153"/>
      <c r="K10" s="154"/>
      <c r="L10" s="155">
        <f t="shared" si="0"/>
        <v>0</v>
      </c>
      <c r="M10" s="156"/>
      <c r="N10" s="157"/>
      <c r="O10" s="166">
        <f t="shared" si="1"/>
        <v>0</v>
      </c>
      <c r="P10" s="164"/>
      <c r="Q10" s="164">
        <f t="shared" si="2"/>
        <v>0</v>
      </c>
    </row>
    <row r="11" spans="1:17" s="24" customFormat="1" ht="15.5" x14ac:dyDescent="0.35">
      <c r="A11" s="149"/>
      <c r="B11" s="150"/>
      <c r="C11" s="150"/>
      <c r="D11" s="150"/>
      <c r="E11" s="150"/>
      <c r="F11" s="163"/>
      <c r="G11" s="150"/>
      <c r="H11" s="150"/>
      <c r="I11" s="152"/>
      <c r="J11" s="153"/>
      <c r="K11" s="154"/>
      <c r="L11" s="155">
        <f t="shared" si="0"/>
        <v>0</v>
      </c>
      <c r="M11" s="156"/>
      <c r="N11" s="157"/>
      <c r="O11" s="166">
        <f t="shared" si="1"/>
        <v>0</v>
      </c>
      <c r="P11" s="164"/>
      <c r="Q11" s="164">
        <f t="shared" si="2"/>
        <v>0</v>
      </c>
    </row>
    <row r="12" spans="1:17" s="24" customFormat="1" ht="15.5" x14ac:dyDescent="0.35">
      <c r="A12" s="149"/>
      <c r="B12" s="150"/>
      <c r="C12" s="150"/>
      <c r="D12" s="150"/>
      <c r="E12" s="150"/>
      <c r="F12" s="163"/>
      <c r="G12" s="150"/>
      <c r="H12" s="150"/>
      <c r="I12" s="152"/>
      <c r="J12" s="153"/>
      <c r="K12" s="154"/>
      <c r="L12" s="155">
        <f t="shared" si="0"/>
        <v>0</v>
      </c>
      <c r="M12" s="156"/>
      <c r="N12" s="157"/>
      <c r="O12" s="166">
        <f t="shared" si="1"/>
        <v>0</v>
      </c>
      <c r="P12" s="164"/>
      <c r="Q12" s="164">
        <f t="shared" si="2"/>
        <v>0</v>
      </c>
    </row>
    <row r="13" spans="1:17" s="24" customFormat="1" ht="15.5" x14ac:dyDescent="0.35">
      <c r="A13" s="149"/>
      <c r="B13" s="150"/>
      <c r="C13" s="150"/>
      <c r="D13" s="150"/>
      <c r="E13" s="150"/>
      <c r="F13" s="163"/>
      <c r="G13" s="150"/>
      <c r="H13" s="150"/>
      <c r="I13" s="152"/>
      <c r="J13" s="153"/>
      <c r="K13" s="154"/>
      <c r="L13" s="155">
        <f t="shared" si="0"/>
        <v>0</v>
      </c>
      <c r="M13" s="156"/>
      <c r="N13" s="157"/>
      <c r="O13" s="166">
        <f t="shared" si="1"/>
        <v>0</v>
      </c>
      <c r="P13" s="164"/>
      <c r="Q13" s="164">
        <f t="shared" si="2"/>
        <v>0</v>
      </c>
    </row>
    <row r="14" spans="1:17" s="24" customFormat="1" ht="15.5" x14ac:dyDescent="0.35">
      <c r="A14" s="149"/>
      <c r="B14" s="150"/>
      <c r="C14" s="150"/>
      <c r="D14" s="150"/>
      <c r="E14" s="150"/>
      <c r="F14" s="163"/>
      <c r="G14" s="150"/>
      <c r="H14" s="150"/>
      <c r="I14" s="152"/>
      <c r="J14" s="153"/>
      <c r="K14" s="154"/>
      <c r="L14" s="155">
        <f t="shared" si="0"/>
        <v>0</v>
      </c>
      <c r="M14" s="156"/>
      <c r="N14" s="157"/>
      <c r="O14" s="166">
        <f t="shared" si="1"/>
        <v>0</v>
      </c>
      <c r="P14" s="164"/>
      <c r="Q14" s="164">
        <f t="shared" si="2"/>
        <v>0</v>
      </c>
    </row>
    <row r="15" spans="1:17" s="24" customFormat="1" ht="15.5" x14ac:dyDescent="0.35">
      <c r="A15" s="149"/>
      <c r="B15" s="150"/>
      <c r="C15" s="150"/>
      <c r="D15" s="150"/>
      <c r="E15" s="150"/>
      <c r="F15" s="163"/>
      <c r="G15" s="150"/>
      <c r="H15" s="150"/>
      <c r="I15" s="152"/>
      <c r="J15" s="153"/>
      <c r="K15" s="154"/>
      <c r="L15" s="155">
        <f t="shared" si="0"/>
        <v>0</v>
      </c>
      <c r="M15" s="156"/>
      <c r="N15" s="157"/>
      <c r="O15" s="166">
        <f t="shared" si="1"/>
        <v>0</v>
      </c>
      <c r="P15" s="164"/>
      <c r="Q15" s="164">
        <f t="shared" si="2"/>
        <v>0</v>
      </c>
    </row>
    <row r="16" spans="1:17" s="24" customFormat="1" ht="15.5" x14ac:dyDescent="0.35">
      <c r="A16" s="149"/>
      <c r="B16" s="150"/>
      <c r="C16" s="150"/>
      <c r="D16" s="150"/>
      <c r="E16" s="150"/>
      <c r="F16" s="163"/>
      <c r="G16" s="150"/>
      <c r="H16" s="150"/>
      <c r="I16" s="152"/>
      <c r="J16" s="153"/>
      <c r="K16" s="154"/>
      <c r="L16" s="155">
        <f t="shared" si="0"/>
        <v>0</v>
      </c>
      <c r="M16" s="156"/>
      <c r="N16" s="157"/>
      <c r="O16" s="166">
        <f t="shared" si="1"/>
        <v>0</v>
      </c>
      <c r="P16" s="164"/>
      <c r="Q16" s="164">
        <f t="shared" si="2"/>
        <v>0</v>
      </c>
    </row>
    <row r="17" spans="1:17" s="24" customFormat="1" ht="15.5" x14ac:dyDescent="0.35">
      <c r="A17" s="149"/>
      <c r="B17" s="150"/>
      <c r="C17" s="150"/>
      <c r="D17" s="150"/>
      <c r="E17" s="150"/>
      <c r="F17" s="163"/>
      <c r="G17" s="150"/>
      <c r="H17" s="150"/>
      <c r="I17" s="152"/>
      <c r="J17" s="153"/>
      <c r="K17" s="154"/>
      <c r="L17" s="155">
        <f t="shared" si="0"/>
        <v>0</v>
      </c>
      <c r="M17" s="156"/>
      <c r="N17" s="157"/>
      <c r="O17" s="166">
        <f t="shared" si="1"/>
        <v>0</v>
      </c>
      <c r="P17" s="164"/>
      <c r="Q17" s="164">
        <f t="shared" si="2"/>
        <v>0</v>
      </c>
    </row>
    <row r="18" spans="1:17" s="24" customFormat="1" ht="15.5" x14ac:dyDescent="0.35">
      <c r="A18" s="149"/>
      <c r="B18" s="150"/>
      <c r="C18" s="150"/>
      <c r="D18" s="150"/>
      <c r="E18" s="150"/>
      <c r="F18" s="163"/>
      <c r="G18" s="150"/>
      <c r="H18" s="150"/>
      <c r="I18" s="152"/>
      <c r="J18" s="153"/>
      <c r="K18" s="154"/>
      <c r="L18" s="155">
        <f t="shared" si="0"/>
        <v>0</v>
      </c>
      <c r="M18" s="156"/>
      <c r="N18" s="157"/>
      <c r="O18" s="166">
        <f t="shared" si="1"/>
        <v>0</v>
      </c>
      <c r="P18" s="164"/>
      <c r="Q18" s="164">
        <f t="shared" si="2"/>
        <v>0</v>
      </c>
    </row>
    <row r="19" spans="1:17" s="24" customFormat="1" ht="15.5" x14ac:dyDescent="0.35">
      <c r="A19" s="149"/>
      <c r="B19" s="150"/>
      <c r="C19" s="150"/>
      <c r="D19" s="150"/>
      <c r="E19" s="150"/>
      <c r="F19" s="163"/>
      <c r="G19" s="150"/>
      <c r="H19" s="150"/>
      <c r="I19" s="152"/>
      <c r="J19" s="153"/>
      <c r="K19" s="154"/>
      <c r="L19" s="155">
        <f t="shared" si="0"/>
        <v>0</v>
      </c>
      <c r="M19" s="156"/>
      <c r="N19" s="157"/>
      <c r="O19" s="166">
        <f t="shared" si="1"/>
        <v>0</v>
      </c>
      <c r="P19" s="164"/>
      <c r="Q19" s="164">
        <f t="shared" si="2"/>
        <v>0</v>
      </c>
    </row>
    <row r="20" spans="1:17" s="24" customFormat="1" ht="15.5" x14ac:dyDescent="0.35">
      <c r="A20" s="149"/>
      <c r="B20" s="150"/>
      <c r="C20" s="150"/>
      <c r="D20" s="150"/>
      <c r="E20" s="150"/>
      <c r="F20" s="163"/>
      <c r="G20" s="150"/>
      <c r="H20" s="150"/>
      <c r="I20" s="152"/>
      <c r="J20" s="153"/>
      <c r="K20" s="154"/>
      <c r="L20" s="155">
        <f t="shared" si="0"/>
        <v>0</v>
      </c>
      <c r="M20" s="156"/>
      <c r="N20" s="157"/>
      <c r="O20" s="166">
        <f t="shared" si="1"/>
        <v>0</v>
      </c>
      <c r="P20" s="164"/>
      <c r="Q20" s="164">
        <f t="shared" si="2"/>
        <v>0</v>
      </c>
    </row>
    <row r="21" spans="1:17" s="24" customFormat="1" ht="15.5" x14ac:dyDescent="0.35">
      <c r="A21" s="149"/>
      <c r="B21" s="150"/>
      <c r="C21" s="150"/>
      <c r="D21" s="150"/>
      <c r="E21" s="150"/>
      <c r="F21" s="163"/>
      <c r="G21" s="150"/>
      <c r="H21" s="150"/>
      <c r="I21" s="152"/>
      <c r="J21" s="153"/>
      <c r="K21" s="154"/>
      <c r="L21" s="155">
        <f t="shared" si="0"/>
        <v>0</v>
      </c>
      <c r="M21" s="156"/>
      <c r="N21" s="157"/>
      <c r="O21" s="166">
        <f t="shared" si="1"/>
        <v>0</v>
      </c>
      <c r="P21" s="164"/>
      <c r="Q21" s="164">
        <f t="shared" si="2"/>
        <v>0</v>
      </c>
    </row>
    <row r="22" spans="1:17" s="24" customFormat="1" ht="15.5" x14ac:dyDescent="0.35">
      <c r="A22" s="149"/>
      <c r="B22" s="150"/>
      <c r="C22" s="150"/>
      <c r="D22" s="150"/>
      <c r="E22" s="150"/>
      <c r="F22" s="163"/>
      <c r="G22" s="150"/>
      <c r="H22" s="150"/>
      <c r="I22" s="152"/>
      <c r="J22" s="153"/>
      <c r="K22" s="154"/>
      <c r="L22" s="155">
        <f t="shared" si="0"/>
        <v>0</v>
      </c>
      <c r="M22" s="156"/>
      <c r="N22" s="157"/>
      <c r="O22" s="166">
        <f t="shared" si="1"/>
        <v>0</v>
      </c>
      <c r="P22" s="164"/>
      <c r="Q22" s="164">
        <f t="shared" si="2"/>
        <v>0</v>
      </c>
    </row>
    <row r="23" spans="1:17" s="24" customFormat="1" ht="15.5" x14ac:dyDescent="0.35">
      <c r="A23" s="149"/>
      <c r="B23" s="150"/>
      <c r="C23" s="150"/>
      <c r="D23" s="150"/>
      <c r="E23" s="150"/>
      <c r="F23" s="163"/>
      <c r="G23" s="150"/>
      <c r="H23" s="150"/>
      <c r="I23" s="152"/>
      <c r="J23" s="153"/>
      <c r="K23" s="154"/>
      <c r="L23" s="155">
        <f t="shared" si="0"/>
        <v>0</v>
      </c>
      <c r="M23" s="156"/>
      <c r="N23" s="157"/>
      <c r="O23" s="166">
        <f t="shared" si="1"/>
        <v>0</v>
      </c>
      <c r="P23" s="164"/>
      <c r="Q23" s="164">
        <f t="shared" si="2"/>
        <v>0</v>
      </c>
    </row>
    <row r="24" spans="1:17" s="24" customFormat="1" ht="15.5" x14ac:dyDescent="0.35">
      <c r="A24" s="149"/>
      <c r="B24" s="150"/>
      <c r="C24" s="150"/>
      <c r="D24" s="150"/>
      <c r="E24" s="150"/>
      <c r="F24" s="163"/>
      <c r="G24" s="150"/>
      <c r="H24" s="150"/>
      <c r="I24" s="152"/>
      <c r="J24" s="153"/>
      <c r="K24" s="154"/>
      <c r="L24" s="155">
        <f t="shared" si="0"/>
        <v>0</v>
      </c>
      <c r="M24" s="156"/>
      <c r="N24" s="157"/>
      <c r="O24" s="166">
        <f t="shared" si="1"/>
        <v>0</v>
      </c>
      <c r="P24" s="164"/>
      <c r="Q24" s="164">
        <f t="shared" si="2"/>
        <v>0</v>
      </c>
    </row>
    <row r="25" spans="1:17" s="24" customFormat="1" ht="15.5" x14ac:dyDescent="0.35">
      <c r="A25" s="149"/>
      <c r="B25" s="150"/>
      <c r="C25" s="150"/>
      <c r="D25" s="150"/>
      <c r="E25" s="150"/>
      <c r="F25" s="163"/>
      <c r="G25" s="150"/>
      <c r="H25" s="150"/>
      <c r="I25" s="152"/>
      <c r="J25" s="153"/>
      <c r="K25" s="154"/>
      <c r="L25" s="155">
        <f t="shared" si="0"/>
        <v>0</v>
      </c>
      <c r="M25" s="156"/>
      <c r="N25" s="157"/>
      <c r="O25" s="166">
        <f t="shared" si="1"/>
        <v>0</v>
      </c>
      <c r="P25" s="164"/>
      <c r="Q25" s="164">
        <f t="shared" si="2"/>
        <v>0</v>
      </c>
    </row>
    <row r="26" spans="1:17" s="24" customFormat="1" ht="15.5" x14ac:dyDescent="0.35">
      <c r="A26" s="149"/>
      <c r="B26" s="150"/>
      <c r="C26" s="150"/>
      <c r="D26" s="150"/>
      <c r="E26" s="150"/>
      <c r="F26" s="163"/>
      <c r="G26" s="150"/>
      <c r="H26" s="150"/>
      <c r="I26" s="152"/>
      <c r="J26" s="153"/>
      <c r="K26" s="154"/>
      <c r="L26" s="155">
        <f t="shared" si="0"/>
        <v>0</v>
      </c>
      <c r="M26" s="156"/>
      <c r="N26" s="157"/>
      <c r="O26" s="166">
        <f t="shared" si="1"/>
        <v>0</v>
      </c>
      <c r="P26" s="164"/>
      <c r="Q26" s="164">
        <f t="shared" si="2"/>
        <v>0</v>
      </c>
    </row>
    <row r="27" spans="1:17" s="24" customFormat="1" ht="15.5" x14ac:dyDescent="0.35">
      <c r="A27" s="149"/>
      <c r="B27" s="150"/>
      <c r="C27" s="150"/>
      <c r="D27" s="150"/>
      <c r="E27" s="150"/>
      <c r="F27" s="163"/>
      <c r="G27" s="150"/>
      <c r="H27" s="150"/>
      <c r="I27" s="152"/>
      <c r="J27" s="153"/>
      <c r="K27" s="154"/>
      <c r="L27" s="155">
        <f t="shared" si="0"/>
        <v>0</v>
      </c>
      <c r="M27" s="156"/>
      <c r="N27" s="157"/>
      <c r="O27" s="166">
        <f t="shared" si="1"/>
        <v>0</v>
      </c>
      <c r="P27" s="164"/>
      <c r="Q27" s="164">
        <f t="shared" si="2"/>
        <v>0</v>
      </c>
    </row>
    <row r="28" spans="1:17" s="24" customFormat="1" ht="15.5" x14ac:dyDescent="0.35">
      <c r="A28" s="149"/>
      <c r="B28" s="150"/>
      <c r="C28" s="150"/>
      <c r="D28" s="150"/>
      <c r="E28" s="150"/>
      <c r="F28" s="163"/>
      <c r="G28" s="150"/>
      <c r="H28" s="150"/>
      <c r="I28" s="152"/>
      <c r="J28" s="153"/>
      <c r="K28" s="154"/>
      <c r="L28" s="155">
        <f t="shared" si="0"/>
        <v>0</v>
      </c>
      <c r="M28" s="156"/>
      <c r="N28" s="157"/>
      <c r="O28" s="166">
        <f t="shared" si="1"/>
        <v>0</v>
      </c>
      <c r="P28" s="164"/>
      <c r="Q28" s="164">
        <f t="shared" si="2"/>
        <v>0</v>
      </c>
    </row>
    <row r="29" spans="1:17" s="24" customFormat="1" ht="15.5" x14ac:dyDescent="0.35">
      <c r="A29" s="149"/>
      <c r="B29" s="150"/>
      <c r="C29" s="150"/>
      <c r="D29" s="150"/>
      <c r="E29" s="150"/>
      <c r="F29" s="163"/>
      <c r="G29" s="150"/>
      <c r="H29" s="150"/>
      <c r="I29" s="152"/>
      <c r="J29" s="153"/>
      <c r="K29" s="154"/>
      <c r="L29" s="155">
        <f t="shared" si="0"/>
        <v>0</v>
      </c>
      <c r="M29" s="156"/>
      <c r="N29" s="157"/>
      <c r="O29" s="166">
        <f t="shared" si="1"/>
        <v>0</v>
      </c>
      <c r="P29" s="164"/>
      <c r="Q29" s="164">
        <f t="shared" si="2"/>
        <v>0</v>
      </c>
    </row>
    <row r="30" spans="1:17" s="24" customFormat="1" ht="15.5" x14ac:dyDescent="0.35">
      <c r="A30" s="149"/>
      <c r="B30" s="150"/>
      <c r="C30" s="150"/>
      <c r="D30" s="150"/>
      <c r="E30" s="150"/>
      <c r="F30" s="163"/>
      <c r="G30" s="150"/>
      <c r="H30" s="150"/>
      <c r="I30" s="152"/>
      <c r="J30" s="153"/>
      <c r="K30" s="154"/>
      <c r="L30" s="155">
        <f t="shared" si="0"/>
        <v>0</v>
      </c>
      <c r="M30" s="156"/>
      <c r="N30" s="157"/>
      <c r="O30" s="166">
        <f t="shared" si="1"/>
        <v>0</v>
      </c>
      <c r="P30" s="164"/>
      <c r="Q30" s="164">
        <f t="shared" si="2"/>
        <v>0</v>
      </c>
    </row>
    <row r="31" spans="1:17" s="24" customFormat="1" ht="15.5" x14ac:dyDescent="0.35">
      <c r="A31" s="149"/>
      <c r="B31" s="150"/>
      <c r="C31" s="150"/>
      <c r="D31" s="150"/>
      <c r="E31" s="150"/>
      <c r="F31" s="163"/>
      <c r="G31" s="150"/>
      <c r="H31" s="150"/>
      <c r="I31" s="152"/>
      <c r="J31" s="153"/>
      <c r="K31" s="154"/>
      <c r="L31" s="155">
        <f t="shared" si="0"/>
        <v>0</v>
      </c>
      <c r="M31" s="156"/>
      <c r="N31" s="157"/>
      <c r="O31" s="166">
        <f t="shared" si="1"/>
        <v>0</v>
      </c>
      <c r="P31" s="164"/>
      <c r="Q31" s="164">
        <f t="shared" si="2"/>
        <v>0</v>
      </c>
    </row>
    <row r="32" spans="1:17" s="24" customFormat="1" ht="15.5" x14ac:dyDescent="0.35">
      <c r="A32" s="149"/>
      <c r="B32" s="150"/>
      <c r="C32" s="150"/>
      <c r="D32" s="150"/>
      <c r="E32" s="150"/>
      <c r="F32" s="163"/>
      <c r="G32" s="150"/>
      <c r="H32" s="150"/>
      <c r="I32" s="152"/>
      <c r="J32" s="153"/>
      <c r="K32" s="154"/>
      <c r="L32" s="155">
        <f t="shared" si="0"/>
        <v>0</v>
      </c>
      <c r="M32" s="156"/>
      <c r="N32" s="157"/>
      <c r="O32" s="166">
        <f t="shared" si="1"/>
        <v>0</v>
      </c>
      <c r="P32" s="164"/>
      <c r="Q32" s="164">
        <f t="shared" si="2"/>
        <v>0</v>
      </c>
    </row>
    <row r="33" spans="1:17" s="24" customFormat="1" ht="15.5" x14ac:dyDescent="0.35">
      <c r="A33" s="149"/>
      <c r="B33" s="150"/>
      <c r="C33" s="150"/>
      <c r="D33" s="150"/>
      <c r="E33" s="150"/>
      <c r="F33" s="163"/>
      <c r="G33" s="150"/>
      <c r="H33" s="150"/>
      <c r="I33" s="152"/>
      <c r="J33" s="153"/>
      <c r="K33" s="154"/>
      <c r="L33" s="155">
        <f t="shared" si="0"/>
        <v>0</v>
      </c>
      <c r="M33" s="156"/>
      <c r="N33" s="157"/>
      <c r="O33" s="166">
        <f t="shared" si="1"/>
        <v>0</v>
      </c>
      <c r="P33" s="164"/>
      <c r="Q33" s="164">
        <f t="shared" si="2"/>
        <v>0</v>
      </c>
    </row>
    <row r="34" spans="1:17" s="24" customFormat="1" ht="15.5" x14ac:dyDescent="0.35">
      <c r="A34" s="149"/>
      <c r="B34" s="150"/>
      <c r="C34" s="150"/>
      <c r="D34" s="150"/>
      <c r="E34" s="150"/>
      <c r="F34" s="163"/>
      <c r="G34" s="150"/>
      <c r="H34" s="150"/>
      <c r="I34" s="152"/>
      <c r="J34" s="153"/>
      <c r="K34" s="154"/>
      <c r="L34" s="155">
        <f t="shared" si="0"/>
        <v>0</v>
      </c>
      <c r="M34" s="156"/>
      <c r="N34" s="157"/>
      <c r="O34" s="166">
        <f t="shared" si="1"/>
        <v>0</v>
      </c>
      <c r="P34" s="164"/>
      <c r="Q34" s="164">
        <f t="shared" si="2"/>
        <v>0</v>
      </c>
    </row>
    <row r="35" spans="1:17" s="24" customFormat="1" ht="15.5" x14ac:dyDescent="0.35">
      <c r="A35" s="149"/>
      <c r="B35" s="150"/>
      <c r="C35" s="150"/>
      <c r="D35" s="150"/>
      <c r="E35" s="150"/>
      <c r="F35" s="163"/>
      <c r="G35" s="150"/>
      <c r="H35" s="150"/>
      <c r="I35" s="152"/>
      <c r="J35" s="153"/>
      <c r="K35" s="154"/>
      <c r="L35" s="155">
        <f t="shared" si="0"/>
        <v>0</v>
      </c>
      <c r="M35" s="156"/>
      <c r="N35" s="157"/>
      <c r="O35" s="166">
        <f t="shared" si="1"/>
        <v>0</v>
      </c>
      <c r="P35" s="164"/>
      <c r="Q35" s="164">
        <f t="shared" si="2"/>
        <v>0</v>
      </c>
    </row>
    <row r="36" spans="1:17" s="24" customFormat="1" ht="15.5" x14ac:dyDescent="0.35">
      <c r="A36" s="149"/>
      <c r="B36" s="150"/>
      <c r="C36" s="150"/>
      <c r="D36" s="150"/>
      <c r="E36" s="150"/>
      <c r="F36" s="163"/>
      <c r="G36" s="150"/>
      <c r="H36" s="150"/>
      <c r="I36" s="152"/>
      <c r="J36" s="153"/>
      <c r="K36" s="154"/>
      <c r="L36" s="155">
        <f t="shared" si="0"/>
        <v>0</v>
      </c>
      <c r="M36" s="156"/>
      <c r="N36" s="157"/>
      <c r="O36" s="166">
        <f t="shared" si="1"/>
        <v>0</v>
      </c>
      <c r="P36" s="164"/>
      <c r="Q36" s="164">
        <f t="shared" si="2"/>
        <v>0</v>
      </c>
    </row>
    <row r="37" spans="1:17" s="24" customFormat="1" ht="15.5" x14ac:dyDescent="0.35">
      <c r="A37" s="149"/>
      <c r="B37" s="150"/>
      <c r="C37" s="150"/>
      <c r="D37" s="150"/>
      <c r="E37" s="150"/>
      <c r="F37" s="163"/>
      <c r="G37" s="150"/>
      <c r="H37" s="150"/>
      <c r="I37" s="152"/>
      <c r="J37" s="153"/>
      <c r="K37" s="154"/>
      <c r="L37" s="155">
        <f t="shared" si="0"/>
        <v>0</v>
      </c>
      <c r="M37" s="156"/>
      <c r="N37" s="157"/>
      <c r="O37" s="166">
        <f t="shared" si="1"/>
        <v>0</v>
      </c>
      <c r="P37" s="164"/>
      <c r="Q37" s="164">
        <f t="shared" si="2"/>
        <v>0</v>
      </c>
    </row>
    <row r="38" spans="1:17" s="24" customFormat="1" ht="15.5" x14ac:dyDescent="0.35">
      <c r="A38" s="149"/>
      <c r="B38" s="150"/>
      <c r="C38" s="150"/>
      <c r="D38" s="150"/>
      <c r="E38" s="150"/>
      <c r="F38" s="163"/>
      <c r="G38" s="150"/>
      <c r="H38" s="150"/>
      <c r="I38" s="152"/>
      <c r="J38" s="153"/>
      <c r="K38" s="154"/>
      <c r="L38" s="155">
        <f t="shared" si="0"/>
        <v>0</v>
      </c>
      <c r="M38" s="156"/>
      <c r="N38" s="157"/>
      <c r="O38" s="166">
        <f t="shared" si="1"/>
        <v>0</v>
      </c>
      <c r="P38" s="164"/>
      <c r="Q38" s="164">
        <f t="shared" si="2"/>
        <v>0</v>
      </c>
    </row>
    <row r="39" spans="1:17" s="24" customFormat="1" ht="15.5" x14ac:dyDescent="0.35">
      <c r="A39" s="149"/>
      <c r="B39" s="150"/>
      <c r="C39" s="150"/>
      <c r="D39" s="150"/>
      <c r="E39" s="150"/>
      <c r="F39" s="163"/>
      <c r="G39" s="150"/>
      <c r="H39" s="150"/>
      <c r="I39" s="152"/>
      <c r="J39" s="153"/>
      <c r="K39" s="154"/>
      <c r="L39" s="155">
        <f t="shared" si="0"/>
        <v>0</v>
      </c>
      <c r="M39" s="156"/>
      <c r="N39" s="157"/>
      <c r="O39" s="166">
        <f t="shared" si="1"/>
        <v>0</v>
      </c>
      <c r="P39" s="164"/>
      <c r="Q39" s="164">
        <f t="shared" si="2"/>
        <v>0</v>
      </c>
    </row>
    <row r="40" spans="1:17" s="24" customFormat="1" ht="15.5" x14ac:dyDescent="0.35">
      <c r="A40" s="149"/>
      <c r="B40" s="150"/>
      <c r="C40" s="150"/>
      <c r="D40" s="150"/>
      <c r="E40" s="150"/>
      <c r="F40" s="163"/>
      <c r="G40" s="150"/>
      <c r="H40" s="150"/>
      <c r="I40" s="152"/>
      <c r="J40" s="153"/>
      <c r="K40" s="154"/>
      <c r="L40" s="155">
        <f t="shared" si="0"/>
        <v>0</v>
      </c>
      <c r="M40" s="156"/>
      <c r="N40" s="157"/>
      <c r="O40" s="166">
        <f t="shared" si="1"/>
        <v>0</v>
      </c>
      <c r="P40" s="164"/>
      <c r="Q40" s="164">
        <f t="shared" si="2"/>
        <v>0</v>
      </c>
    </row>
    <row r="41" spans="1:17" s="24" customFormat="1" ht="15.5" x14ac:dyDescent="0.35">
      <c r="A41" s="149"/>
      <c r="B41" s="150"/>
      <c r="C41" s="150"/>
      <c r="D41" s="150"/>
      <c r="E41" s="150"/>
      <c r="F41" s="163"/>
      <c r="G41" s="150"/>
      <c r="H41" s="150"/>
      <c r="I41" s="152"/>
      <c r="J41" s="153"/>
      <c r="K41" s="154"/>
      <c r="L41" s="155">
        <f t="shared" si="0"/>
        <v>0</v>
      </c>
      <c r="M41" s="156"/>
      <c r="N41" s="157"/>
      <c r="O41" s="166">
        <f t="shared" si="1"/>
        <v>0</v>
      </c>
      <c r="P41" s="164"/>
      <c r="Q41" s="164">
        <f t="shared" si="2"/>
        <v>0</v>
      </c>
    </row>
    <row r="42" spans="1:17" s="24" customFormat="1" ht="15.5" x14ac:dyDescent="0.35">
      <c r="A42" s="149"/>
      <c r="B42" s="150"/>
      <c r="C42" s="150"/>
      <c r="D42" s="150"/>
      <c r="E42" s="150"/>
      <c r="F42" s="163"/>
      <c r="G42" s="150"/>
      <c r="H42" s="150"/>
      <c r="I42" s="152"/>
      <c r="J42" s="153"/>
      <c r="K42" s="154"/>
      <c r="L42" s="155">
        <f t="shared" si="0"/>
        <v>0</v>
      </c>
      <c r="M42" s="156"/>
      <c r="N42" s="157"/>
      <c r="O42" s="166">
        <f t="shared" si="1"/>
        <v>0</v>
      </c>
      <c r="P42" s="164"/>
      <c r="Q42" s="164">
        <f t="shared" si="2"/>
        <v>0</v>
      </c>
    </row>
    <row r="43" spans="1:17" s="24" customFormat="1" ht="15.5" x14ac:dyDescent="0.35">
      <c r="A43" s="149"/>
      <c r="B43" s="150"/>
      <c r="C43" s="150"/>
      <c r="D43" s="150"/>
      <c r="E43" s="150"/>
      <c r="F43" s="163"/>
      <c r="G43" s="150"/>
      <c r="H43" s="150"/>
      <c r="I43" s="152"/>
      <c r="J43" s="153"/>
      <c r="K43" s="154"/>
      <c r="L43" s="155">
        <f t="shared" si="0"/>
        <v>0</v>
      </c>
      <c r="M43" s="156"/>
      <c r="N43" s="157"/>
      <c r="O43" s="166">
        <f t="shared" si="1"/>
        <v>0</v>
      </c>
      <c r="P43" s="164"/>
      <c r="Q43" s="164">
        <f t="shared" si="2"/>
        <v>0</v>
      </c>
    </row>
    <row r="44" spans="1:17" s="24" customFormat="1" ht="15.5" x14ac:dyDescent="0.35">
      <c r="A44" s="149"/>
      <c r="B44" s="150"/>
      <c r="C44" s="150"/>
      <c r="D44" s="150"/>
      <c r="E44" s="150"/>
      <c r="F44" s="163"/>
      <c r="G44" s="150"/>
      <c r="H44" s="150"/>
      <c r="I44" s="152"/>
      <c r="J44" s="153"/>
      <c r="K44" s="154"/>
      <c r="L44" s="155">
        <f t="shared" si="0"/>
        <v>0</v>
      </c>
      <c r="M44" s="156"/>
      <c r="N44" s="157"/>
      <c r="O44" s="166">
        <f t="shared" si="1"/>
        <v>0</v>
      </c>
      <c r="P44" s="164"/>
      <c r="Q44" s="164">
        <f t="shared" si="2"/>
        <v>0</v>
      </c>
    </row>
    <row r="45" spans="1:17" s="24" customFormat="1" ht="15.5" x14ac:dyDescent="0.35">
      <c r="A45" s="149"/>
      <c r="B45" s="150"/>
      <c r="C45" s="150"/>
      <c r="D45" s="150"/>
      <c r="E45" s="150"/>
      <c r="F45" s="163"/>
      <c r="G45" s="150"/>
      <c r="H45" s="150"/>
      <c r="I45" s="152"/>
      <c r="J45" s="153"/>
      <c r="K45" s="154"/>
      <c r="L45" s="155">
        <f t="shared" si="0"/>
        <v>0</v>
      </c>
      <c r="M45" s="156"/>
      <c r="N45" s="157"/>
      <c r="O45" s="166">
        <f t="shared" si="1"/>
        <v>0</v>
      </c>
      <c r="P45" s="164"/>
      <c r="Q45" s="164">
        <f t="shared" si="2"/>
        <v>0</v>
      </c>
    </row>
    <row r="46" spans="1:17" s="24" customFormat="1" ht="15.5" x14ac:dyDescent="0.35">
      <c r="A46" s="149"/>
      <c r="B46" s="150"/>
      <c r="C46" s="150"/>
      <c r="D46" s="150"/>
      <c r="E46" s="150"/>
      <c r="F46" s="163"/>
      <c r="G46" s="150"/>
      <c r="H46" s="150"/>
      <c r="I46" s="152"/>
      <c r="J46" s="153"/>
      <c r="K46" s="154"/>
      <c r="L46" s="155">
        <f t="shared" si="0"/>
        <v>0</v>
      </c>
      <c r="M46" s="156"/>
      <c r="N46" s="157"/>
      <c r="O46" s="166">
        <f t="shared" si="1"/>
        <v>0</v>
      </c>
      <c r="P46" s="164"/>
      <c r="Q46" s="164">
        <f t="shared" si="2"/>
        <v>0</v>
      </c>
    </row>
    <row r="47" spans="1:17" s="24" customFormat="1" ht="15.5" x14ac:dyDescent="0.35">
      <c r="A47" s="149"/>
      <c r="B47" s="150"/>
      <c r="C47" s="150"/>
      <c r="D47" s="150"/>
      <c r="E47" s="150"/>
      <c r="F47" s="163"/>
      <c r="G47" s="150"/>
      <c r="H47" s="150"/>
      <c r="I47" s="152"/>
      <c r="J47" s="153"/>
      <c r="K47" s="154"/>
      <c r="L47" s="155">
        <f t="shared" si="0"/>
        <v>0</v>
      </c>
      <c r="M47" s="156"/>
      <c r="N47" s="157"/>
      <c r="O47" s="166">
        <f t="shared" si="1"/>
        <v>0</v>
      </c>
      <c r="P47" s="164"/>
      <c r="Q47" s="164">
        <f t="shared" si="2"/>
        <v>0</v>
      </c>
    </row>
    <row r="48" spans="1:17" s="24" customFormat="1" ht="15.5" x14ac:dyDescent="0.35">
      <c r="A48" s="149"/>
      <c r="B48" s="150"/>
      <c r="C48" s="150"/>
      <c r="D48" s="150"/>
      <c r="E48" s="150"/>
      <c r="F48" s="163"/>
      <c r="G48" s="150"/>
      <c r="H48" s="150"/>
      <c r="I48" s="152"/>
      <c r="J48" s="153"/>
      <c r="K48" s="154"/>
      <c r="L48" s="155">
        <f t="shared" si="0"/>
        <v>0</v>
      </c>
      <c r="M48" s="156"/>
      <c r="N48" s="157"/>
      <c r="O48" s="166">
        <f t="shared" si="1"/>
        <v>0</v>
      </c>
      <c r="P48" s="164"/>
      <c r="Q48" s="164">
        <f t="shared" si="2"/>
        <v>0</v>
      </c>
    </row>
    <row r="49" spans="1:17" s="24" customFormat="1" ht="15.5" x14ac:dyDescent="0.35">
      <c r="A49" s="149"/>
      <c r="B49" s="150"/>
      <c r="C49" s="150"/>
      <c r="D49" s="150"/>
      <c r="E49" s="150"/>
      <c r="F49" s="163"/>
      <c r="G49" s="150"/>
      <c r="H49" s="150"/>
      <c r="I49" s="152"/>
      <c r="J49" s="153"/>
      <c r="K49" s="154"/>
      <c r="L49" s="155">
        <f t="shared" si="0"/>
        <v>0</v>
      </c>
      <c r="M49" s="156"/>
      <c r="N49" s="157"/>
      <c r="O49" s="166">
        <f t="shared" si="1"/>
        <v>0</v>
      </c>
      <c r="P49" s="164"/>
      <c r="Q49" s="164">
        <f t="shared" si="2"/>
        <v>0</v>
      </c>
    </row>
    <row r="50" spans="1:17" s="24" customFormat="1" ht="15.5" x14ac:dyDescent="0.35">
      <c r="A50" s="149"/>
      <c r="B50" s="150"/>
      <c r="C50" s="150"/>
      <c r="D50" s="150"/>
      <c r="E50" s="150"/>
      <c r="F50" s="163"/>
      <c r="G50" s="150"/>
      <c r="H50" s="150"/>
      <c r="I50" s="152"/>
      <c r="J50" s="153"/>
      <c r="K50" s="154"/>
      <c r="L50" s="155">
        <f t="shared" si="0"/>
        <v>0</v>
      </c>
      <c r="M50" s="156"/>
      <c r="N50" s="157"/>
      <c r="O50" s="166">
        <f t="shared" si="1"/>
        <v>0</v>
      </c>
      <c r="P50" s="164"/>
      <c r="Q50" s="164">
        <f t="shared" si="2"/>
        <v>0</v>
      </c>
    </row>
    <row r="51" spans="1:17" s="24" customFormat="1" ht="15.5" x14ac:dyDescent="0.35">
      <c r="A51" s="149"/>
      <c r="B51" s="150"/>
      <c r="C51" s="150"/>
      <c r="D51" s="150"/>
      <c r="E51" s="150"/>
      <c r="F51" s="163"/>
      <c r="G51" s="150"/>
      <c r="H51" s="150"/>
      <c r="I51" s="152"/>
      <c r="J51" s="153"/>
      <c r="K51" s="154"/>
      <c r="L51" s="155">
        <f t="shared" si="0"/>
        <v>0</v>
      </c>
      <c r="M51" s="156"/>
      <c r="N51" s="157"/>
      <c r="O51" s="166">
        <f t="shared" si="1"/>
        <v>0</v>
      </c>
      <c r="P51" s="164"/>
      <c r="Q51" s="164">
        <f t="shared" si="2"/>
        <v>0</v>
      </c>
    </row>
    <row r="52" spans="1:17" s="24" customFormat="1" ht="15.5" x14ac:dyDescent="0.35">
      <c r="A52" s="149"/>
      <c r="B52" s="150"/>
      <c r="C52" s="150"/>
      <c r="D52" s="150"/>
      <c r="E52" s="150"/>
      <c r="F52" s="163"/>
      <c r="G52" s="150"/>
      <c r="H52" s="150"/>
      <c r="I52" s="152"/>
      <c r="J52" s="153"/>
      <c r="K52" s="154"/>
      <c r="L52" s="155">
        <f t="shared" si="0"/>
        <v>0</v>
      </c>
      <c r="M52" s="156"/>
      <c r="N52" s="157"/>
      <c r="O52" s="166">
        <f t="shared" si="1"/>
        <v>0</v>
      </c>
      <c r="P52" s="164"/>
      <c r="Q52" s="164">
        <f t="shared" si="2"/>
        <v>0</v>
      </c>
    </row>
    <row r="53" spans="1:17" s="24" customFormat="1" ht="15.5" x14ac:dyDescent="0.35">
      <c r="A53" s="149"/>
      <c r="B53" s="150"/>
      <c r="C53" s="150"/>
      <c r="D53" s="150"/>
      <c r="E53" s="150"/>
      <c r="F53" s="163"/>
      <c r="G53" s="150"/>
      <c r="H53" s="150"/>
      <c r="I53" s="152"/>
      <c r="J53" s="153"/>
      <c r="K53" s="154"/>
      <c r="L53" s="155">
        <f t="shared" si="0"/>
        <v>0</v>
      </c>
      <c r="M53" s="156"/>
      <c r="N53" s="157"/>
      <c r="O53" s="166">
        <f t="shared" si="1"/>
        <v>0</v>
      </c>
      <c r="P53" s="164"/>
      <c r="Q53" s="164">
        <f t="shared" si="2"/>
        <v>0</v>
      </c>
    </row>
    <row r="54" spans="1:17" s="24" customFormat="1" ht="15.5" x14ac:dyDescent="0.35">
      <c r="A54" s="149"/>
      <c r="B54" s="150"/>
      <c r="C54" s="150"/>
      <c r="D54" s="150"/>
      <c r="E54" s="150"/>
      <c r="F54" s="163"/>
      <c r="G54" s="150"/>
      <c r="H54" s="150"/>
      <c r="I54" s="152"/>
      <c r="J54" s="153"/>
      <c r="K54" s="154"/>
      <c r="L54" s="155">
        <f t="shared" si="0"/>
        <v>0</v>
      </c>
      <c r="M54" s="156"/>
      <c r="N54" s="157"/>
      <c r="O54" s="166">
        <f t="shared" si="1"/>
        <v>0</v>
      </c>
      <c r="P54" s="164"/>
      <c r="Q54" s="164">
        <f t="shared" si="2"/>
        <v>0</v>
      </c>
    </row>
    <row r="55" spans="1:17" s="24" customFormat="1" ht="15.5" x14ac:dyDescent="0.35">
      <c r="A55" s="149"/>
      <c r="B55" s="150"/>
      <c r="C55" s="150"/>
      <c r="D55" s="150"/>
      <c r="E55" s="150"/>
      <c r="F55" s="163"/>
      <c r="G55" s="150"/>
      <c r="H55" s="150"/>
      <c r="I55" s="152"/>
      <c r="J55" s="153"/>
      <c r="K55" s="154"/>
      <c r="L55" s="155">
        <f t="shared" si="0"/>
        <v>0</v>
      </c>
      <c r="M55" s="156"/>
      <c r="N55" s="157"/>
      <c r="O55" s="166">
        <f t="shared" si="1"/>
        <v>0</v>
      </c>
      <c r="P55" s="164"/>
      <c r="Q55" s="164">
        <f t="shared" si="2"/>
        <v>0</v>
      </c>
    </row>
    <row r="56" spans="1:17" s="24" customFormat="1" ht="15.5" x14ac:dyDescent="0.35">
      <c r="A56" s="149"/>
      <c r="B56" s="150"/>
      <c r="C56" s="150"/>
      <c r="D56" s="150"/>
      <c r="E56" s="150"/>
      <c r="F56" s="163"/>
      <c r="G56" s="150"/>
      <c r="H56" s="150"/>
      <c r="I56" s="152"/>
      <c r="J56" s="153"/>
      <c r="K56" s="154"/>
      <c r="L56" s="155">
        <f t="shared" si="0"/>
        <v>0</v>
      </c>
      <c r="M56" s="156"/>
      <c r="N56" s="157"/>
      <c r="O56" s="166">
        <f t="shared" si="1"/>
        <v>0</v>
      </c>
      <c r="P56" s="164"/>
      <c r="Q56" s="164">
        <f t="shared" si="2"/>
        <v>0</v>
      </c>
    </row>
    <row r="57" spans="1:17" s="24" customFormat="1" ht="15.5" x14ac:dyDescent="0.35">
      <c r="A57" s="149"/>
      <c r="B57" s="150"/>
      <c r="C57" s="150"/>
      <c r="D57" s="150"/>
      <c r="E57" s="150"/>
      <c r="F57" s="163"/>
      <c r="G57" s="150"/>
      <c r="H57" s="150"/>
      <c r="I57" s="152"/>
      <c r="J57" s="153"/>
      <c r="K57" s="154"/>
      <c r="L57" s="155">
        <f t="shared" si="0"/>
        <v>0</v>
      </c>
      <c r="M57" s="156"/>
      <c r="N57" s="157"/>
      <c r="O57" s="166">
        <f t="shared" si="1"/>
        <v>0</v>
      </c>
      <c r="P57" s="164"/>
      <c r="Q57" s="164">
        <f t="shared" si="2"/>
        <v>0</v>
      </c>
    </row>
    <row r="58" spans="1:17" s="24" customFormat="1" ht="15.5" x14ac:dyDescent="0.35">
      <c r="A58" s="149"/>
      <c r="B58" s="150"/>
      <c r="C58" s="150"/>
      <c r="D58" s="150"/>
      <c r="E58" s="150"/>
      <c r="F58" s="163"/>
      <c r="G58" s="150"/>
      <c r="H58" s="150"/>
      <c r="I58" s="152"/>
      <c r="J58" s="153"/>
      <c r="K58" s="154"/>
      <c r="L58" s="155">
        <f t="shared" si="0"/>
        <v>0</v>
      </c>
      <c r="M58" s="156"/>
      <c r="N58" s="157"/>
      <c r="O58" s="166">
        <f t="shared" si="1"/>
        <v>0</v>
      </c>
      <c r="P58" s="164"/>
      <c r="Q58" s="164">
        <f t="shared" si="2"/>
        <v>0</v>
      </c>
    </row>
    <row r="59" spans="1:17" s="24" customFormat="1" ht="15.5" x14ac:dyDescent="0.35">
      <c r="A59" s="149"/>
      <c r="B59" s="150"/>
      <c r="C59" s="150"/>
      <c r="D59" s="150"/>
      <c r="E59" s="150"/>
      <c r="F59" s="163"/>
      <c r="G59" s="150"/>
      <c r="H59" s="150"/>
      <c r="I59" s="152"/>
      <c r="J59" s="153"/>
      <c r="K59" s="154"/>
      <c r="L59" s="155">
        <f t="shared" si="0"/>
        <v>0</v>
      </c>
      <c r="M59" s="156"/>
      <c r="N59" s="157"/>
      <c r="O59" s="166">
        <f t="shared" si="1"/>
        <v>0</v>
      </c>
      <c r="P59" s="164"/>
      <c r="Q59" s="164">
        <f t="shared" si="2"/>
        <v>0</v>
      </c>
    </row>
    <row r="60" spans="1:17" s="24" customFormat="1" ht="15.5" x14ac:dyDescent="0.35">
      <c r="A60" s="149"/>
      <c r="B60" s="150"/>
      <c r="C60" s="150"/>
      <c r="D60" s="150"/>
      <c r="E60" s="150"/>
      <c r="F60" s="163"/>
      <c r="G60" s="150"/>
      <c r="H60" s="150"/>
      <c r="I60" s="152"/>
      <c r="J60" s="153"/>
      <c r="K60" s="154"/>
      <c r="L60" s="155">
        <f t="shared" si="0"/>
        <v>0</v>
      </c>
      <c r="M60" s="156"/>
      <c r="N60" s="157"/>
      <c r="O60" s="166">
        <f t="shared" si="1"/>
        <v>0</v>
      </c>
      <c r="P60" s="164"/>
      <c r="Q60" s="164">
        <f t="shared" si="2"/>
        <v>0</v>
      </c>
    </row>
    <row r="61" spans="1:17" s="24" customFormat="1" ht="15.5" x14ac:dyDescent="0.35">
      <c r="A61" s="149"/>
      <c r="B61" s="150"/>
      <c r="C61" s="150"/>
      <c r="D61" s="150"/>
      <c r="E61" s="150"/>
      <c r="F61" s="163"/>
      <c r="G61" s="150"/>
      <c r="H61" s="150"/>
      <c r="I61" s="152"/>
      <c r="J61" s="153"/>
      <c r="K61" s="154"/>
      <c r="L61" s="155">
        <f t="shared" si="0"/>
        <v>0</v>
      </c>
      <c r="M61" s="156"/>
      <c r="N61" s="157"/>
      <c r="O61" s="166">
        <f t="shared" si="1"/>
        <v>0</v>
      </c>
      <c r="P61" s="164"/>
      <c r="Q61" s="164">
        <f t="shared" si="2"/>
        <v>0</v>
      </c>
    </row>
    <row r="62" spans="1:17" s="24" customFormat="1" ht="15.5" x14ac:dyDescent="0.35">
      <c r="A62" s="149"/>
      <c r="B62" s="150"/>
      <c r="C62" s="150"/>
      <c r="D62" s="150"/>
      <c r="E62" s="150"/>
      <c r="F62" s="163"/>
      <c r="G62" s="150"/>
      <c r="H62" s="150"/>
      <c r="I62" s="152"/>
      <c r="J62" s="153"/>
      <c r="K62" s="154"/>
      <c r="L62" s="155">
        <f t="shared" si="0"/>
        <v>0</v>
      </c>
      <c r="M62" s="156"/>
      <c r="N62" s="157"/>
      <c r="O62" s="166">
        <f t="shared" si="1"/>
        <v>0</v>
      </c>
      <c r="P62" s="164"/>
      <c r="Q62" s="164">
        <f t="shared" si="2"/>
        <v>0</v>
      </c>
    </row>
    <row r="63" spans="1:17" s="24" customFormat="1" ht="15.5" x14ac:dyDescent="0.35">
      <c r="A63" s="149"/>
      <c r="B63" s="150"/>
      <c r="C63" s="150"/>
      <c r="D63" s="150"/>
      <c r="E63" s="150"/>
      <c r="F63" s="163"/>
      <c r="G63" s="150"/>
      <c r="H63" s="150"/>
      <c r="I63" s="152"/>
      <c r="J63" s="153"/>
      <c r="K63" s="154"/>
      <c r="L63" s="155">
        <f t="shared" si="0"/>
        <v>0</v>
      </c>
      <c r="M63" s="156"/>
      <c r="N63" s="157"/>
      <c r="O63" s="166">
        <f t="shared" si="1"/>
        <v>0</v>
      </c>
      <c r="P63" s="164"/>
      <c r="Q63" s="164">
        <f t="shared" si="2"/>
        <v>0</v>
      </c>
    </row>
    <row r="64" spans="1:17" s="24" customFormat="1" ht="15.5" x14ac:dyDescent="0.35">
      <c r="A64" s="149"/>
      <c r="B64" s="150"/>
      <c r="C64" s="150"/>
      <c r="D64" s="150"/>
      <c r="E64" s="150"/>
      <c r="F64" s="163"/>
      <c r="G64" s="150"/>
      <c r="H64" s="150"/>
      <c r="I64" s="152"/>
      <c r="J64" s="153"/>
      <c r="K64" s="154"/>
      <c r="L64" s="155">
        <f t="shared" si="0"/>
        <v>0</v>
      </c>
      <c r="M64" s="156"/>
      <c r="N64" s="157"/>
      <c r="O64" s="166">
        <f t="shared" si="1"/>
        <v>0</v>
      </c>
      <c r="P64" s="164"/>
      <c r="Q64" s="164">
        <f t="shared" si="2"/>
        <v>0</v>
      </c>
    </row>
    <row r="65" spans="1:17" s="24" customFormat="1" ht="15.5" x14ac:dyDescent="0.35">
      <c r="A65" s="149"/>
      <c r="B65" s="150"/>
      <c r="C65" s="150"/>
      <c r="D65" s="150"/>
      <c r="E65" s="150"/>
      <c r="F65" s="163"/>
      <c r="G65" s="150"/>
      <c r="H65" s="150"/>
      <c r="I65" s="152"/>
      <c r="J65" s="153"/>
      <c r="K65" s="154"/>
      <c r="L65" s="155">
        <f t="shared" si="0"/>
        <v>0</v>
      </c>
      <c r="M65" s="156"/>
      <c r="N65" s="157"/>
      <c r="O65" s="166">
        <f t="shared" si="1"/>
        <v>0</v>
      </c>
      <c r="P65" s="164"/>
      <c r="Q65" s="164">
        <f t="shared" si="2"/>
        <v>0</v>
      </c>
    </row>
    <row r="66" spans="1:17" s="24" customFormat="1" ht="15.5" x14ac:dyDescent="0.35">
      <c r="A66" s="149"/>
      <c r="B66" s="150"/>
      <c r="C66" s="150"/>
      <c r="D66" s="150"/>
      <c r="E66" s="150"/>
      <c r="F66" s="163"/>
      <c r="G66" s="150"/>
      <c r="H66" s="150"/>
      <c r="I66" s="152"/>
      <c r="J66" s="153"/>
      <c r="K66" s="154"/>
      <c r="L66" s="155">
        <f t="shared" si="0"/>
        <v>0</v>
      </c>
      <c r="M66" s="156"/>
      <c r="N66" s="157"/>
      <c r="O66" s="166">
        <f t="shared" si="1"/>
        <v>0</v>
      </c>
      <c r="P66" s="164"/>
      <c r="Q66" s="164">
        <f t="shared" si="2"/>
        <v>0</v>
      </c>
    </row>
    <row r="67" spans="1:17" s="24" customFormat="1" ht="15.5" x14ac:dyDescent="0.35">
      <c r="A67" s="149"/>
      <c r="B67" s="150"/>
      <c r="C67" s="150"/>
      <c r="D67" s="150"/>
      <c r="E67" s="150"/>
      <c r="F67" s="163"/>
      <c r="G67" s="150"/>
      <c r="H67" s="150"/>
      <c r="I67" s="152"/>
      <c r="J67" s="153"/>
      <c r="K67" s="154"/>
      <c r="L67" s="155">
        <f t="shared" si="0"/>
        <v>0</v>
      </c>
      <c r="M67" s="156"/>
      <c r="N67" s="157"/>
      <c r="O67" s="166">
        <f t="shared" si="1"/>
        <v>0</v>
      </c>
      <c r="P67" s="164"/>
      <c r="Q67" s="164">
        <f t="shared" si="2"/>
        <v>0</v>
      </c>
    </row>
    <row r="68" spans="1:17" s="24" customFormat="1" ht="15.5" x14ac:dyDescent="0.35">
      <c r="A68" s="149"/>
      <c r="B68" s="150"/>
      <c r="C68" s="150"/>
      <c r="D68" s="150"/>
      <c r="E68" s="150"/>
      <c r="F68" s="163"/>
      <c r="G68" s="150"/>
      <c r="H68" s="150"/>
      <c r="I68" s="152"/>
      <c r="J68" s="153"/>
      <c r="K68" s="154"/>
      <c r="L68" s="155">
        <f t="shared" si="0"/>
        <v>0</v>
      </c>
      <c r="M68" s="156"/>
      <c r="N68" s="157"/>
      <c r="O68" s="166">
        <f t="shared" si="1"/>
        <v>0</v>
      </c>
      <c r="P68" s="164"/>
      <c r="Q68" s="164">
        <f t="shared" si="2"/>
        <v>0</v>
      </c>
    </row>
    <row r="69" spans="1:17" s="24" customFormat="1" ht="15.5" x14ac:dyDescent="0.35">
      <c r="A69" s="149"/>
      <c r="B69" s="150"/>
      <c r="C69" s="150"/>
      <c r="D69" s="150"/>
      <c r="E69" s="150"/>
      <c r="F69" s="163"/>
      <c r="G69" s="150"/>
      <c r="H69" s="150"/>
      <c r="I69" s="152"/>
      <c r="J69" s="153"/>
      <c r="K69" s="154"/>
      <c r="L69" s="155">
        <f t="shared" ref="L69:L132" si="3">IF(K69="",I69,I69/K69)</f>
        <v>0</v>
      </c>
      <c r="M69" s="156"/>
      <c r="N69" s="157"/>
      <c r="O69" s="166">
        <f t="shared" si="1"/>
        <v>0</v>
      </c>
      <c r="P69" s="164"/>
      <c r="Q69" s="164">
        <f t="shared" si="2"/>
        <v>0</v>
      </c>
    </row>
    <row r="70" spans="1:17" s="24" customFormat="1" ht="15.5" x14ac:dyDescent="0.35">
      <c r="A70" s="149"/>
      <c r="B70" s="150"/>
      <c r="C70" s="150"/>
      <c r="D70" s="150"/>
      <c r="E70" s="150"/>
      <c r="F70" s="163"/>
      <c r="G70" s="150"/>
      <c r="H70" s="150"/>
      <c r="I70" s="152"/>
      <c r="J70" s="153"/>
      <c r="K70" s="154"/>
      <c r="L70" s="155">
        <f t="shared" si="3"/>
        <v>0</v>
      </c>
      <c r="M70" s="156"/>
      <c r="N70" s="157"/>
      <c r="O70" s="166">
        <f t="shared" si="1"/>
        <v>0</v>
      </c>
      <c r="P70" s="164"/>
      <c r="Q70" s="164">
        <f t="shared" si="2"/>
        <v>0</v>
      </c>
    </row>
    <row r="71" spans="1:17" s="24" customFormat="1" ht="15.5" x14ac:dyDescent="0.35">
      <c r="A71" s="149"/>
      <c r="B71" s="150"/>
      <c r="C71" s="150"/>
      <c r="D71" s="150"/>
      <c r="E71" s="150"/>
      <c r="F71" s="163"/>
      <c r="G71" s="150"/>
      <c r="H71" s="150"/>
      <c r="I71" s="152"/>
      <c r="J71" s="153"/>
      <c r="K71" s="154"/>
      <c r="L71" s="155">
        <f t="shared" si="3"/>
        <v>0</v>
      </c>
      <c r="M71" s="156"/>
      <c r="N71" s="157"/>
      <c r="O71" s="166">
        <f t="shared" si="1"/>
        <v>0</v>
      </c>
      <c r="P71" s="164"/>
      <c r="Q71" s="164">
        <f t="shared" si="2"/>
        <v>0</v>
      </c>
    </row>
    <row r="72" spans="1:17" s="24" customFormat="1" ht="15.5" x14ac:dyDescent="0.35">
      <c r="A72" s="149"/>
      <c r="B72" s="150"/>
      <c r="C72" s="150"/>
      <c r="D72" s="150"/>
      <c r="E72" s="150"/>
      <c r="F72" s="163"/>
      <c r="G72" s="150"/>
      <c r="H72" s="150"/>
      <c r="I72" s="152"/>
      <c r="J72" s="153"/>
      <c r="K72" s="154"/>
      <c r="L72" s="155">
        <f t="shared" si="3"/>
        <v>0</v>
      </c>
      <c r="M72" s="156"/>
      <c r="N72" s="157"/>
      <c r="O72" s="166">
        <f t="shared" si="1"/>
        <v>0</v>
      </c>
      <c r="P72" s="164"/>
      <c r="Q72" s="164">
        <f t="shared" si="2"/>
        <v>0</v>
      </c>
    </row>
    <row r="73" spans="1:17" s="24" customFormat="1" ht="15.5" x14ac:dyDescent="0.35">
      <c r="A73" s="149"/>
      <c r="B73" s="150"/>
      <c r="C73" s="150"/>
      <c r="D73" s="150"/>
      <c r="E73" s="150"/>
      <c r="F73" s="163"/>
      <c r="G73" s="150"/>
      <c r="H73" s="150"/>
      <c r="I73" s="152"/>
      <c r="J73" s="153"/>
      <c r="K73" s="154"/>
      <c r="L73" s="155">
        <f t="shared" si="3"/>
        <v>0</v>
      </c>
      <c r="M73" s="156"/>
      <c r="N73" s="157"/>
      <c r="O73" s="166">
        <f t="shared" si="1"/>
        <v>0</v>
      </c>
      <c r="P73" s="164"/>
      <c r="Q73" s="164">
        <f t="shared" si="2"/>
        <v>0</v>
      </c>
    </row>
    <row r="74" spans="1:17" s="24" customFormat="1" ht="15.5" x14ac:dyDescent="0.35">
      <c r="A74" s="149"/>
      <c r="B74" s="150"/>
      <c r="C74" s="150"/>
      <c r="D74" s="150"/>
      <c r="E74" s="150"/>
      <c r="F74" s="163"/>
      <c r="G74" s="150"/>
      <c r="H74" s="150"/>
      <c r="I74" s="152"/>
      <c r="J74" s="153"/>
      <c r="K74" s="154"/>
      <c r="L74" s="155">
        <f t="shared" si="3"/>
        <v>0</v>
      </c>
      <c r="M74" s="156"/>
      <c r="N74" s="157"/>
      <c r="O74" s="166">
        <f t="shared" si="1"/>
        <v>0</v>
      </c>
      <c r="P74" s="164"/>
      <c r="Q74" s="164">
        <f t="shared" si="2"/>
        <v>0</v>
      </c>
    </row>
    <row r="75" spans="1:17" s="24" customFormat="1" ht="15.5" x14ac:dyDescent="0.35">
      <c r="A75" s="149"/>
      <c r="B75" s="150"/>
      <c r="C75" s="150"/>
      <c r="D75" s="150"/>
      <c r="E75" s="150"/>
      <c r="F75" s="163"/>
      <c r="G75" s="150"/>
      <c r="H75" s="150"/>
      <c r="I75" s="152"/>
      <c r="J75" s="153"/>
      <c r="K75" s="154"/>
      <c r="L75" s="155">
        <f t="shared" si="3"/>
        <v>0</v>
      </c>
      <c r="M75" s="156"/>
      <c r="N75" s="157"/>
      <c r="O75" s="166">
        <f t="shared" si="1"/>
        <v>0</v>
      </c>
      <c r="P75" s="164"/>
      <c r="Q75" s="164">
        <f t="shared" si="2"/>
        <v>0</v>
      </c>
    </row>
    <row r="76" spans="1:17" s="24" customFormat="1" ht="15.5" x14ac:dyDescent="0.35">
      <c r="A76" s="149"/>
      <c r="B76" s="150"/>
      <c r="C76" s="150"/>
      <c r="D76" s="150"/>
      <c r="E76" s="150"/>
      <c r="F76" s="163"/>
      <c r="G76" s="150"/>
      <c r="H76" s="150"/>
      <c r="I76" s="152"/>
      <c r="J76" s="153"/>
      <c r="K76" s="154"/>
      <c r="L76" s="155">
        <f t="shared" si="3"/>
        <v>0</v>
      </c>
      <c r="M76" s="156"/>
      <c r="N76" s="157"/>
      <c r="O76" s="166">
        <f t="shared" si="1"/>
        <v>0</v>
      </c>
      <c r="P76" s="164"/>
      <c r="Q76" s="164">
        <f t="shared" si="2"/>
        <v>0</v>
      </c>
    </row>
    <row r="77" spans="1:17" s="24" customFormat="1" ht="15.5" x14ac:dyDescent="0.35">
      <c r="A77" s="149"/>
      <c r="B77" s="150"/>
      <c r="C77" s="150"/>
      <c r="D77" s="150"/>
      <c r="E77" s="150"/>
      <c r="F77" s="163"/>
      <c r="G77" s="150"/>
      <c r="H77" s="150"/>
      <c r="I77" s="152"/>
      <c r="J77" s="153"/>
      <c r="K77" s="154"/>
      <c r="L77" s="155">
        <f t="shared" si="3"/>
        <v>0</v>
      </c>
      <c r="M77" s="156"/>
      <c r="N77" s="157"/>
      <c r="O77" s="166">
        <f t="shared" si="1"/>
        <v>0</v>
      </c>
      <c r="P77" s="164"/>
      <c r="Q77" s="164">
        <f t="shared" si="2"/>
        <v>0</v>
      </c>
    </row>
    <row r="78" spans="1:17" s="24" customFormat="1" ht="15.5" x14ac:dyDescent="0.35">
      <c r="A78" s="149"/>
      <c r="B78" s="150"/>
      <c r="C78" s="150"/>
      <c r="D78" s="150"/>
      <c r="E78" s="150"/>
      <c r="F78" s="163"/>
      <c r="G78" s="150"/>
      <c r="H78" s="150"/>
      <c r="I78" s="152"/>
      <c r="J78" s="153"/>
      <c r="K78" s="154"/>
      <c r="L78" s="155">
        <f t="shared" si="3"/>
        <v>0</v>
      </c>
      <c r="M78" s="156"/>
      <c r="N78" s="157"/>
      <c r="O78" s="166">
        <f t="shared" si="1"/>
        <v>0</v>
      </c>
      <c r="P78" s="164"/>
      <c r="Q78" s="164">
        <f t="shared" si="2"/>
        <v>0</v>
      </c>
    </row>
    <row r="79" spans="1:17" s="24" customFormat="1" ht="15.5" x14ac:dyDescent="0.35">
      <c r="A79" s="149"/>
      <c r="B79" s="150"/>
      <c r="C79" s="150"/>
      <c r="D79" s="150"/>
      <c r="E79" s="150"/>
      <c r="F79" s="163"/>
      <c r="G79" s="150"/>
      <c r="H79" s="150"/>
      <c r="I79" s="152"/>
      <c r="J79" s="153"/>
      <c r="K79" s="154"/>
      <c r="L79" s="155">
        <f t="shared" si="3"/>
        <v>0</v>
      </c>
      <c r="M79" s="156"/>
      <c r="N79" s="157"/>
      <c r="O79" s="166">
        <f t="shared" si="1"/>
        <v>0</v>
      </c>
      <c r="P79" s="164"/>
      <c r="Q79" s="164">
        <f t="shared" si="2"/>
        <v>0</v>
      </c>
    </row>
    <row r="80" spans="1:17" s="24" customFormat="1" ht="15.5" x14ac:dyDescent="0.35">
      <c r="A80" s="149"/>
      <c r="B80" s="150"/>
      <c r="C80" s="150"/>
      <c r="D80" s="150"/>
      <c r="E80" s="150"/>
      <c r="F80" s="163"/>
      <c r="G80" s="150"/>
      <c r="H80" s="150"/>
      <c r="I80" s="152"/>
      <c r="J80" s="153"/>
      <c r="K80" s="154"/>
      <c r="L80" s="155">
        <f t="shared" si="3"/>
        <v>0</v>
      </c>
      <c r="M80" s="156"/>
      <c r="N80" s="157"/>
      <c r="O80" s="166">
        <f t="shared" si="1"/>
        <v>0</v>
      </c>
      <c r="P80" s="164"/>
      <c r="Q80" s="164">
        <f t="shared" si="2"/>
        <v>0</v>
      </c>
    </row>
    <row r="81" spans="1:17" s="24" customFormat="1" ht="15.5" x14ac:dyDescent="0.35">
      <c r="A81" s="149"/>
      <c r="B81" s="150"/>
      <c r="C81" s="150"/>
      <c r="D81" s="150"/>
      <c r="E81" s="150"/>
      <c r="F81" s="163"/>
      <c r="G81" s="150"/>
      <c r="H81" s="150"/>
      <c r="I81" s="152"/>
      <c r="J81" s="153"/>
      <c r="K81" s="154"/>
      <c r="L81" s="155">
        <f t="shared" si="3"/>
        <v>0</v>
      </c>
      <c r="M81" s="156"/>
      <c r="N81" s="157"/>
      <c r="O81" s="166">
        <f t="shared" si="1"/>
        <v>0</v>
      </c>
      <c r="P81" s="164"/>
      <c r="Q81" s="164">
        <f t="shared" si="2"/>
        <v>0</v>
      </c>
    </row>
    <row r="82" spans="1:17" s="24" customFormat="1" ht="15.5" x14ac:dyDescent="0.35">
      <c r="A82" s="149"/>
      <c r="B82" s="150"/>
      <c r="C82" s="150"/>
      <c r="D82" s="150"/>
      <c r="E82" s="150"/>
      <c r="F82" s="163"/>
      <c r="G82" s="150"/>
      <c r="H82" s="150"/>
      <c r="I82" s="152"/>
      <c r="J82" s="153"/>
      <c r="K82" s="154"/>
      <c r="L82" s="155">
        <f t="shared" si="3"/>
        <v>0</v>
      </c>
      <c r="M82" s="156"/>
      <c r="N82" s="157"/>
      <c r="O82" s="166">
        <f t="shared" si="1"/>
        <v>0</v>
      </c>
      <c r="P82" s="164"/>
      <c r="Q82" s="164">
        <f t="shared" si="2"/>
        <v>0</v>
      </c>
    </row>
    <row r="83" spans="1:17" s="24" customFormat="1" ht="15.5" x14ac:dyDescent="0.35">
      <c r="A83" s="149"/>
      <c r="B83" s="150"/>
      <c r="C83" s="150"/>
      <c r="D83" s="150"/>
      <c r="E83" s="150"/>
      <c r="F83" s="163"/>
      <c r="G83" s="150"/>
      <c r="H83" s="150"/>
      <c r="I83" s="152"/>
      <c r="J83" s="153"/>
      <c r="K83" s="154"/>
      <c r="L83" s="155">
        <f t="shared" si="3"/>
        <v>0</v>
      </c>
      <c r="M83" s="156"/>
      <c r="N83" s="157"/>
      <c r="O83" s="166">
        <f t="shared" si="1"/>
        <v>0</v>
      </c>
      <c r="P83" s="164"/>
      <c r="Q83" s="164">
        <f t="shared" si="2"/>
        <v>0</v>
      </c>
    </row>
    <row r="84" spans="1:17" s="24" customFormat="1" ht="15.5" x14ac:dyDescent="0.35">
      <c r="A84" s="149"/>
      <c r="B84" s="150"/>
      <c r="C84" s="150"/>
      <c r="D84" s="150"/>
      <c r="E84" s="150"/>
      <c r="F84" s="163"/>
      <c r="G84" s="150"/>
      <c r="H84" s="150"/>
      <c r="I84" s="152"/>
      <c r="J84" s="153"/>
      <c r="K84" s="154"/>
      <c r="L84" s="155">
        <f t="shared" si="3"/>
        <v>0</v>
      </c>
      <c r="M84" s="156"/>
      <c r="N84" s="157"/>
      <c r="O84" s="166">
        <f t="shared" si="1"/>
        <v>0</v>
      </c>
      <c r="P84" s="164"/>
      <c r="Q84" s="164">
        <f t="shared" si="2"/>
        <v>0</v>
      </c>
    </row>
    <row r="85" spans="1:17" s="24" customFormat="1" ht="15.5" x14ac:dyDescent="0.35">
      <c r="A85" s="149"/>
      <c r="B85" s="150"/>
      <c r="C85" s="150"/>
      <c r="D85" s="150"/>
      <c r="E85" s="150"/>
      <c r="F85" s="163"/>
      <c r="G85" s="150"/>
      <c r="H85" s="150"/>
      <c r="I85" s="152"/>
      <c r="J85" s="153"/>
      <c r="K85" s="154"/>
      <c r="L85" s="155">
        <f t="shared" si="3"/>
        <v>0</v>
      </c>
      <c r="M85" s="156"/>
      <c r="N85" s="157"/>
      <c r="O85" s="166">
        <f t="shared" si="1"/>
        <v>0</v>
      </c>
      <c r="P85" s="164"/>
      <c r="Q85" s="164">
        <f t="shared" si="2"/>
        <v>0</v>
      </c>
    </row>
    <row r="86" spans="1:17" s="24" customFormat="1" ht="15.5" x14ac:dyDescent="0.35">
      <c r="A86" s="149"/>
      <c r="B86" s="150"/>
      <c r="C86" s="150"/>
      <c r="D86" s="150"/>
      <c r="E86" s="150"/>
      <c r="F86" s="163"/>
      <c r="G86" s="150"/>
      <c r="H86" s="150"/>
      <c r="I86" s="152"/>
      <c r="J86" s="153"/>
      <c r="K86" s="154"/>
      <c r="L86" s="155">
        <f t="shared" si="3"/>
        <v>0</v>
      </c>
      <c r="M86" s="156"/>
      <c r="N86" s="157"/>
      <c r="O86" s="166">
        <f t="shared" si="1"/>
        <v>0</v>
      </c>
      <c r="P86" s="164"/>
      <c r="Q86" s="164">
        <f t="shared" si="2"/>
        <v>0</v>
      </c>
    </row>
    <row r="87" spans="1:17" s="24" customFormat="1" ht="15.5" x14ac:dyDescent="0.35">
      <c r="A87" s="149"/>
      <c r="B87" s="150"/>
      <c r="C87" s="150"/>
      <c r="D87" s="150"/>
      <c r="E87" s="150"/>
      <c r="F87" s="163"/>
      <c r="G87" s="150"/>
      <c r="H87" s="150"/>
      <c r="I87" s="152"/>
      <c r="J87" s="153"/>
      <c r="K87" s="154"/>
      <c r="L87" s="155">
        <f t="shared" si="3"/>
        <v>0</v>
      </c>
      <c r="M87" s="156"/>
      <c r="N87" s="157"/>
      <c r="O87" s="166">
        <f t="shared" si="1"/>
        <v>0</v>
      </c>
      <c r="P87" s="164"/>
      <c r="Q87" s="164">
        <f t="shared" si="2"/>
        <v>0</v>
      </c>
    </row>
    <row r="88" spans="1:17" s="24" customFormat="1" ht="15.5" x14ac:dyDescent="0.35">
      <c r="A88" s="149"/>
      <c r="B88" s="150"/>
      <c r="C88" s="150"/>
      <c r="D88" s="150"/>
      <c r="E88" s="150"/>
      <c r="F88" s="163"/>
      <c r="G88" s="150"/>
      <c r="H88" s="150"/>
      <c r="I88" s="152"/>
      <c r="J88" s="153"/>
      <c r="K88" s="154"/>
      <c r="L88" s="155">
        <f t="shared" si="3"/>
        <v>0</v>
      </c>
      <c r="M88" s="156"/>
      <c r="N88" s="157"/>
      <c r="O88" s="166">
        <f t="shared" si="1"/>
        <v>0</v>
      </c>
      <c r="P88" s="164"/>
      <c r="Q88" s="164">
        <f t="shared" si="2"/>
        <v>0</v>
      </c>
    </row>
    <row r="89" spans="1:17" s="24" customFormat="1" ht="15.5" x14ac:dyDescent="0.35">
      <c r="A89" s="149"/>
      <c r="B89" s="150"/>
      <c r="C89" s="150"/>
      <c r="D89" s="150"/>
      <c r="E89" s="150"/>
      <c r="F89" s="163"/>
      <c r="G89" s="150"/>
      <c r="H89" s="150"/>
      <c r="I89" s="152"/>
      <c r="J89" s="153"/>
      <c r="K89" s="154"/>
      <c r="L89" s="155">
        <f t="shared" si="3"/>
        <v>0</v>
      </c>
      <c r="M89" s="156"/>
      <c r="N89" s="157"/>
      <c r="O89" s="166">
        <f t="shared" si="1"/>
        <v>0</v>
      </c>
      <c r="P89" s="164"/>
      <c r="Q89" s="164">
        <f t="shared" si="2"/>
        <v>0</v>
      </c>
    </row>
    <row r="90" spans="1:17" s="24" customFormat="1" ht="15.5" x14ac:dyDescent="0.35">
      <c r="A90" s="149"/>
      <c r="B90" s="150"/>
      <c r="C90" s="150"/>
      <c r="D90" s="150"/>
      <c r="E90" s="150"/>
      <c r="F90" s="163"/>
      <c r="G90" s="150"/>
      <c r="H90" s="150"/>
      <c r="I90" s="152"/>
      <c r="J90" s="153"/>
      <c r="K90" s="154"/>
      <c r="L90" s="155">
        <f t="shared" si="3"/>
        <v>0</v>
      </c>
      <c r="M90" s="156"/>
      <c r="N90" s="157"/>
      <c r="O90" s="166">
        <f t="shared" si="1"/>
        <v>0</v>
      </c>
      <c r="P90" s="164"/>
      <c r="Q90" s="164">
        <f t="shared" si="2"/>
        <v>0</v>
      </c>
    </row>
    <row r="91" spans="1:17" s="24" customFormat="1" ht="15.5" x14ac:dyDescent="0.35">
      <c r="A91" s="149"/>
      <c r="B91" s="150"/>
      <c r="C91" s="150"/>
      <c r="D91" s="150"/>
      <c r="E91" s="150"/>
      <c r="F91" s="163"/>
      <c r="G91" s="150"/>
      <c r="H91" s="150"/>
      <c r="I91" s="152"/>
      <c r="J91" s="153"/>
      <c r="K91" s="154"/>
      <c r="L91" s="155">
        <f t="shared" si="3"/>
        <v>0</v>
      </c>
      <c r="M91" s="156"/>
      <c r="N91" s="157"/>
      <c r="O91" s="166">
        <f t="shared" si="1"/>
        <v>0</v>
      </c>
      <c r="P91" s="164"/>
      <c r="Q91" s="164">
        <f t="shared" si="2"/>
        <v>0</v>
      </c>
    </row>
    <row r="92" spans="1:17" s="24" customFormat="1" ht="15.5" x14ac:dyDescent="0.35">
      <c r="A92" s="149"/>
      <c r="B92" s="150"/>
      <c r="C92" s="150"/>
      <c r="D92" s="150"/>
      <c r="E92" s="150"/>
      <c r="F92" s="163"/>
      <c r="G92" s="150"/>
      <c r="H92" s="150"/>
      <c r="I92" s="152"/>
      <c r="J92" s="153"/>
      <c r="K92" s="154"/>
      <c r="L92" s="155">
        <f t="shared" si="3"/>
        <v>0</v>
      </c>
      <c r="M92" s="156"/>
      <c r="N92" s="157"/>
      <c r="O92" s="166">
        <f t="shared" si="1"/>
        <v>0</v>
      </c>
      <c r="P92" s="164"/>
      <c r="Q92" s="164">
        <f t="shared" si="2"/>
        <v>0</v>
      </c>
    </row>
    <row r="93" spans="1:17" s="24" customFormat="1" ht="15.5" x14ac:dyDescent="0.35">
      <c r="A93" s="149"/>
      <c r="B93" s="150"/>
      <c r="C93" s="150"/>
      <c r="D93" s="150"/>
      <c r="E93" s="150"/>
      <c r="F93" s="163"/>
      <c r="G93" s="150"/>
      <c r="H93" s="150"/>
      <c r="I93" s="152"/>
      <c r="J93" s="153"/>
      <c r="K93" s="154"/>
      <c r="L93" s="155">
        <f t="shared" si="3"/>
        <v>0</v>
      </c>
      <c r="M93" s="156"/>
      <c r="N93" s="157"/>
      <c r="O93" s="166">
        <f t="shared" si="1"/>
        <v>0</v>
      </c>
      <c r="P93" s="164"/>
      <c r="Q93" s="164">
        <f t="shared" si="2"/>
        <v>0</v>
      </c>
    </row>
    <row r="94" spans="1:17" s="24" customFormat="1" ht="15.5" x14ac:dyDescent="0.35">
      <c r="A94" s="149"/>
      <c r="B94" s="150"/>
      <c r="C94" s="150"/>
      <c r="D94" s="150"/>
      <c r="E94" s="150"/>
      <c r="F94" s="163"/>
      <c r="G94" s="150"/>
      <c r="H94" s="150"/>
      <c r="I94" s="152"/>
      <c r="J94" s="153"/>
      <c r="K94" s="154"/>
      <c r="L94" s="155">
        <f t="shared" si="3"/>
        <v>0</v>
      </c>
      <c r="M94" s="156"/>
      <c r="N94" s="157"/>
      <c r="O94" s="166">
        <f t="shared" si="1"/>
        <v>0</v>
      </c>
      <c r="P94" s="164"/>
      <c r="Q94" s="164">
        <f t="shared" si="2"/>
        <v>0</v>
      </c>
    </row>
    <row r="95" spans="1:17" s="24" customFormat="1" ht="15.5" x14ac:dyDescent="0.35">
      <c r="A95" s="149"/>
      <c r="B95" s="150"/>
      <c r="C95" s="150"/>
      <c r="D95" s="150"/>
      <c r="E95" s="150"/>
      <c r="F95" s="163"/>
      <c r="G95" s="150"/>
      <c r="H95" s="150"/>
      <c r="I95" s="152"/>
      <c r="J95" s="153"/>
      <c r="K95" s="154"/>
      <c r="L95" s="155">
        <f t="shared" si="3"/>
        <v>0</v>
      </c>
      <c r="M95" s="156"/>
      <c r="N95" s="157"/>
      <c r="O95" s="166">
        <f t="shared" si="1"/>
        <v>0</v>
      </c>
      <c r="P95" s="164"/>
      <c r="Q95" s="164">
        <f t="shared" si="2"/>
        <v>0</v>
      </c>
    </row>
    <row r="96" spans="1:17" s="24" customFormat="1" ht="15.5" x14ac:dyDescent="0.35">
      <c r="A96" s="149"/>
      <c r="B96" s="150"/>
      <c r="C96" s="150"/>
      <c r="D96" s="150"/>
      <c r="E96" s="150"/>
      <c r="F96" s="163"/>
      <c r="G96" s="150"/>
      <c r="H96" s="150"/>
      <c r="I96" s="152"/>
      <c r="J96" s="153"/>
      <c r="K96" s="154"/>
      <c r="L96" s="155">
        <f t="shared" si="3"/>
        <v>0</v>
      </c>
      <c r="M96" s="156"/>
      <c r="N96" s="157"/>
      <c r="O96" s="166">
        <f t="shared" si="1"/>
        <v>0</v>
      </c>
      <c r="P96" s="164"/>
      <c r="Q96" s="164">
        <f t="shared" si="2"/>
        <v>0</v>
      </c>
    </row>
    <row r="97" spans="1:17" s="24" customFormat="1" ht="15.5" x14ac:dyDescent="0.35">
      <c r="A97" s="149"/>
      <c r="B97" s="150"/>
      <c r="C97" s="150"/>
      <c r="D97" s="150"/>
      <c r="E97" s="150"/>
      <c r="F97" s="163"/>
      <c r="G97" s="150"/>
      <c r="H97" s="150"/>
      <c r="I97" s="152"/>
      <c r="J97" s="153"/>
      <c r="K97" s="154"/>
      <c r="L97" s="155">
        <f t="shared" si="3"/>
        <v>0</v>
      </c>
      <c r="M97" s="156"/>
      <c r="N97" s="157"/>
      <c r="O97" s="166">
        <f t="shared" si="1"/>
        <v>0</v>
      </c>
      <c r="P97" s="164"/>
      <c r="Q97" s="164">
        <f t="shared" si="2"/>
        <v>0</v>
      </c>
    </row>
    <row r="98" spans="1:17" s="24" customFormat="1" ht="15.5" x14ac:dyDescent="0.35">
      <c r="A98" s="149"/>
      <c r="B98" s="150"/>
      <c r="C98" s="150"/>
      <c r="D98" s="150"/>
      <c r="E98" s="150"/>
      <c r="F98" s="163"/>
      <c r="G98" s="150"/>
      <c r="H98" s="150"/>
      <c r="I98" s="152"/>
      <c r="J98" s="153"/>
      <c r="K98" s="154"/>
      <c r="L98" s="155">
        <f t="shared" si="3"/>
        <v>0</v>
      </c>
      <c r="M98" s="156"/>
      <c r="N98" s="157"/>
      <c r="O98" s="166">
        <f t="shared" si="1"/>
        <v>0</v>
      </c>
      <c r="P98" s="164"/>
      <c r="Q98" s="164">
        <f t="shared" si="2"/>
        <v>0</v>
      </c>
    </row>
    <row r="99" spans="1:17" s="24" customFormat="1" ht="15.5" x14ac:dyDescent="0.35">
      <c r="A99" s="149"/>
      <c r="B99" s="150"/>
      <c r="C99" s="150"/>
      <c r="D99" s="150"/>
      <c r="E99" s="150"/>
      <c r="F99" s="163"/>
      <c r="G99" s="150"/>
      <c r="H99" s="150"/>
      <c r="I99" s="152"/>
      <c r="J99" s="153"/>
      <c r="K99" s="154"/>
      <c r="L99" s="155">
        <f t="shared" si="3"/>
        <v>0</v>
      </c>
      <c r="M99" s="156"/>
      <c r="N99" s="157"/>
      <c r="O99" s="166">
        <f t="shared" si="1"/>
        <v>0</v>
      </c>
      <c r="P99" s="164"/>
      <c r="Q99" s="164">
        <f t="shared" si="2"/>
        <v>0</v>
      </c>
    </row>
    <row r="100" spans="1:17" s="24" customFormat="1" ht="15.5" x14ac:dyDescent="0.35">
      <c r="A100" s="149"/>
      <c r="B100" s="150"/>
      <c r="C100" s="150"/>
      <c r="D100" s="150"/>
      <c r="E100" s="150"/>
      <c r="F100" s="163"/>
      <c r="G100" s="150"/>
      <c r="H100" s="150"/>
      <c r="I100" s="152"/>
      <c r="J100" s="153"/>
      <c r="K100" s="154"/>
      <c r="L100" s="155">
        <f t="shared" si="3"/>
        <v>0</v>
      </c>
      <c r="M100" s="156"/>
      <c r="N100" s="157"/>
      <c r="O100" s="166">
        <f t="shared" si="1"/>
        <v>0</v>
      </c>
      <c r="P100" s="164"/>
      <c r="Q100" s="164">
        <f t="shared" si="2"/>
        <v>0</v>
      </c>
    </row>
    <row r="101" spans="1:17" s="24" customFormat="1" ht="15.5" x14ac:dyDescent="0.35">
      <c r="A101" s="149"/>
      <c r="B101" s="150"/>
      <c r="C101" s="150"/>
      <c r="D101" s="150"/>
      <c r="E101" s="150"/>
      <c r="F101" s="163"/>
      <c r="G101" s="150"/>
      <c r="H101" s="150"/>
      <c r="I101" s="152"/>
      <c r="J101" s="153"/>
      <c r="K101" s="154"/>
      <c r="L101" s="155">
        <f t="shared" si="3"/>
        <v>0</v>
      </c>
      <c r="M101" s="156"/>
      <c r="N101" s="157"/>
      <c r="O101" s="166">
        <f t="shared" si="1"/>
        <v>0</v>
      </c>
      <c r="P101" s="164"/>
      <c r="Q101" s="164">
        <f t="shared" si="2"/>
        <v>0</v>
      </c>
    </row>
    <row r="102" spans="1:17" s="24" customFormat="1" ht="15.5" x14ac:dyDescent="0.35">
      <c r="A102" s="149"/>
      <c r="B102" s="150"/>
      <c r="C102" s="150"/>
      <c r="D102" s="150"/>
      <c r="E102" s="150"/>
      <c r="F102" s="163"/>
      <c r="G102" s="150"/>
      <c r="H102" s="150"/>
      <c r="I102" s="152"/>
      <c r="J102" s="153"/>
      <c r="K102" s="154"/>
      <c r="L102" s="155">
        <f t="shared" si="3"/>
        <v>0</v>
      </c>
      <c r="M102" s="156"/>
      <c r="N102" s="157"/>
      <c r="O102" s="166">
        <f t="shared" si="1"/>
        <v>0</v>
      </c>
      <c r="P102" s="164"/>
      <c r="Q102" s="164">
        <f t="shared" si="2"/>
        <v>0</v>
      </c>
    </row>
    <row r="103" spans="1:17" s="24" customFormat="1" ht="15.5" x14ac:dyDescent="0.35">
      <c r="A103" s="149"/>
      <c r="B103" s="150"/>
      <c r="C103" s="150"/>
      <c r="D103" s="150"/>
      <c r="E103" s="150"/>
      <c r="F103" s="163"/>
      <c r="G103" s="150"/>
      <c r="H103" s="150"/>
      <c r="I103" s="152"/>
      <c r="J103" s="153"/>
      <c r="K103" s="154"/>
      <c r="L103" s="155">
        <f t="shared" si="3"/>
        <v>0</v>
      </c>
      <c r="M103" s="156"/>
      <c r="N103" s="157"/>
      <c r="O103" s="166">
        <f t="shared" si="1"/>
        <v>0</v>
      </c>
      <c r="P103" s="164"/>
      <c r="Q103" s="164">
        <f t="shared" si="2"/>
        <v>0</v>
      </c>
    </row>
    <row r="104" spans="1:17" s="24" customFormat="1" ht="15.5" x14ac:dyDescent="0.35">
      <c r="A104" s="149"/>
      <c r="B104" s="150"/>
      <c r="C104" s="150"/>
      <c r="D104" s="150"/>
      <c r="E104" s="150"/>
      <c r="F104" s="163"/>
      <c r="G104" s="150"/>
      <c r="H104" s="150"/>
      <c r="I104" s="152"/>
      <c r="J104" s="153"/>
      <c r="K104" s="154"/>
      <c r="L104" s="155">
        <f t="shared" si="3"/>
        <v>0</v>
      </c>
      <c r="M104" s="156"/>
      <c r="N104" s="157"/>
      <c r="O104" s="166">
        <f t="shared" si="1"/>
        <v>0</v>
      </c>
      <c r="P104" s="164"/>
      <c r="Q104" s="164">
        <f t="shared" si="2"/>
        <v>0</v>
      </c>
    </row>
    <row r="105" spans="1:17" s="24" customFormat="1" ht="15.5" x14ac:dyDescent="0.35">
      <c r="A105" s="149"/>
      <c r="B105" s="150"/>
      <c r="C105" s="150"/>
      <c r="D105" s="150"/>
      <c r="E105" s="150"/>
      <c r="F105" s="163"/>
      <c r="G105" s="150"/>
      <c r="H105" s="150"/>
      <c r="I105" s="152"/>
      <c r="J105" s="153"/>
      <c r="K105" s="154"/>
      <c r="L105" s="155">
        <f t="shared" si="3"/>
        <v>0</v>
      </c>
      <c r="M105" s="156"/>
      <c r="N105" s="157"/>
      <c r="O105" s="166">
        <f t="shared" ref="O105:O115" si="4">IF(N105&gt;0,(I105/N105),L105)</f>
        <v>0</v>
      </c>
      <c r="P105" s="164"/>
      <c r="Q105" s="164">
        <f t="shared" ref="Q105:Q115" si="5">O105-P105</f>
        <v>0</v>
      </c>
    </row>
    <row r="106" spans="1:17" s="24" customFormat="1" ht="15.5" x14ac:dyDescent="0.35">
      <c r="A106" s="149"/>
      <c r="B106" s="150"/>
      <c r="C106" s="150"/>
      <c r="D106" s="150"/>
      <c r="E106" s="150"/>
      <c r="F106" s="163"/>
      <c r="G106" s="150"/>
      <c r="H106" s="150"/>
      <c r="I106" s="152"/>
      <c r="J106" s="153"/>
      <c r="K106" s="154"/>
      <c r="L106" s="155">
        <f t="shared" si="3"/>
        <v>0</v>
      </c>
      <c r="M106" s="156"/>
      <c r="N106" s="157"/>
      <c r="O106" s="166">
        <f t="shared" si="4"/>
        <v>0</v>
      </c>
      <c r="P106" s="164"/>
      <c r="Q106" s="164">
        <f t="shared" si="5"/>
        <v>0</v>
      </c>
    </row>
    <row r="107" spans="1:17" s="24" customFormat="1" ht="15.5" x14ac:dyDescent="0.35">
      <c r="A107" s="149"/>
      <c r="B107" s="150"/>
      <c r="C107" s="150"/>
      <c r="D107" s="150"/>
      <c r="E107" s="150"/>
      <c r="F107" s="163"/>
      <c r="G107" s="150"/>
      <c r="H107" s="150"/>
      <c r="I107" s="152"/>
      <c r="J107" s="153"/>
      <c r="K107" s="154"/>
      <c r="L107" s="155">
        <f t="shared" si="3"/>
        <v>0</v>
      </c>
      <c r="M107" s="156"/>
      <c r="N107" s="157"/>
      <c r="O107" s="166">
        <f t="shared" si="4"/>
        <v>0</v>
      </c>
      <c r="P107" s="164"/>
      <c r="Q107" s="164">
        <f t="shared" si="5"/>
        <v>0</v>
      </c>
    </row>
    <row r="108" spans="1:17" s="24" customFormat="1" ht="15.5" x14ac:dyDescent="0.35">
      <c r="A108" s="149"/>
      <c r="B108" s="150"/>
      <c r="C108" s="150"/>
      <c r="D108" s="150"/>
      <c r="E108" s="150"/>
      <c r="F108" s="163"/>
      <c r="G108" s="150"/>
      <c r="H108" s="150"/>
      <c r="I108" s="152"/>
      <c r="J108" s="153"/>
      <c r="K108" s="154"/>
      <c r="L108" s="155">
        <f t="shared" si="3"/>
        <v>0</v>
      </c>
      <c r="M108" s="156"/>
      <c r="N108" s="157"/>
      <c r="O108" s="166">
        <f t="shared" si="4"/>
        <v>0</v>
      </c>
      <c r="P108" s="164"/>
      <c r="Q108" s="164">
        <f t="shared" si="5"/>
        <v>0</v>
      </c>
    </row>
    <row r="109" spans="1:17" s="24" customFormat="1" ht="15.5" x14ac:dyDescent="0.35">
      <c r="A109" s="149"/>
      <c r="B109" s="150"/>
      <c r="C109" s="150"/>
      <c r="D109" s="150"/>
      <c r="E109" s="150"/>
      <c r="F109" s="163"/>
      <c r="G109" s="150"/>
      <c r="H109" s="150"/>
      <c r="I109" s="152"/>
      <c r="J109" s="153"/>
      <c r="K109" s="154"/>
      <c r="L109" s="155">
        <f t="shared" si="3"/>
        <v>0</v>
      </c>
      <c r="M109" s="156"/>
      <c r="N109" s="157"/>
      <c r="O109" s="166">
        <f t="shared" si="4"/>
        <v>0</v>
      </c>
      <c r="P109" s="164"/>
      <c r="Q109" s="164">
        <f t="shared" si="5"/>
        <v>0</v>
      </c>
    </row>
    <row r="110" spans="1:17" s="24" customFormat="1" ht="15.5" x14ac:dyDescent="0.35">
      <c r="A110" s="149"/>
      <c r="B110" s="150"/>
      <c r="C110" s="150"/>
      <c r="D110" s="150"/>
      <c r="E110" s="150"/>
      <c r="F110" s="163"/>
      <c r="G110" s="150"/>
      <c r="H110" s="150"/>
      <c r="I110" s="152"/>
      <c r="J110" s="153"/>
      <c r="K110" s="154"/>
      <c r="L110" s="155">
        <f t="shared" si="3"/>
        <v>0</v>
      </c>
      <c r="M110" s="156"/>
      <c r="N110" s="157"/>
      <c r="O110" s="166">
        <f t="shared" si="4"/>
        <v>0</v>
      </c>
      <c r="P110" s="164"/>
      <c r="Q110" s="164">
        <f t="shared" si="5"/>
        <v>0</v>
      </c>
    </row>
    <row r="111" spans="1:17" s="24" customFormat="1" ht="15.5" x14ac:dyDescent="0.35">
      <c r="A111" s="149"/>
      <c r="B111" s="150"/>
      <c r="C111" s="150"/>
      <c r="D111" s="150"/>
      <c r="E111" s="150"/>
      <c r="F111" s="163"/>
      <c r="G111" s="150"/>
      <c r="H111" s="150"/>
      <c r="I111" s="152"/>
      <c r="J111" s="153"/>
      <c r="K111" s="154"/>
      <c r="L111" s="155">
        <f t="shared" si="3"/>
        <v>0</v>
      </c>
      <c r="M111" s="156"/>
      <c r="N111" s="157"/>
      <c r="O111" s="166">
        <f t="shared" si="4"/>
        <v>0</v>
      </c>
      <c r="P111" s="164"/>
      <c r="Q111" s="164">
        <f t="shared" si="5"/>
        <v>0</v>
      </c>
    </row>
    <row r="112" spans="1:17" s="24" customFormat="1" ht="15.5" x14ac:dyDescent="0.35">
      <c r="A112" s="149"/>
      <c r="B112" s="150"/>
      <c r="C112" s="150"/>
      <c r="D112" s="150"/>
      <c r="E112" s="150"/>
      <c r="F112" s="163"/>
      <c r="G112" s="150"/>
      <c r="H112" s="150"/>
      <c r="I112" s="152"/>
      <c r="J112" s="153"/>
      <c r="K112" s="154"/>
      <c r="L112" s="155">
        <f t="shared" si="3"/>
        <v>0</v>
      </c>
      <c r="M112" s="156"/>
      <c r="N112" s="157"/>
      <c r="O112" s="166">
        <f t="shared" si="4"/>
        <v>0</v>
      </c>
      <c r="P112" s="164"/>
      <c r="Q112" s="164">
        <f t="shared" si="5"/>
        <v>0</v>
      </c>
    </row>
    <row r="113" spans="1:17" s="24" customFormat="1" ht="15.5" x14ac:dyDescent="0.35">
      <c r="A113" s="149"/>
      <c r="B113" s="150"/>
      <c r="C113" s="150"/>
      <c r="D113" s="150"/>
      <c r="E113" s="150"/>
      <c r="F113" s="163"/>
      <c r="G113" s="150"/>
      <c r="H113" s="150"/>
      <c r="I113" s="152"/>
      <c r="J113" s="153"/>
      <c r="K113" s="154"/>
      <c r="L113" s="155">
        <f t="shared" si="3"/>
        <v>0</v>
      </c>
      <c r="M113" s="156"/>
      <c r="N113" s="157"/>
      <c r="O113" s="166">
        <f t="shared" si="4"/>
        <v>0</v>
      </c>
      <c r="P113" s="164"/>
      <c r="Q113" s="164">
        <f t="shared" si="5"/>
        <v>0</v>
      </c>
    </row>
    <row r="114" spans="1:17" s="24" customFormat="1" ht="15.5" x14ac:dyDescent="0.35">
      <c r="A114" s="149"/>
      <c r="B114" s="150"/>
      <c r="C114" s="150"/>
      <c r="D114" s="150"/>
      <c r="E114" s="150"/>
      <c r="F114" s="163"/>
      <c r="G114" s="150"/>
      <c r="H114" s="150"/>
      <c r="I114" s="152"/>
      <c r="J114" s="153"/>
      <c r="K114" s="154"/>
      <c r="L114" s="155">
        <f t="shared" si="3"/>
        <v>0</v>
      </c>
      <c r="M114" s="156"/>
      <c r="N114" s="157"/>
      <c r="O114" s="166">
        <f t="shared" si="4"/>
        <v>0</v>
      </c>
      <c r="P114" s="164"/>
      <c r="Q114" s="164">
        <f t="shared" si="5"/>
        <v>0</v>
      </c>
    </row>
    <row r="115" spans="1:17" s="24" customFormat="1" ht="15.5" x14ac:dyDescent="0.35">
      <c r="A115" s="149"/>
      <c r="B115" s="150"/>
      <c r="C115" s="150"/>
      <c r="D115" s="150"/>
      <c r="E115" s="150"/>
      <c r="F115" s="163"/>
      <c r="G115" s="150"/>
      <c r="H115" s="150"/>
      <c r="I115" s="152"/>
      <c r="J115" s="153"/>
      <c r="K115" s="154"/>
      <c r="L115" s="155">
        <f t="shared" si="3"/>
        <v>0</v>
      </c>
      <c r="M115" s="156"/>
      <c r="N115" s="157"/>
      <c r="O115" s="166">
        <f t="shared" si="4"/>
        <v>0</v>
      </c>
      <c r="P115" s="164"/>
      <c r="Q115" s="164">
        <f t="shared" si="5"/>
        <v>0</v>
      </c>
    </row>
    <row r="116" spans="1:17" s="24" customFormat="1" ht="15.5" x14ac:dyDescent="0.35">
      <c r="A116" s="149"/>
      <c r="B116" s="150"/>
      <c r="C116" s="150"/>
      <c r="D116" s="150"/>
      <c r="E116" s="150"/>
      <c r="F116" s="163"/>
      <c r="G116" s="150"/>
      <c r="H116" s="150"/>
      <c r="I116" s="152"/>
      <c r="J116" s="153"/>
      <c r="K116" s="154"/>
      <c r="L116" s="155">
        <f t="shared" si="3"/>
        <v>0</v>
      </c>
      <c r="M116" s="156"/>
      <c r="N116" s="157"/>
      <c r="O116" s="166">
        <f t="shared" ref="O116:O126" si="6">IF(N116&gt;0,(I116/N116),L116)</f>
        <v>0</v>
      </c>
      <c r="P116" s="164"/>
      <c r="Q116" s="164">
        <f t="shared" ref="Q116:Q126" si="7">O116-P116</f>
        <v>0</v>
      </c>
    </row>
    <row r="117" spans="1:17" s="24" customFormat="1" ht="15.5" x14ac:dyDescent="0.35">
      <c r="A117" s="149"/>
      <c r="B117" s="150"/>
      <c r="C117" s="150"/>
      <c r="D117" s="150"/>
      <c r="E117" s="150"/>
      <c r="F117" s="163"/>
      <c r="G117" s="150"/>
      <c r="H117" s="150"/>
      <c r="I117" s="152"/>
      <c r="J117" s="153"/>
      <c r="K117" s="154"/>
      <c r="L117" s="155">
        <f t="shared" si="3"/>
        <v>0</v>
      </c>
      <c r="M117" s="156"/>
      <c r="N117" s="157"/>
      <c r="O117" s="166">
        <f t="shared" si="6"/>
        <v>0</v>
      </c>
      <c r="P117" s="164"/>
      <c r="Q117" s="164">
        <f t="shared" si="7"/>
        <v>0</v>
      </c>
    </row>
    <row r="118" spans="1:17" s="24" customFormat="1" ht="15.5" x14ac:dyDescent="0.35">
      <c r="A118" s="149"/>
      <c r="B118" s="150"/>
      <c r="C118" s="150"/>
      <c r="D118" s="150"/>
      <c r="E118" s="150"/>
      <c r="F118" s="163"/>
      <c r="G118" s="150"/>
      <c r="H118" s="150"/>
      <c r="I118" s="152"/>
      <c r="J118" s="153"/>
      <c r="K118" s="154"/>
      <c r="L118" s="155">
        <f t="shared" si="3"/>
        <v>0</v>
      </c>
      <c r="M118" s="156"/>
      <c r="N118" s="157"/>
      <c r="O118" s="166">
        <f t="shared" si="6"/>
        <v>0</v>
      </c>
      <c r="P118" s="164"/>
      <c r="Q118" s="164">
        <f t="shared" si="7"/>
        <v>0</v>
      </c>
    </row>
    <row r="119" spans="1:17" s="24" customFormat="1" ht="15.5" x14ac:dyDescent="0.35">
      <c r="A119" s="149"/>
      <c r="B119" s="150"/>
      <c r="C119" s="150"/>
      <c r="D119" s="150"/>
      <c r="E119" s="150"/>
      <c r="F119" s="163"/>
      <c r="G119" s="150"/>
      <c r="H119" s="150"/>
      <c r="I119" s="152"/>
      <c r="J119" s="153"/>
      <c r="K119" s="154"/>
      <c r="L119" s="155">
        <f t="shared" si="3"/>
        <v>0</v>
      </c>
      <c r="M119" s="156"/>
      <c r="N119" s="157"/>
      <c r="O119" s="166">
        <f t="shared" si="6"/>
        <v>0</v>
      </c>
      <c r="P119" s="164"/>
      <c r="Q119" s="164">
        <f t="shared" si="7"/>
        <v>0</v>
      </c>
    </row>
    <row r="120" spans="1:17" s="24" customFormat="1" ht="15.5" x14ac:dyDescent="0.35">
      <c r="A120" s="149"/>
      <c r="B120" s="150"/>
      <c r="C120" s="150"/>
      <c r="D120" s="150"/>
      <c r="E120" s="150"/>
      <c r="F120" s="163"/>
      <c r="G120" s="150"/>
      <c r="H120" s="150"/>
      <c r="I120" s="152"/>
      <c r="J120" s="153"/>
      <c r="K120" s="154"/>
      <c r="L120" s="155">
        <f t="shared" si="3"/>
        <v>0</v>
      </c>
      <c r="M120" s="156"/>
      <c r="N120" s="157"/>
      <c r="O120" s="166">
        <f t="shared" si="6"/>
        <v>0</v>
      </c>
      <c r="P120" s="164"/>
      <c r="Q120" s="164">
        <f t="shared" si="7"/>
        <v>0</v>
      </c>
    </row>
    <row r="121" spans="1:17" s="24" customFormat="1" ht="15.5" x14ac:dyDescent="0.35">
      <c r="A121" s="149"/>
      <c r="B121" s="150"/>
      <c r="C121" s="150"/>
      <c r="D121" s="150"/>
      <c r="E121" s="150"/>
      <c r="F121" s="163"/>
      <c r="G121" s="150"/>
      <c r="H121" s="150"/>
      <c r="I121" s="152"/>
      <c r="J121" s="153"/>
      <c r="K121" s="154"/>
      <c r="L121" s="155">
        <f t="shared" si="3"/>
        <v>0</v>
      </c>
      <c r="M121" s="156"/>
      <c r="N121" s="157"/>
      <c r="O121" s="166">
        <f t="shared" si="6"/>
        <v>0</v>
      </c>
      <c r="P121" s="164"/>
      <c r="Q121" s="164">
        <f t="shared" si="7"/>
        <v>0</v>
      </c>
    </row>
    <row r="122" spans="1:17" s="24" customFormat="1" ht="15.5" x14ac:dyDescent="0.35">
      <c r="A122" s="149"/>
      <c r="B122" s="150"/>
      <c r="C122" s="150"/>
      <c r="D122" s="150"/>
      <c r="E122" s="150"/>
      <c r="F122" s="163"/>
      <c r="G122" s="150"/>
      <c r="H122" s="150"/>
      <c r="I122" s="152"/>
      <c r="J122" s="153"/>
      <c r="K122" s="154"/>
      <c r="L122" s="155">
        <f t="shared" si="3"/>
        <v>0</v>
      </c>
      <c r="M122" s="156"/>
      <c r="N122" s="157"/>
      <c r="O122" s="166">
        <f t="shared" si="6"/>
        <v>0</v>
      </c>
      <c r="P122" s="164"/>
      <c r="Q122" s="164">
        <f t="shared" si="7"/>
        <v>0</v>
      </c>
    </row>
    <row r="123" spans="1:17" s="24" customFormat="1" ht="15.5" x14ac:dyDescent="0.35">
      <c r="A123" s="149"/>
      <c r="B123" s="150"/>
      <c r="C123" s="150"/>
      <c r="D123" s="150"/>
      <c r="E123" s="150"/>
      <c r="F123" s="163"/>
      <c r="G123" s="150"/>
      <c r="H123" s="150"/>
      <c r="I123" s="152"/>
      <c r="J123" s="153"/>
      <c r="K123" s="154"/>
      <c r="L123" s="155">
        <f t="shared" si="3"/>
        <v>0</v>
      </c>
      <c r="M123" s="156"/>
      <c r="N123" s="157"/>
      <c r="O123" s="166">
        <f t="shared" si="6"/>
        <v>0</v>
      </c>
      <c r="P123" s="164"/>
      <c r="Q123" s="164">
        <f t="shared" si="7"/>
        <v>0</v>
      </c>
    </row>
    <row r="124" spans="1:17" s="24" customFormat="1" ht="15.5" x14ac:dyDescent="0.35">
      <c r="A124" s="149"/>
      <c r="B124" s="150"/>
      <c r="C124" s="150"/>
      <c r="D124" s="150"/>
      <c r="E124" s="150"/>
      <c r="F124" s="163"/>
      <c r="G124" s="150"/>
      <c r="H124" s="150"/>
      <c r="I124" s="152"/>
      <c r="J124" s="153"/>
      <c r="K124" s="154"/>
      <c r="L124" s="155">
        <f t="shared" si="3"/>
        <v>0</v>
      </c>
      <c r="M124" s="156"/>
      <c r="N124" s="157"/>
      <c r="O124" s="166">
        <f t="shared" si="6"/>
        <v>0</v>
      </c>
      <c r="P124" s="164"/>
      <c r="Q124" s="164">
        <f t="shared" si="7"/>
        <v>0</v>
      </c>
    </row>
    <row r="125" spans="1:17" s="24" customFormat="1" ht="15.5" x14ac:dyDescent="0.35">
      <c r="A125" s="149"/>
      <c r="B125" s="150"/>
      <c r="C125" s="150"/>
      <c r="D125" s="150"/>
      <c r="E125" s="150"/>
      <c r="F125" s="163"/>
      <c r="G125" s="150"/>
      <c r="H125" s="150"/>
      <c r="I125" s="152"/>
      <c r="J125" s="153"/>
      <c r="K125" s="154"/>
      <c r="L125" s="155">
        <f t="shared" si="3"/>
        <v>0</v>
      </c>
      <c r="M125" s="156"/>
      <c r="N125" s="157"/>
      <c r="O125" s="166">
        <f t="shared" si="6"/>
        <v>0</v>
      </c>
      <c r="P125" s="164"/>
      <c r="Q125" s="164">
        <f t="shared" si="7"/>
        <v>0</v>
      </c>
    </row>
    <row r="126" spans="1:17" s="24" customFormat="1" ht="15.5" x14ac:dyDescent="0.35">
      <c r="A126" s="149"/>
      <c r="B126" s="150"/>
      <c r="C126" s="150"/>
      <c r="D126" s="150"/>
      <c r="E126" s="150"/>
      <c r="F126" s="163"/>
      <c r="G126" s="150"/>
      <c r="H126" s="150"/>
      <c r="I126" s="152"/>
      <c r="J126" s="153"/>
      <c r="K126" s="154"/>
      <c r="L126" s="155">
        <f t="shared" si="3"/>
        <v>0</v>
      </c>
      <c r="M126" s="156"/>
      <c r="N126" s="157"/>
      <c r="O126" s="166">
        <f t="shared" si="6"/>
        <v>0</v>
      </c>
      <c r="P126" s="164"/>
      <c r="Q126" s="164">
        <f t="shared" si="7"/>
        <v>0</v>
      </c>
    </row>
    <row r="127" spans="1:17" s="24" customFormat="1" ht="15.5" x14ac:dyDescent="0.35">
      <c r="A127" s="149"/>
      <c r="B127" s="150"/>
      <c r="C127" s="150"/>
      <c r="D127" s="150"/>
      <c r="E127" s="150"/>
      <c r="F127" s="163"/>
      <c r="G127" s="150"/>
      <c r="H127" s="150"/>
      <c r="I127" s="152"/>
      <c r="J127" s="153"/>
      <c r="K127" s="154"/>
      <c r="L127" s="155">
        <f t="shared" si="3"/>
        <v>0</v>
      </c>
      <c r="M127" s="156"/>
      <c r="N127" s="157"/>
      <c r="O127" s="166">
        <f t="shared" si="1"/>
        <v>0</v>
      </c>
      <c r="P127" s="164"/>
      <c r="Q127" s="164">
        <f t="shared" si="2"/>
        <v>0</v>
      </c>
    </row>
    <row r="128" spans="1:17" s="24" customFormat="1" ht="15.5" x14ac:dyDescent="0.35">
      <c r="A128" s="149"/>
      <c r="B128" s="150"/>
      <c r="C128" s="150"/>
      <c r="D128" s="150"/>
      <c r="E128" s="150"/>
      <c r="F128" s="163"/>
      <c r="G128" s="150"/>
      <c r="H128" s="150"/>
      <c r="I128" s="152"/>
      <c r="J128" s="153"/>
      <c r="K128" s="154"/>
      <c r="L128" s="155">
        <f t="shared" si="3"/>
        <v>0</v>
      </c>
      <c r="M128" s="156"/>
      <c r="N128" s="157"/>
      <c r="O128" s="166">
        <f t="shared" si="1"/>
        <v>0</v>
      </c>
      <c r="P128" s="164"/>
      <c r="Q128" s="164">
        <f t="shared" si="2"/>
        <v>0</v>
      </c>
    </row>
    <row r="129" spans="1:17" s="24" customFormat="1" ht="15.5" x14ac:dyDescent="0.35">
      <c r="A129" s="149"/>
      <c r="B129" s="150"/>
      <c r="C129" s="150"/>
      <c r="D129" s="150"/>
      <c r="E129" s="150"/>
      <c r="F129" s="163"/>
      <c r="G129" s="150"/>
      <c r="H129" s="150"/>
      <c r="I129" s="152"/>
      <c r="J129" s="153"/>
      <c r="K129" s="154"/>
      <c r="L129" s="155">
        <f t="shared" si="3"/>
        <v>0</v>
      </c>
      <c r="M129" s="156"/>
      <c r="N129" s="157"/>
      <c r="O129" s="166">
        <f t="shared" si="1"/>
        <v>0</v>
      </c>
      <c r="P129" s="164"/>
      <c r="Q129" s="164">
        <f t="shared" si="2"/>
        <v>0</v>
      </c>
    </row>
    <row r="130" spans="1:17" s="24" customFormat="1" ht="15.5" x14ac:dyDescent="0.35">
      <c r="A130" s="149"/>
      <c r="B130" s="150"/>
      <c r="C130" s="150"/>
      <c r="D130" s="150"/>
      <c r="E130" s="150"/>
      <c r="F130" s="163"/>
      <c r="G130" s="150"/>
      <c r="H130" s="150"/>
      <c r="I130" s="152"/>
      <c r="J130" s="153"/>
      <c r="K130" s="154"/>
      <c r="L130" s="155">
        <f t="shared" si="3"/>
        <v>0</v>
      </c>
      <c r="M130" s="156"/>
      <c r="N130" s="157"/>
      <c r="O130" s="166">
        <f t="shared" si="1"/>
        <v>0</v>
      </c>
      <c r="P130" s="164"/>
      <c r="Q130" s="164">
        <f t="shared" si="2"/>
        <v>0</v>
      </c>
    </row>
    <row r="131" spans="1:17" s="24" customFormat="1" ht="15.5" x14ac:dyDescent="0.35">
      <c r="A131" s="149"/>
      <c r="B131" s="150"/>
      <c r="C131" s="150"/>
      <c r="D131" s="150"/>
      <c r="E131" s="150"/>
      <c r="F131" s="163"/>
      <c r="G131" s="150"/>
      <c r="H131" s="150"/>
      <c r="I131" s="152"/>
      <c r="J131" s="153"/>
      <c r="K131" s="154"/>
      <c r="L131" s="155">
        <f t="shared" si="3"/>
        <v>0</v>
      </c>
      <c r="M131" s="156"/>
      <c r="N131" s="157"/>
      <c r="O131" s="166">
        <f t="shared" si="1"/>
        <v>0</v>
      </c>
      <c r="P131" s="164"/>
      <c r="Q131" s="164">
        <f t="shared" si="2"/>
        <v>0</v>
      </c>
    </row>
    <row r="132" spans="1:17" s="24" customFormat="1" ht="15.5" x14ac:dyDescent="0.35">
      <c r="A132" s="149"/>
      <c r="B132" s="150"/>
      <c r="C132" s="150"/>
      <c r="D132" s="150"/>
      <c r="E132" s="150"/>
      <c r="F132" s="163"/>
      <c r="G132" s="150"/>
      <c r="H132" s="150"/>
      <c r="I132" s="152"/>
      <c r="J132" s="153"/>
      <c r="K132" s="154"/>
      <c r="L132" s="155">
        <f t="shared" si="3"/>
        <v>0</v>
      </c>
      <c r="M132" s="156"/>
      <c r="N132" s="157"/>
      <c r="O132" s="166">
        <f t="shared" si="1"/>
        <v>0</v>
      </c>
      <c r="P132" s="164"/>
      <c r="Q132" s="164">
        <f t="shared" si="2"/>
        <v>0</v>
      </c>
    </row>
    <row r="133" spans="1:17" s="24" customFormat="1" ht="15.5" x14ac:dyDescent="0.35">
      <c r="A133" s="149"/>
      <c r="B133" s="150"/>
      <c r="C133" s="150"/>
      <c r="D133" s="150"/>
      <c r="E133" s="150"/>
      <c r="F133" s="163"/>
      <c r="G133" s="150"/>
      <c r="H133" s="150"/>
      <c r="I133" s="152"/>
      <c r="J133" s="153"/>
      <c r="K133" s="154"/>
      <c r="L133" s="155">
        <f t="shared" ref="L133:L134" si="8">IF(K133="",I133,I133/K133)</f>
        <v>0</v>
      </c>
      <c r="M133" s="156"/>
      <c r="N133" s="157"/>
      <c r="O133" s="166">
        <f t="shared" si="1"/>
        <v>0</v>
      </c>
      <c r="P133" s="164"/>
      <c r="Q133" s="164">
        <f t="shared" si="2"/>
        <v>0</v>
      </c>
    </row>
    <row r="134" spans="1:17" s="24" customFormat="1" ht="15.5" x14ac:dyDescent="0.35">
      <c r="A134" s="149"/>
      <c r="B134" s="150"/>
      <c r="C134" s="150"/>
      <c r="D134" s="150"/>
      <c r="E134" s="150"/>
      <c r="F134" s="163"/>
      <c r="G134" s="150"/>
      <c r="H134" s="150"/>
      <c r="I134" s="152"/>
      <c r="J134" s="153"/>
      <c r="K134" s="154"/>
      <c r="L134" s="155">
        <f t="shared" si="8"/>
        <v>0</v>
      </c>
      <c r="M134" s="156"/>
      <c r="N134" s="157"/>
      <c r="O134" s="166">
        <f t="shared" si="1"/>
        <v>0</v>
      </c>
      <c r="P134" s="164"/>
      <c r="Q134" s="164">
        <f t="shared" si="2"/>
        <v>0</v>
      </c>
    </row>
    <row r="135" spans="1:17" s="26" customFormat="1" ht="27.65" customHeight="1" x14ac:dyDescent="0.35">
      <c r="A135" s="54"/>
      <c r="B135" s="54"/>
      <c r="C135" s="54"/>
      <c r="D135" s="54"/>
      <c r="E135" s="54"/>
      <c r="F135" s="60"/>
      <c r="G135" s="54"/>
      <c r="H135" s="54"/>
      <c r="I135" s="61"/>
      <c r="J135" s="62"/>
      <c r="K135" s="63" t="s">
        <v>331</v>
      </c>
      <c r="L135" s="352">
        <f>ROUNDUP(SUM(L4:L134),2)</f>
        <v>0</v>
      </c>
      <c r="M135" s="69"/>
      <c r="N135" s="48"/>
      <c r="O135" s="165">
        <f>ROUNDUP(SUM(O4:O134),2)</f>
        <v>0</v>
      </c>
      <c r="P135" s="165">
        <f>ROUNDUP(SUM(P4:P134),2)</f>
        <v>0</v>
      </c>
      <c r="Q135" s="165">
        <f>ROUNDUP(SUM(Q4:Q134),2)</f>
        <v>0</v>
      </c>
    </row>
  </sheetData>
  <sheetProtection algorithmName="SHA-512" hashValue="NmMRCBmrQlX4sE3eqZd+qmYLlA6bTxjEdzDvtYZy6Xi+gLXx4pQ2rZXYCd2GhrLJevEoujD3viD0vD/clL92nA==" saltValue="Jrb1y7T8+bUrGKoaVCBdIA==" spinCount="100000" sheet="1" objects="1" scenarios="1"/>
  <mergeCells count="1">
    <mergeCell ref="A1:D1"/>
  </mergeCells>
  <printOptions horizontalCentered="1"/>
  <pageMargins left="0.39370078740157483" right="0.39370078740157483" top="0.55118110236220474" bottom="0.55118110236220474" header="0.31496062992125984" footer="0.31496062992125984"/>
  <pageSetup scale="36" orientation="landscape" r:id="rId1"/>
  <headerFooter>
    <oddFooter>&amp;C&amp;F&amp;R&amp;P/&amp;N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59"/>
  <sheetViews>
    <sheetView zoomScale="60" zoomScaleNormal="60" workbookViewId="0">
      <selection activeCell="O1" sqref="O1:R1048576"/>
    </sheetView>
  </sheetViews>
  <sheetFormatPr defaultColWidth="8.90625" defaultRowHeight="14" x14ac:dyDescent="0.3"/>
  <cols>
    <col min="1" max="1" width="10.36328125" style="55" customWidth="1"/>
    <col min="2" max="2" width="14.36328125" style="55" customWidth="1"/>
    <col min="3" max="5" width="21.36328125" style="55" customWidth="1"/>
    <col min="6" max="6" width="21.36328125" style="64" customWidth="1"/>
    <col min="7" max="8" width="19.08984375" style="55" customWidth="1"/>
    <col min="9" max="9" width="53.08984375" style="55" customWidth="1"/>
    <col min="10" max="10" width="16" style="65" customWidth="1"/>
    <col min="11" max="11" width="12.6328125" style="66" customWidth="1"/>
    <col min="12" max="12" width="20.453125" style="67" customWidth="1"/>
    <col min="13" max="13" width="15.90625" style="18" customWidth="1"/>
    <col min="14" max="14" width="14.453125" style="70" customWidth="1"/>
    <col min="15" max="15" width="18.453125" style="43" hidden="1" customWidth="1"/>
    <col min="16" max="16" width="16.90625" style="18" hidden="1" customWidth="1"/>
    <col min="17" max="17" width="12.90625" style="18" hidden="1" customWidth="1"/>
    <col min="18" max="18" width="14.36328125" style="18" hidden="1" customWidth="1"/>
    <col min="19" max="16384" width="8.90625" style="16"/>
  </cols>
  <sheetData>
    <row r="1" spans="1:18" s="19" customFormat="1" ht="36.65" customHeight="1" x14ac:dyDescent="0.35">
      <c r="A1" s="676" t="s">
        <v>335</v>
      </c>
      <c r="B1" s="676"/>
      <c r="C1" s="676"/>
      <c r="D1" s="71"/>
      <c r="E1" s="71"/>
      <c r="F1" s="71"/>
      <c r="G1" s="71"/>
      <c r="H1" s="56"/>
      <c r="I1" s="56"/>
      <c r="J1" s="57"/>
      <c r="K1" s="58"/>
      <c r="L1" s="59"/>
      <c r="M1" s="20"/>
      <c r="N1" s="68"/>
      <c r="O1" s="42"/>
      <c r="P1" s="20"/>
      <c r="Q1" s="20"/>
      <c r="R1" s="20"/>
    </row>
    <row r="3" spans="1:18" s="15" customFormat="1" ht="72" customHeight="1" x14ac:dyDescent="0.3">
      <c r="A3" s="345" t="s">
        <v>220</v>
      </c>
      <c r="B3" s="345" t="s">
        <v>219</v>
      </c>
      <c r="C3" s="346" t="s">
        <v>221</v>
      </c>
      <c r="D3" s="345" t="s">
        <v>227</v>
      </c>
      <c r="E3" s="345" t="s">
        <v>224</v>
      </c>
      <c r="F3" s="347" t="s">
        <v>229</v>
      </c>
      <c r="G3" s="345" t="s">
        <v>218</v>
      </c>
      <c r="H3" s="345" t="s">
        <v>217</v>
      </c>
      <c r="I3" s="345" t="s">
        <v>222</v>
      </c>
      <c r="J3" s="348" t="s">
        <v>216</v>
      </c>
      <c r="K3" s="345" t="s">
        <v>215</v>
      </c>
      <c r="L3" s="349" t="s">
        <v>238</v>
      </c>
      <c r="M3" s="348" t="s">
        <v>237</v>
      </c>
      <c r="N3" s="347" t="s">
        <v>254</v>
      </c>
      <c r="O3" s="45" t="s">
        <v>233</v>
      </c>
      <c r="P3" s="13" t="s">
        <v>240</v>
      </c>
      <c r="Q3" s="608" t="s">
        <v>413</v>
      </c>
      <c r="R3" s="77" t="s">
        <v>234</v>
      </c>
    </row>
    <row r="4" spans="1:18" s="26" customFormat="1" ht="15.5" x14ac:dyDescent="0.35">
      <c r="A4" s="149"/>
      <c r="B4" s="150"/>
      <c r="C4" s="150"/>
      <c r="D4" s="150"/>
      <c r="E4" s="150"/>
      <c r="F4" s="163"/>
      <c r="G4" s="150"/>
      <c r="H4" s="150"/>
      <c r="I4" s="150"/>
      <c r="J4" s="152"/>
      <c r="K4" s="153"/>
      <c r="L4" s="154"/>
      <c r="M4" s="155">
        <f>IF(L4="",J4,J4/L4)</f>
        <v>0</v>
      </c>
      <c r="N4" s="156"/>
      <c r="O4" s="157"/>
      <c r="P4" s="166">
        <f>IF(O4&gt;0,(J4/O4),M4)</f>
        <v>0</v>
      </c>
      <c r="Q4" s="164"/>
      <c r="R4" s="164">
        <f>P4-Q4</f>
        <v>0</v>
      </c>
    </row>
    <row r="5" spans="1:18" s="26" customFormat="1" ht="15.5" x14ac:dyDescent="0.35">
      <c r="A5" s="149"/>
      <c r="B5" s="150"/>
      <c r="C5" s="150"/>
      <c r="D5" s="150"/>
      <c r="E5" s="150"/>
      <c r="F5" s="163"/>
      <c r="G5" s="150"/>
      <c r="H5" s="150"/>
      <c r="I5" s="150"/>
      <c r="J5" s="152"/>
      <c r="K5" s="153"/>
      <c r="L5" s="154"/>
      <c r="M5" s="155">
        <f t="shared" ref="M5:M58" si="0">IF(L5="",J5,J5/L5)</f>
        <v>0</v>
      </c>
      <c r="N5" s="156"/>
      <c r="O5" s="157"/>
      <c r="P5" s="166">
        <f t="shared" ref="P5:P58" si="1">IF(O5&gt;0,(J5/O5),M5)</f>
        <v>0</v>
      </c>
      <c r="Q5" s="164"/>
      <c r="R5" s="164">
        <f t="shared" ref="R5:R58" si="2">P5-Q5</f>
        <v>0</v>
      </c>
    </row>
    <row r="6" spans="1:18" s="26" customFormat="1" ht="15.5" x14ac:dyDescent="0.35">
      <c r="A6" s="149"/>
      <c r="B6" s="150"/>
      <c r="C6" s="150"/>
      <c r="D6" s="150"/>
      <c r="E6" s="150"/>
      <c r="F6" s="163"/>
      <c r="G6" s="150"/>
      <c r="H6" s="150"/>
      <c r="I6" s="150"/>
      <c r="J6" s="152"/>
      <c r="K6" s="153"/>
      <c r="L6" s="154"/>
      <c r="M6" s="155">
        <f t="shared" si="0"/>
        <v>0</v>
      </c>
      <c r="N6" s="156"/>
      <c r="O6" s="157"/>
      <c r="P6" s="166">
        <f t="shared" si="1"/>
        <v>0</v>
      </c>
      <c r="Q6" s="164"/>
      <c r="R6" s="164">
        <f t="shared" si="2"/>
        <v>0</v>
      </c>
    </row>
    <row r="7" spans="1:18" s="26" customFormat="1" ht="15.5" x14ac:dyDescent="0.35">
      <c r="A7" s="149"/>
      <c r="B7" s="150"/>
      <c r="C7" s="150"/>
      <c r="D7" s="150"/>
      <c r="E7" s="150"/>
      <c r="F7" s="163"/>
      <c r="G7" s="150"/>
      <c r="H7" s="150"/>
      <c r="I7" s="150"/>
      <c r="J7" s="152"/>
      <c r="K7" s="153"/>
      <c r="L7" s="154"/>
      <c r="M7" s="155">
        <f t="shared" si="0"/>
        <v>0</v>
      </c>
      <c r="N7" s="156"/>
      <c r="O7" s="157"/>
      <c r="P7" s="166">
        <f t="shared" si="1"/>
        <v>0</v>
      </c>
      <c r="Q7" s="164"/>
      <c r="R7" s="164">
        <f t="shared" si="2"/>
        <v>0</v>
      </c>
    </row>
    <row r="8" spans="1:18" s="26" customFormat="1" ht="15.5" x14ac:dyDescent="0.35">
      <c r="A8" s="149"/>
      <c r="B8" s="150"/>
      <c r="C8" s="150"/>
      <c r="D8" s="150"/>
      <c r="E8" s="150"/>
      <c r="F8" s="163"/>
      <c r="G8" s="150"/>
      <c r="H8" s="150"/>
      <c r="I8" s="150"/>
      <c r="J8" s="152"/>
      <c r="K8" s="153"/>
      <c r="L8" s="154"/>
      <c r="M8" s="155">
        <f t="shared" si="0"/>
        <v>0</v>
      </c>
      <c r="N8" s="156"/>
      <c r="O8" s="157"/>
      <c r="P8" s="166">
        <f t="shared" si="1"/>
        <v>0</v>
      </c>
      <c r="Q8" s="164"/>
      <c r="R8" s="164">
        <f t="shared" si="2"/>
        <v>0</v>
      </c>
    </row>
    <row r="9" spans="1:18" s="26" customFormat="1" ht="15.5" x14ac:dyDescent="0.35">
      <c r="A9" s="149"/>
      <c r="B9" s="150"/>
      <c r="C9" s="150"/>
      <c r="D9" s="150"/>
      <c r="E9" s="150"/>
      <c r="F9" s="163"/>
      <c r="G9" s="150"/>
      <c r="H9" s="150"/>
      <c r="I9" s="150"/>
      <c r="J9" s="152"/>
      <c r="K9" s="153"/>
      <c r="L9" s="154"/>
      <c r="M9" s="155">
        <f t="shared" si="0"/>
        <v>0</v>
      </c>
      <c r="N9" s="156"/>
      <c r="O9" s="157"/>
      <c r="P9" s="166">
        <f t="shared" si="1"/>
        <v>0</v>
      </c>
      <c r="Q9" s="164"/>
      <c r="R9" s="164">
        <f t="shared" si="2"/>
        <v>0</v>
      </c>
    </row>
    <row r="10" spans="1:18" s="26" customFormat="1" ht="15.5" x14ac:dyDescent="0.35">
      <c r="A10" s="149"/>
      <c r="B10" s="150"/>
      <c r="C10" s="150"/>
      <c r="D10" s="150"/>
      <c r="E10" s="150"/>
      <c r="F10" s="163"/>
      <c r="G10" s="150"/>
      <c r="H10" s="150"/>
      <c r="I10" s="150"/>
      <c r="J10" s="152"/>
      <c r="K10" s="153"/>
      <c r="L10" s="154"/>
      <c r="M10" s="155">
        <f t="shared" si="0"/>
        <v>0</v>
      </c>
      <c r="N10" s="156"/>
      <c r="O10" s="157"/>
      <c r="P10" s="166">
        <f t="shared" si="1"/>
        <v>0</v>
      </c>
      <c r="Q10" s="164"/>
      <c r="R10" s="164">
        <f t="shared" si="2"/>
        <v>0</v>
      </c>
    </row>
    <row r="11" spans="1:18" s="26" customFormat="1" ht="15.5" x14ac:dyDescent="0.35">
      <c r="A11" s="149"/>
      <c r="B11" s="150"/>
      <c r="C11" s="150"/>
      <c r="D11" s="150"/>
      <c r="E11" s="150"/>
      <c r="F11" s="163"/>
      <c r="G11" s="150"/>
      <c r="H11" s="150"/>
      <c r="I11" s="150"/>
      <c r="J11" s="152"/>
      <c r="K11" s="153"/>
      <c r="L11" s="154"/>
      <c r="M11" s="155">
        <f t="shared" si="0"/>
        <v>0</v>
      </c>
      <c r="N11" s="156"/>
      <c r="O11" s="157"/>
      <c r="P11" s="166">
        <f t="shared" si="1"/>
        <v>0</v>
      </c>
      <c r="Q11" s="164"/>
      <c r="R11" s="164">
        <f t="shared" si="2"/>
        <v>0</v>
      </c>
    </row>
    <row r="12" spans="1:18" s="26" customFormat="1" ht="15.5" x14ac:dyDescent="0.35">
      <c r="A12" s="149"/>
      <c r="B12" s="150"/>
      <c r="C12" s="150"/>
      <c r="D12" s="150"/>
      <c r="E12" s="150"/>
      <c r="F12" s="163"/>
      <c r="G12" s="150"/>
      <c r="H12" s="150"/>
      <c r="I12" s="150"/>
      <c r="J12" s="152"/>
      <c r="K12" s="153"/>
      <c r="L12" s="154"/>
      <c r="M12" s="155">
        <f t="shared" si="0"/>
        <v>0</v>
      </c>
      <c r="N12" s="156"/>
      <c r="O12" s="157"/>
      <c r="P12" s="166">
        <f t="shared" si="1"/>
        <v>0</v>
      </c>
      <c r="Q12" s="164"/>
      <c r="R12" s="164">
        <f t="shared" si="2"/>
        <v>0</v>
      </c>
    </row>
    <row r="13" spans="1:18" s="26" customFormat="1" ht="15.5" x14ac:dyDescent="0.35">
      <c r="A13" s="149"/>
      <c r="B13" s="150"/>
      <c r="C13" s="150"/>
      <c r="D13" s="150"/>
      <c r="E13" s="150"/>
      <c r="F13" s="163"/>
      <c r="G13" s="150"/>
      <c r="H13" s="150"/>
      <c r="I13" s="150"/>
      <c r="J13" s="152"/>
      <c r="K13" s="153"/>
      <c r="L13" s="154"/>
      <c r="M13" s="155">
        <f t="shared" si="0"/>
        <v>0</v>
      </c>
      <c r="N13" s="156"/>
      <c r="O13" s="157"/>
      <c r="P13" s="166">
        <f t="shared" si="1"/>
        <v>0</v>
      </c>
      <c r="Q13" s="164"/>
      <c r="R13" s="164">
        <f t="shared" si="2"/>
        <v>0</v>
      </c>
    </row>
    <row r="14" spans="1:18" s="26" customFormat="1" ht="15.5" x14ac:dyDescent="0.35">
      <c r="A14" s="149"/>
      <c r="B14" s="150"/>
      <c r="C14" s="150"/>
      <c r="D14" s="150"/>
      <c r="E14" s="150"/>
      <c r="F14" s="163"/>
      <c r="G14" s="150"/>
      <c r="H14" s="150"/>
      <c r="I14" s="150"/>
      <c r="J14" s="152"/>
      <c r="K14" s="153"/>
      <c r="L14" s="154"/>
      <c r="M14" s="155">
        <f t="shared" si="0"/>
        <v>0</v>
      </c>
      <c r="N14" s="156"/>
      <c r="O14" s="157"/>
      <c r="P14" s="166">
        <f t="shared" si="1"/>
        <v>0</v>
      </c>
      <c r="Q14" s="164"/>
      <c r="R14" s="164">
        <f t="shared" si="2"/>
        <v>0</v>
      </c>
    </row>
    <row r="15" spans="1:18" s="26" customFormat="1" ht="15.5" x14ac:dyDescent="0.35">
      <c r="A15" s="149"/>
      <c r="B15" s="150"/>
      <c r="C15" s="150"/>
      <c r="D15" s="150"/>
      <c r="E15" s="150"/>
      <c r="F15" s="163"/>
      <c r="G15" s="150"/>
      <c r="H15" s="150"/>
      <c r="I15" s="150"/>
      <c r="J15" s="152"/>
      <c r="K15" s="153"/>
      <c r="L15" s="154"/>
      <c r="M15" s="155">
        <f t="shared" si="0"/>
        <v>0</v>
      </c>
      <c r="N15" s="156"/>
      <c r="O15" s="157"/>
      <c r="P15" s="166">
        <f t="shared" si="1"/>
        <v>0</v>
      </c>
      <c r="Q15" s="164"/>
      <c r="R15" s="164">
        <f t="shared" si="2"/>
        <v>0</v>
      </c>
    </row>
    <row r="16" spans="1:18" s="26" customFormat="1" ht="15.5" x14ac:dyDescent="0.35">
      <c r="A16" s="149"/>
      <c r="B16" s="150"/>
      <c r="C16" s="150"/>
      <c r="D16" s="150"/>
      <c r="E16" s="150"/>
      <c r="F16" s="163"/>
      <c r="G16" s="150"/>
      <c r="H16" s="150"/>
      <c r="I16" s="150"/>
      <c r="J16" s="152"/>
      <c r="K16" s="153"/>
      <c r="L16" s="154"/>
      <c r="M16" s="155">
        <f t="shared" si="0"/>
        <v>0</v>
      </c>
      <c r="N16" s="156"/>
      <c r="O16" s="157"/>
      <c r="P16" s="166">
        <f t="shared" si="1"/>
        <v>0</v>
      </c>
      <c r="Q16" s="164"/>
      <c r="R16" s="164">
        <f t="shared" si="2"/>
        <v>0</v>
      </c>
    </row>
    <row r="17" spans="1:18" s="26" customFormat="1" ht="15.5" x14ac:dyDescent="0.35">
      <c r="A17" s="149"/>
      <c r="B17" s="150"/>
      <c r="C17" s="150"/>
      <c r="D17" s="150"/>
      <c r="E17" s="150"/>
      <c r="F17" s="163"/>
      <c r="G17" s="150"/>
      <c r="H17" s="150"/>
      <c r="I17" s="150"/>
      <c r="J17" s="152"/>
      <c r="K17" s="153"/>
      <c r="L17" s="154"/>
      <c r="M17" s="155">
        <f t="shared" si="0"/>
        <v>0</v>
      </c>
      <c r="N17" s="156"/>
      <c r="O17" s="157"/>
      <c r="P17" s="166">
        <f t="shared" si="1"/>
        <v>0</v>
      </c>
      <c r="Q17" s="164"/>
      <c r="R17" s="164">
        <f t="shared" si="2"/>
        <v>0</v>
      </c>
    </row>
    <row r="18" spans="1:18" s="26" customFormat="1" ht="15.5" x14ac:dyDescent="0.35">
      <c r="A18" s="149"/>
      <c r="B18" s="150"/>
      <c r="C18" s="150"/>
      <c r="D18" s="150"/>
      <c r="E18" s="150"/>
      <c r="F18" s="163"/>
      <c r="G18" s="150"/>
      <c r="H18" s="150"/>
      <c r="I18" s="150"/>
      <c r="J18" s="152"/>
      <c r="K18" s="153"/>
      <c r="L18" s="154"/>
      <c r="M18" s="155">
        <f t="shared" si="0"/>
        <v>0</v>
      </c>
      <c r="N18" s="156"/>
      <c r="O18" s="157"/>
      <c r="P18" s="166">
        <f t="shared" si="1"/>
        <v>0</v>
      </c>
      <c r="Q18" s="164"/>
      <c r="R18" s="164">
        <f t="shared" si="2"/>
        <v>0</v>
      </c>
    </row>
    <row r="19" spans="1:18" s="26" customFormat="1" ht="15.5" x14ac:dyDescent="0.35">
      <c r="A19" s="149"/>
      <c r="B19" s="150"/>
      <c r="C19" s="150"/>
      <c r="D19" s="150"/>
      <c r="E19" s="150"/>
      <c r="F19" s="163"/>
      <c r="G19" s="150"/>
      <c r="H19" s="150"/>
      <c r="I19" s="150"/>
      <c r="J19" s="152"/>
      <c r="K19" s="153"/>
      <c r="L19" s="154"/>
      <c r="M19" s="155">
        <f t="shared" si="0"/>
        <v>0</v>
      </c>
      <c r="N19" s="156"/>
      <c r="O19" s="157"/>
      <c r="P19" s="166">
        <f t="shared" si="1"/>
        <v>0</v>
      </c>
      <c r="Q19" s="164"/>
      <c r="R19" s="164">
        <f t="shared" si="2"/>
        <v>0</v>
      </c>
    </row>
    <row r="20" spans="1:18" s="26" customFormat="1" ht="15.5" x14ac:dyDescent="0.35">
      <c r="A20" s="149"/>
      <c r="B20" s="150"/>
      <c r="C20" s="150"/>
      <c r="D20" s="150"/>
      <c r="E20" s="150"/>
      <c r="F20" s="163"/>
      <c r="G20" s="150"/>
      <c r="H20" s="150"/>
      <c r="I20" s="150"/>
      <c r="J20" s="152"/>
      <c r="K20" s="153"/>
      <c r="L20" s="154"/>
      <c r="M20" s="155">
        <f t="shared" si="0"/>
        <v>0</v>
      </c>
      <c r="N20" s="156"/>
      <c r="O20" s="157"/>
      <c r="P20" s="166">
        <f t="shared" si="1"/>
        <v>0</v>
      </c>
      <c r="Q20" s="164"/>
      <c r="R20" s="164">
        <f t="shared" si="2"/>
        <v>0</v>
      </c>
    </row>
    <row r="21" spans="1:18" s="26" customFormat="1" ht="15.5" x14ac:dyDescent="0.35">
      <c r="A21" s="149"/>
      <c r="B21" s="150"/>
      <c r="C21" s="150"/>
      <c r="D21" s="150"/>
      <c r="E21" s="150"/>
      <c r="F21" s="163"/>
      <c r="G21" s="150"/>
      <c r="H21" s="150"/>
      <c r="I21" s="150"/>
      <c r="J21" s="152"/>
      <c r="K21" s="153"/>
      <c r="L21" s="154"/>
      <c r="M21" s="155">
        <f t="shared" si="0"/>
        <v>0</v>
      </c>
      <c r="N21" s="156"/>
      <c r="O21" s="157"/>
      <c r="P21" s="166">
        <f t="shared" si="1"/>
        <v>0</v>
      </c>
      <c r="Q21" s="164"/>
      <c r="R21" s="164">
        <f t="shared" si="2"/>
        <v>0</v>
      </c>
    </row>
    <row r="22" spans="1:18" s="26" customFormat="1" ht="15.5" x14ac:dyDescent="0.35">
      <c r="A22" s="149"/>
      <c r="B22" s="150"/>
      <c r="C22" s="150"/>
      <c r="D22" s="150"/>
      <c r="E22" s="150"/>
      <c r="F22" s="163"/>
      <c r="G22" s="150"/>
      <c r="H22" s="150"/>
      <c r="I22" s="150"/>
      <c r="J22" s="152"/>
      <c r="K22" s="153"/>
      <c r="L22" s="154"/>
      <c r="M22" s="155">
        <f t="shared" si="0"/>
        <v>0</v>
      </c>
      <c r="N22" s="156"/>
      <c r="O22" s="157"/>
      <c r="P22" s="166">
        <f t="shared" si="1"/>
        <v>0</v>
      </c>
      <c r="Q22" s="164"/>
      <c r="R22" s="164">
        <f t="shared" si="2"/>
        <v>0</v>
      </c>
    </row>
    <row r="23" spans="1:18" s="26" customFormat="1" ht="15.5" x14ac:dyDescent="0.35">
      <c r="A23" s="149"/>
      <c r="B23" s="150"/>
      <c r="C23" s="150"/>
      <c r="D23" s="150"/>
      <c r="E23" s="150"/>
      <c r="F23" s="163"/>
      <c r="G23" s="150"/>
      <c r="H23" s="150"/>
      <c r="I23" s="150"/>
      <c r="J23" s="152"/>
      <c r="K23" s="153"/>
      <c r="L23" s="154"/>
      <c r="M23" s="155">
        <f t="shared" si="0"/>
        <v>0</v>
      </c>
      <c r="N23" s="156"/>
      <c r="O23" s="157"/>
      <c r="P23" s="166">
        <f t="shared" si="1"/>
        <v>0</v>
      </c>
      <c r="Q23" s="164"/>
      <c r="R23" s="164">
        <f t="shared" si="2"/>
        <v>0</v>
      </c>
    </row>
    <row r="24" spans="1:18" s="26" customFormat="1" ht="15.5" x14ac:dyDescent="0.35">
      <c r="A24" s="149"/>
      <c r="B24" s="150"/>
      <c r="C24" s="150"/>
      <c r="D24" s="150"/>
      <c r="E24" s="150"/>
      <c r="F24" s="163"/>
      <c r="G24" s="150"/>
      <c r="H24" s="150"/>
      <c r="I24" s="150"/>
      <c r="J24" s="152"/>
      <c r="K24" s="153"/>
      <c r="L24" s="154"/>
      <c r="M24" s="155">
        <f t="shared" si="0"/>
        <v>0</v>
      </c>
      <c r="N24" s="156"/>
      <c r="O24" s="157"/>
      <c r="P24" s="166">
        <f t="shared" si="1"/>
        <v>0</v>
      </c>
      <c r="Q24" s="164"/>
      <c r="R24" s="164">
        <f t="shared" si="2"/>
        <v>0</v>
      </c>
    </row>
    <row r="25" spans="1:18" s="26" customFormat="1" ht="15.5" x14ac:dyDescent="0.35">
      <c r="A25" s="149"/>
      <c r="B25" s="150"/>
      <c r="C25" s="150"/>
      <c r="D25" s="150"/>
      <c r="E25" s="150"/>
      <c r="F25" s="163"/>
      <c r="G25" s="150"/>
      <c r="H25" s="150"/>
      <c r="I25" s="150"/>
      <c r="J25" s="152"/>
      <c r="K25" s="153"/>
      <c r="L25" s="154"/>
      <c r="M25" s="155">
        <f t="shared" si="0"/>
        <v>0</v>
      </c>
      <c r="N25" s="156"/>
      <c r="O25" s="157"/>
      <c r="P25" s="166">
        <f t="shared" si="1"/>
        <v>0</v>
      </c>
      <c r="Q25" s="164"/>
      <c r="R25" s="164">
        <f t="shared" si="2"/>
        <v>0</v>
      </c>
    </row>
    <row r="26" spans="1:18" s="26" customFormat="1" ht="15.5" x14ac:dyDescent="0.35">
      <c r="A26" s="149"/>
      <c r="B26" s="150"/>
      <c r="C26" s="150"/>
      <c r="D26" s="150"/>
      <c r="E26" s="150"/>
      <c r="F26" s="163"/>
      <c r="G26" s="150"/>
      <c r="H26" s="150"/>
      <c r="I26" s="150"/>
      <c r="J26" s="152"/>
      <c r="K26" s="153"/>
      <c r="L26" s="154"/>
      <c r="M26" s="155">
        <f t="shared" si="0"/>
        <v>0</v>
      </c>
      <c r="N26" s="156"/>
      <c r="O26" s="157"/>
      <c r="P26" s="166">
        <f t="shared" si="1"/>
        <v>0</v>
      </c>
      <c r="Q26" s="164"/>
      <c r="R26" s="164">
        <f t="shared" si="2"/>
        <v>0</v>
      </c>
    </row>
    <row r="27" spans="1:18" s="26" customFormat="1" ht="15.5" x14ac:dyDescent="0.35">
      <c r="A27" s="149"/>
      <c r="B27" s="150"/>
      <c r="C27" s="150"/>
      <c r="D27" s="150"/>
      <c r="E27" s="150"/>
      <c r="F27" s="163"/>
      <c r="G27" s="150"/>
      <c r="H27" s="150"/>
      <c r="I27" s="150"/>
      <c r="J27" s="152"/>
      <c r="K27" s="153"/>
      <c r="L27" s="154"/>
      <c r="M27" s="155">
        <f t="shared" si="0"/>
        <v>0</v>
      </c>
      <c r="N27" s="156"/>
      <c r="O27" s="157"/>
      <c r="P27" s="166">
        <f t="shared" si="1"/>
        <v>0</v>
      </c>
      <c r="Q27" s="164"/>
      <c r="R27" s="164">
        <f t="shared" si="2"/>
        <v>0</v>
      </c>
    </row>
    <row r="28" spans="1:18" s="26" customFormat="1" ht="15.5" x14ac:dyDescent="0.35">
      <c r="A28" s="149"/>
      <c r="B28" s="150"/>
      <c r="C28" s="150"/>
      <c r="D28" s="150"/>
      <c r="E28" s="150"/>
      <c r="F28" s="163"/>
      <c r="G28" s="150"/>
      <c r="H28" s="150"/>
      <c r="I28" s="150"/>
      <c r="J28" s="152"/>
      <c r="K28" s="153"/>
      <c r="L28" s="154"/>
      <c r="M28" s="155">
        <f t="shared" si="0"/>
        <v>0</v>
      </c>
      <c r="N28" s="156"/>
      <c r="O28" s="157"/>
      <c r="P28" s="166">
        <f t="shared" si="1"/>
        <v>0</v>
      </c>
      <c r="Q28" s="164"/>
      <c r="R28" s="164">
        <f t="shared" si="2"/>
        <v>0</v>
      </c>
    </row>
    <row r="29" spans="1:18" s="26" customFormat="1" ht="15.5" x14ac:dyDescent="0.35">
      <c r="A29" s="149"/>
      <c r="B29" s="150"/>
      <c r="C29" s="150"/>
      <c r="D29" s="150"/>
      <c r="E29" s="150"/>
      <c r="F29" s="163"/>
      <c r="G29" s="150"/>
      <c r="H29" s="150"/>
      <c r="I29" s="150"/>
      <c r="J29" s="152"/>
      <c r="K29" s="153"/>
      <c r="L29" s="154"/>
      <c r="M29" s="155">
        <f t="shared" si="0"/>
        <v>0</v>
      </c>
      <c r="N29" s="156"/>
      <c r="O29" s="157"/>
      <c r="P29" s="166">
        <f t="shared" si="1"/>
        <v>0</v>
      </c>
      <c r="Q29" s="164"/>
      <c r="R29" s="164">
        <f t="shared" si="2"/>
        <v>0</v>
      </c>
    </row>
    <row r="30" spans="1:18" s="26" customFormat="1" ht="15.5" x14ac:dyDescent="0.35">
      <c r="A30" s="149"/>
      <c r="B30" s="150"/>
      <c r="C30" s="150"/>
      <c r="D30" s="150"/>
      <c r="E30" s="150"/>
      <c r="F30" s="163"/>
      <c r="G30" s="150"/>
      <c r="H30" s="150"/>
      <c r="I30" s="150"/>
      <c r="J30" s="152"/>
      <c r="K30" s="153"/>
      <c r="L30" s="154"/>
      <c r="M30" s="155">
        <f t="shared" si="0"/>
        <v>0</v>
      </c>
      <c r="N30" s="156"/>
      <c r="O30" s="157"/>
      <c r="P30" s="166">
        <f t="shared" si="1"/>
        <v>0</v>
      </c>
      <c r="Q30" s="164"/>
      <c r="R30" s="164">
        <f t="shared" si="2"/>
        <v>0</v>
      </c>
    </row>
    <row r="31" spans="1:18" s="26" customFormat="1" ht="15.5" x14ac:dyDescent="0.35">
      <c r="A31" s="149"/>
      <c r="B31" s="150"/>
      <c r="C31" s="150"/>
      <c r="D31" s="150"/>
      <c r="E31" s="150"/>
      <c r="F31" s="163"/>
      <c r="G31" s="150"/>
      <c r="H31" s="150"/>
      <c r="I31" s="150"/>
      <c r="J31" s="152"/>
      <c r="K31" s="153"/>
      <c r="L31" s="154"/>
      <c r="M31" s="155">
        <f t="shared" si="0"/>
        <v>0</v>
      </c>
      <c r="N31" s="156"/>
      <c r="O31" s="157"/>
      <c r="P31" s="166">
        <f t="shared" si="1"/>
        <v>0</v>
      </c>
      <c r="Q31" s="164"/>
      <c r="R31" s="164">
        <f t="shared" si="2"/>
        <v>0</v>
      </c>
    </row>
    <row r="32" spans="1:18" s="26" customFormat="1" ht="15.5" x14ac:dyDescent="0.35">
      <c r="A32" s="149"/>
      <c r="B32" s="150"/>
      <c r="C32" s="150"/>
      <c r="D32" s="150"/>
      <c r="E32" s="150"/>
      <c r="F32" s="163"/>
      <c r="G32" s="150"/>
      <c r="H32" s="150"/>
      <c r="I32" s="150"/>
      <c r="J32" s="152"/>
      <c r="K32" s="153"/>
      <c r="L32" s="154"/>
      <c r="M32" s="155">
        <f t="shared" si="0"/>
        <v>0</v>
      </c>
      <c r="N32" s="156"/>
      <c r="O32" s="157"/>
      <c r="P32" s="166">
        <f t="shared" si="1"/>
        <v>0</v>
      </c>
      <c r="Q32" s="164"/>
      <c r="R32" s="164">
        <f t="shared" si="2"/>
        <v>0</v>
      </c>
    </row>
    <row r="33" spans="1:18" s="26" customFormat="1" ht="15.5" x14ac:dyDescent="0.35">
      <c r="A33" s="149"/>
      <c r="B33" s="150"/>
      <c r="C33" s="150"/>
      <c r="D33" s="150"/>
      <c r="E33" s="150"/>
      <c r="F33" s="163"/>
      <c r="G33" s="150"/>
      <c r="H33" s="150"/>
      <c r="I33" s="150"/>
      <c r="J33" s="152"/>
      <c r="K33" s="153"/>
      <c r="L33" s="154"/>
      <c r="M33" s="155">
        <f t="shared" si="0"/>
        <v>0</v>
      </c>
      <c r="N33" s="156"/>
      <c r="O33" s="157"/>
      <c r="P33" s="166">
        <f t="shared" si="1"/>
        <v>0</v>
      </c>
      <c r="Q33" s="164"/>
      <c r="R33" s="164">
        <f t="shared" si="2"/>
        <v>0</v>
      </c>
    </row>
    <row r="34" spans="1:18" s="26" customFormat="1" ht="15.5" x14ac:dyDescent="0.35">
      <c r="A34" s="149"/>
      <c r="B34" s="150"/>
      <c r="C34" s="150"/>
      <c r="D34" s="150"/>
      <c r="E34" s="150"/>
      <c r="F34" s="163"/>
      <c r="G34" s="150"/>
      <c r="H34" s="150"/>
      <c r="I34" s="150"/>
      <c r="J34" s="152"/>
      <c r="K34" s="153"/>
      <c r="L34" s="154"/>
      <c r="M34" s="155">
        <f t="shared" si="0"/>
        <v>0</v>
      </c>
      <c r="N34" s="156"/>
      <c r="O34" s="157"/>
      <c r="P34" s="166">
        <f t="shared" si="1"/>
        <v>0</v>
      </c>
      <c r="Q34" s="164"/>
      <c r="R34" s="164">
        <f t="shared" si="2"/>
        <v>0</v>
      </c>
    </row>
    <row r="35" spans="1:18" s="26" customFormat="1" ht="15.5" x14ac:dyDescent="0.35">
      <c r="A35" s="149"/>
      <c r="B35" s="150"/>
      <c r="C35" s="150"/>
      <c r="D35" s="150"/>
      <c r="E35" s="150"/>
      <c r="F35" s="163"/>
      <c r="G35" s="150"/>
      <c r="H35" s="150"/>
      <c r="I35" s="150"/>
      <c r="J35" s="152"/>
      <c r="K35" s="153"/>
      <c r="L35" s="154"/>
      <c r="M35" s="155">
        <f t="shared" si="0"/>
        <v>0</v>
      </c>
      <c r="N35" s="156"/>
      <c r="O35" s="157"/>
      <c r="P35" s="166">
        <f t="shared" si="1"/>
        <v>0</v>
      </c>
      <c r="Q35" s="164"/>
      <c r="R35" s="164">
        <f t="shared" si="2"/>
        <v>0</v>
      </c>
    </row>
    <row r="36" spans="1:18" s="26" customFormat="1" ht="15.5" x14ac:dyDescent="0.35">
      <c r="A36" s="149"/>
      <c r="B36" s="150"/>
      <c r="C36" s="150"/>
      <c r="D36" s="150"/>
      <c r="E36" s="150"/>
      <c r="F36" s="163"/>
      <c r="G36" s="150"/>
      <c r="H36" s="150"/>
      <c r="I36" s="150"/>
      <c r="J36" s="152"/>
      <c r="K36" s="153"/>
      <c r="L36" s="154"/>
      <c r="M36" s="155">
        <f t="shared" si="0"/>
        <v>0</v>
      </c>
      <c r="N36" s="156"/>
      <c r="O36" s="157"/>
      <c r="P36" s="166">
        <f t="shared" si="1"/>
        <v>0</v>
      </c>
      <c r="Q36" s="164"/>
      <c r="R36" s="164">
        <f t="shared" si="2"/>
        <v>0</v>
      </c>
    </row>
    <row r="37" spans="1:18" s="26" customFormat="1" ht="15.5" x14ac:dyDescent="0.35">
      <c r="A37" s="149"/>
      <c r="B37" s="150"/>
      <c r="C37" s="150"/>
      <c r="D37" s="150"/>
      <c r="E37" s="150"/>
      <c r="F37" s="163"/>
      <c r="G37" s="150"/>
      <c r="H37" s="150"/>
      <c r="I37" s="150"/>
      <c r="J37" s="152"/>
      <c r="K37" s="153"/>
      <c r="L37" s="154"/>
      <c r="M37" s="155">
        <f t="shared" si="0"/>
        <v>0</v>
      </c>
      <c r="N37" s="156"/>
      <c r="O37" s="157"/>
      <c r="P37" s="166">
        <f t="shared" si="1"/>
        <v>0</v>
      </c>
      <c r="Q37" s="164"/>
      <c r="R37" s="164">
        <f t="shared" si="2"/>
        <v>0</v>
      </c>
    </row>
    <row r="38" spans="1:18" s="26" customFormat="1" ht="15.5" x14ac:dyDescent="0.35">
      <c r="A38" s="149"/>
      <c r="B38" s="150"/>
      <c r="C38" s="150"/>
      <c r="D38" s="150"/>
      <c r="E38" s="150"/>
      <c r="F38" s="163"/>
      <c r="G38" s="150"/>
      <c r="H38" s="150"/>
      <c r="I38" s="150"/>
      <c r="J38" s="152"/>
      <c r="K38" s="153"/>
      <c r="L38" s="154"/>
      <c r="M38" s="155">
        <f t="shared" si="0"/>
        <v>0</v>
      </c>
      <c r="N38" s="156"/>
      <c r="O38" s="157"/>
      <c r="P38" s="166">
        <f t="shared" si="1"/>
        <v>0</v>
      </c>
      <c r="Q38" s="164"/>
      <c r="R38" s="164">
        <f t="shared" si="2"/>
        <v>0</v>
      </c>
    </row>
    <row r="39" spans="1:18" s="26" customFormat="1" ht="15.5" x14ac:dyDescent="0.35">
      <c r="A39" s="149"/>
      <c r="B39" s="150"/>
      <c r="C39" s="150"/>
      <c r="D39" s="150"/>
      <c r="E39" s="150"/>
      <c r="F39" s="163"/>
      <c r="G39" s="150"/>
      <c r="H39" s="150"/>
      <c r="I39" s="150"/>
      <c r="J39" s="152"/>
      <c r="K39" s="153"/>
      <c r="L39" s="154"/>
      <c r="M39" s="155">
        <f t="shared" si="0"/>
        <v>0</v>
      </c>
      <c r="N39" s="156"/>
      <c r="O39" s="157"/>
      <c r="P39" s="166">
        <f t="shared" si="1"/>
        <v>0</v>
      </c>
      <c r="Q39" s="164"/>
      <c r="R39" s="164">
        <f t="shared" si="2"/>
        <v>0</v>
      </c>
    </row>
    <row r="40" spans="1:18" s="26" customFormat="1" ht="15.5" x14ac:dyDescent="0.35">
      <c r="A40" s="149"/>
      <c r="B40" s="150"/>
      <c r="C40" s="150"/>
      <c r="D40" s="150"/>
      <c r="E40" s="150"/>
      <c r="F40" s="163"/>
      <c r="G40" s="150"/>
      <c r="H40" s="150"/>
      <c r="I40" s="150"/>
      <c r="J40" s="152"/>
      <c r="K40" s="153"/>
      <c r="L40" s="154"/>
      <c r="M40" s="155">
        <f t="shared" si="0"/>
        <v>0</v>
      </c>
      <c r="N40" s="156"/>
      <c r="O40" s="157"/>
      <c r="P40" s="166">
        <f t="shared" si="1"/>
        <v>0</v>
      </c>
      <c r="Q40" s="164"/>
      <c r="R40" s="164">
        <f t="shared" si="2"/>
        <v>0</v>
      </c>
    </row>
    <row r="41" spans="1:18" s="26" customFormat="1" ht="15.5" x14ac:dyDescent="0.35">
      <c r="A41" s="149"/>
      <c r="B41" s="150"/>
      <c r="C41" s="150"/>
      <c r="D41" s="150"/>
      <c r="E41" s="150"/>
      <c r="F41" s="163"/>
      <c r="G41" s="150"/>
      <c r="H41" s="150"/>
      <c r="I41" s="150"/>
      <c r="J41" s="152"/>
      <c r="K41" s="153"/>
      <c r="L41" s="154"/>
      <c r="M41" s="155">
        <f t="shared" si="0"/>
        <v>0</v>
      </c>
      <c r="N41" s="156"/>
      <c r="O41" s="157"/>
      <c r="P41" s="166">
        <f t="shared" si="1"/>
        <v>0</v>
      </c>
      <c r="Q41" s="164"/>
      <c r="R41" s="164">
        <f t="shared" si="2"/>
        <v>0</v>
      </c>
    </row>
    <row r="42" spans="1:18" s="26" customFormat="1" ht="15.5" x14ac:dyDescent="0.35">
      <c r="A42" s="149"/>
      <c r="B42" s="150"/>
      <c r="C42" s="150"/>
      <c r="D42" s="150"/>
      <c r="E42" s="150"/>
      <c r="F42" s="163"/>
      <c r="G42" s="150"/>
      <c r="H42" s="150"/>
      <c r="I42" s="150"/>
      <c r="J42" s="152"/>
      <c r="K42" s="153"/>
      <c r="L42" s="154"/>
      <c r="M42" s="155">
        <f t="shared" si="0"/>
        <v>0</v>
      </c>
      <c r="N42" s="156"/>
      <c r="O42" s="157"/>
      <c r="P42" s="166">
        <f t="shared" si="1"/>
        <v>0</v>
      </c>
      <c r="Q42" s="164"/>
      <c r="R42" s="164">
        <f t="shared" si="2"/>
        <v>0</v>
      </c>
    </row>
    <row r="43" spans="1:18" s="26" customFormat="1" ht="15.5" x14ac:dyDescent="0.35">
      <c r="A43" s="149"/>
      <c r="B43" s="150"/>
      <c r="C43" s="150"/>
      <c r="D43" s="150"/>
      <c r="E43" s="150"/>
      <c r="F43" s="163"/>
      <c r="G43" s="150"/>
      <c r="H43" s="150"/>
      <c r="I43" s="150"/>
      <c r="J43" s="152"/>
      <c r="K43" s="153"/>
      <c r="L43" s="154"/>
      <c r="M43" s="155">
        <f t="shared" si="0"/>
        <v>0</v>
      </c>
      <c r="N43" s="156"/>
      <c r="O43" s="157"/>
      <c r="P43" s="166">
        <f t="shared" si="1"/>
        <v>0</v>
      </c>
      <c r="Q43" s="164"/>
      <c r="R43" s="164">
        <f t="shared" si="2"/>
        <v>0</v>
      </c>
    </row>
    <row r="44" spans="1:18" s="26" customFormat="1" ht="15.5" x14ac:dyDescent="0.35">
      <c r="A44" s="149"/>
      <c r="B44" s="150"/>
      <c r="C44" s="150"/>
      <c r="D44" s="150"/>
      <c r="E44" s="150"/>
      <c r="F44" s="163"/>
      <c r="G44" s="150"/>
      <c r="H44" s="150"/>
      <c r="I44" s="150"/>
      <c r="J44" s="152"/>
      <c r="K44" s="153"/>
      <c r="L44" s="154"/>
      <c r="M44" s="155">
        <f t="shared" si="0"/>
        <v>0</v>
      </c>
      <c r="N44" s="156"/>
      <c r="O44" s="157"/>
      <c r="P44" s="166">
        <f t="shared" si="1"/>
        <v>0</v>
      </c>
      <c r="Q44" s="164"/>
      <c r="R44" s="164">
        <f t="shared" si="2"/>
        <v>0</v>
      </c>
    </row>
    <row r="45" spans="1:18" s="26" customFormat="1" ht="15.5" x14ac:dyDescent="0.35">
      <c r="A45" s="149"/>
      <c r="B45" s="150"/>
      <c r="C45" s="150"/>
      <c r="D45" s="150"/>
      <c r="E45" s="150"/>
      <c r="F45" s="163"/>
      <c r="G45" s="150"/>
      <c r="H45" s="150"/>
      <c r="I45" s="150"/>
      <c r="J45" s="152"/>
      <c r="K45" s="153"/>
      <c r="L45" s="154"/>
      <c r="M45" s="155">
        <f t="shared" si="0"/>
        <v>0</v>
      </c>
      <c r="N45" s="156"/>
      <c r="O45" s="157"/>
      <c r="P45" s="166">
        <f t="shared" si="1"/>
        <v>0</v>
      </c>
      <c r="Q45" s="164"/>
      <c r="R45" s="164">
        <f t="shared" si="2"/>
        <v>0</v>
      </c>
    </row>
    <row r="46" spans="1:18" s="26" customFormat="1" ht="15.5" x14ac:dyDescent="0.35">
      <c r="A46" s="149"/>
      <c r="B46" s="150"/>
      <c r="C46" s="150"/>
      <c r="D46" s="150"/>
      <c r="E46" s="150"/>
      <c r="F46" s="163"/>
      <c r="G46" s="150"/>
      <c r="H46" s="150"/>
      <c r="I46" s="150"/>
      <c r="J46" s="152"/>
      <c r="K46" s="153"/>
      <c r="L46" s="154"/>
      <c r="M46" s="155">
        <f t="shared" si="0"/>
        <v>0</v>
      </c>
      <c r="N46" s="156"/>
      <c r="O46" s="157"/>
      <c r="P46" s="166">
        <f t="shared" si="1"/>
        <v>0</v>
      </c>
      <c r="Q46" s="164"/>
      <c r="R46" s="164">
        <f t="shared" si="2"/>
        <v>0</v>
      </c>
    </row>
    <row r="47" spans="1:18" s="26" customFormat="1" ht="15.5" x14ac:dyDescent="0.35">
      <c r="A47" s="149"/>
      <c r="B47" s="150"/>
      <c r="C47" s="150"/>
      <c r="D47" s="150"/>
      <c r="E47" s="150"/>
      <c r="F47" s="163"/>
      <c r="G47" s="150"/>
      <c r="H47" s="150"/>
      <c r="I47" s="150"/>
      <c r="J47" s="152"/>
      <c r="K47" s="153"/>
      <c r="L47" s="154"/>
      <c r="M47" s="155">
        <f t="shared" si="0"/>
        <v>0</v>
      </c>
      <c r="N47" s="156"/>
      <c r="O47" s="157"/>
      <c r="P47" s="166">
        <f t="shared" si="1"/>
        <v>0</v>
      </c>
      <c r="Q47" s="164"/>
      <c r="R47" s="164">
        <f t="shared" si="2"/>
        <v>0</v>
      </c>
    </row>
    <row r="48" spans="1:18" s="26" customFormat="1" ht="15.5" x14ac:dyDescent="0.35">
      <c r="A48" s="149"/>
      <c r="B48" s="150"/>
      <c r="C48" s="150"/>
      <c r="D48" s="150"/>
      <c r="E48" s="150"/>
      <c r="F48" s="163"/>
      <c r="G48" s="150"/>
      <c r="H48" s="150"/>
      <c r="I48" s="150"/>
      <c r="J48" s="152"/>
      <c r="K48" s="153"/>
      <c r="L48" s="154"/>
      <c r="M48" s="155">
        <f t="shared" si="0"/>
        <v>0</v>
      </c>
      <c r="N48" s="156"/>
      <c r="O48" s="157"/>
      <c r="P48" s="166">
        <f t="shared" si="1"/>
        <v>0</v>
      </c>
      <c r="Q48" s="164"/>
      <c r="R48" s="164">
        <f t="shared" si="2"/>
        <v>0</v>
      </c>
    </row>
    <row r="49" spans="1:18" s="26" customFormat="1" ht="15.5" x14ac:dyDescent="0.35">
      <c r="A49" s="149"/>
      <c r="B49" s="150"/>
      <c r="C49" s="150"/>
      <c r="D49" s="150"/>
      <c r="E49" s="150"/>
      <c r="F49" s="163"/>
      <c r="G49" s="150"/>
      <c r="H49" s="150"/>
      <c r="I49" s="150"/>
      <c r="J49" s="152"/>
      <c r="K49" s="153"/>
      <c r="L49" s="154"/>
      <c r="M49" s="155">
        <f t="shared" si="0"/>
        <v>0</v>
      </c>
      <c r="N49" s="156"/>
      <c r="O49" s="157"/>
      <c r="P49" s="166">
        <f t="shared" si="1"/>
        <v>0</v>
      </c>
      <c r="Q49" s="164"/>
      <c r="R49" s="164">
        <f t="shared" si="2"/>
        <v>0</v>
      </c>
    </row>
    <row r="50" spans="1:18" s="26" customFormat="1" ht="15.5" x14ac:dyDescent="0.35">
      <c r="A50" s="149"/>
      <c r="B50" s="150"/>
      <c r="C50" s="150"/>
      <c r="D50" s="150"/>
      <c r="E50" s="150"/>
      <c r="F50" s="163"/>
      <c r="G50" s="150"/>
      <c r="H50" s="150"/>
      <c r="I50" s="150"/>
      <c r="J50" s="152"/>
      <c r="K50" s="153"/>
      <c r="L50" s="154"/>
      <c r="M50" s="155">
        <f t="shared" si="0"/>
        <v>0</v>
      </c>
      <c r="N50" s="156"/>
      <c r="O50" s="157"/>
      <c r="P50" s="166">
        <f t="shared" si="1"/>
        <v>0</v>
      </c>
      <c r="Q50" s="164"/>
      <c r="R50" s="164">
        <f t="shared" si="2"/>
        <v>0</v>
      </c>
    </row>
    <row r="51" spans="1:18" s="26" customFormat="1" ht="15.5" x14ac:dyDescent="0.35">
      <c r="A51" s="149"/>
      <c r="B51" s="150"/>
      <c r="C51" s="150"/>
      <c r="D51" s="150"/>
      <c r="E51" s="150"/>
      <c r="F51" s="163"/>
      <c r="G51" s="150"/>
      <c r="H51" s="150"/>
      <c r="I51" s="150"/>
      <c r="J51" s="152"/>
      <c r="K51" s="153"/>
      <c r="L51" s="154"/>
      <c r="M51" s="155">
        <f t="shared" si="0"/>
        <v>0</v>
      </c>
      <c r="N51" s="156"/>
      <c r="O51" s="157"/>
      <c r="P51" s="166">
        <f t="shared" si="1"/>
        <v>0</v>
      </c>
      <c r="Q51" s="164"/>
      <c r="R51" s="164">
        <f t="shared" si="2"/>
        <v>0</v>
      </c>
    </row>
    <row r="52" spans="1:18" s="26" customFormat="1" ht="15.5" x14ac:dyDescent="0.35">
      <c r="A52" s="149"/>
      <c r="B52" s="150"/>
      <c r="C52" s="150"/>
      <c r="D52" s="150"/>
      <c r="E52" s="150"/>
      <c r="F52" s="163"/>
      <c r="G52" s="150"/>
      <c r="H52" s="150"/>
      <c r="I52" s="150"/>
      <c r="J52" s="152"/>
      <c r="K52" s="153"/>
      <c r="L52" s="154"/>
      <c r="M52" s="155">
        <f t="shared" si="0"/>
        <v>0</v>
      </c>
      <c r="N52" s="156"/>
      <c r="O52" s="157"/>
      <c r="P52" s="166">
        <f t="shared" si="1"/>
        <v>0</v>
      </c>
      <c r="Q52" s="164"/>
      <c r="R52" s="164">
        <f t="shared" si="2"/>
        <v>0</v>
      </c>
    </row>
    <row r="53" spans="1:18" s="26" customFormat="1" ht="15.5" x14ac:dyDescent="0.35">
      <c r="A53" s="149"/>
      <c r="B53" s="150"/>
      <c r="C53" s="150"/>
      <c r="D53" s="150"/>
      <c r="E53" s="150"/>
      <c r="F53" s="163"/>
      <c r="G53" s="150"/>
      <c r="H53" s="150"/>
      <c r="I53" s="150"/>
      <c r="J53" s="152"/>
      <c r="K53" s="153"/>
      <c r="L53" s="154"/>
      <c r="M53" s="155">
        <f t="shared" si="0"/>
        <v>0</v>
      </c>
      <c r="N53" s="156"/>
      <c r="O53" s="157"/>
      <c r="P53" s="166">
        <f t="shared" si="1"/>
        <v>0</v>
      </c>
      <c r="Q53" s="164"/>
      <c r="R53" s="164">
        <f t="shared" si="2"/>
        <v>0</v>
      </c>
    </row>
    <row r="54" spans="1:18" s="26" customFormat="1" ht="15.5" x14ac:dyDescent="0.35">
      <c r="A54" s="149"/>
      <c r="B54" s="150"/>
      <c r="C54" s="150"/>
      <c r="D54" s="150"/>
      <c r="E54" s="150"/>
      <c r="F54" s="163"/>
      <c r="G54" s="150"/>
      <c r="H54" s="150"/>
      <c r="I54" s="150"/>
      <c r="J54" s="152"/>
      <c r="K54" s="153"/>
      <c r="L54" s="154"/>
      <c r="M54" s="155">
        <f t="shared" si="0"/>
        <v>0</v>
      </c>
      <c r="N54" s="156"/>
      <c r="O54" s="157"/>
      <c r="P54" s="166">
        <f t="shared" si="1"/>
        <v>0</v>
      </c>
      <c r="Q54" s="164"/>
      <c r="R54" s="164">
        <f t="shared" si="2"/>
        <v>0</v>
      </c>
    </row>
    <row r="55" spans="1:18" s="26" customFormat="1" ht="15.5" x14ac:dyDescent="0.35">
      <c r="A55" s="149"/>
      <c r="B55" s="150"/>
      <c r="C55" s="150"/>
      <c r="D55" s="150"/>
      <c r="E55" s="150"/>
      <c r="F55" s="163"/>
      <c r="G55" s="150"/>
      <c r="H55" s="150"/>
      <c r="I55" s="150"/>
      <c r="J55" s="152"/>
      <c r="K55" s="153"/>
      <c r="L55" s="154"/>
      <c r="M55" s="155">
        <f t="shared" si="0"/>
        <v>0</v>
      </c>
      <c r="N55" s="156"/>
      <c r="O55" s="157"/>
      <c r="P55" s="166">
        <f t="shared" si="1"/>
        <v>0</v>
      </c>
      <c r="Q55" s="164"/>
      <c r="R55" s="164">
        <f t="shared" si="2"/>
        <v>0</v>
      </c>
    </row>
    <row r="56" spans="1:18" s="26" customFormat="1" ht="15.5" x14ac:dyDescent="0.35">
      <c r="A56" s="149"/>
      <c r="B56" s="150"/>
      <c r="C56" s="150"/>
      <c r="D56" s="150"/>
      <c r="E56" s="150"/>
      <c r="F56" s="163"/>
      <c r="G56" s="150"/>
      <c r="H56" s="150"/>
      <c r="I56" s="150"/>
      <c r="J56" s="152"/>
      <c r="K56" s="153"/>
      <c r="L56" s="154"/>
      <c r="M56" s="155">
        <f t="shared" si="0"/>
        <v>0</v>
      </c>
      <c r="N56" s="156"/>
      <c r="O56" s="157"/>
      <c r="P56" s="166">
        <f t="shared" si="1"/>
        <v>0</v>
      </c>
      <c r="Q56" s="164"/>
      <c r="R56" s="164">
        <f t="shared" si="2"/>
        <v>0</v>
      </c>
    </row>
    <row r="57" spans="1:18" s="26" customFormat="1" ht="15.5" x14ac:dyDescent="0.35">
      <c r="A57" s="149"/>
      <c r="B57" s="150"/>
      <c r="C57" s="150"/>
      <c r="D57" s="150"/>
      <c r="E57" s="150"/>
      <c r="F57" s="163"/>
      <c r="G57" s="150"/>
      <c r="H57" s="150"/>
      <c r="I57" s="150"/>
      <c r="J57" s="152"/>
      <c r="K57" s="153"/>
      <c r="L57" s="154"/>
      <c r="M57" s="155">
        <f t="shared" si="0"/>
        <v>0</v>
      </c>
      <c r="N57" s="156"/>
      <c r="O57" s="157"/>
      <c r="P57" s="166">
        <f t="shared" si="1"/>
        <v>0</v>
      </c>
      <c r="Q57" s="164"/>
      <c r="R57" s="164">
        <f t="shared" si="2"/>
        <v>0</v>
      </c>
    </row>
    <row r="58" spans="1:18" s="26" customFormat="1" ht="15.5" x14ac:dyDescent="0.35">
      <c r="A58" s="149"/>
      <c r="B58" s="150"/>
      <c r="C58" s="150"/>
      <c r="D58" s="150"/>
      <c r="E58" s="150"/>
      <c r="F58" s="163"/>
      <c r="G58" s="150"/>
      <c r="H58" s="150"/>
      <c r="I58" s="150"/>
      <c r="J58" s="152"/>
      <c r="K58" s="153"/>
      <c r="L58" s="154"/>
      <c r="M58" s="155">
        <f t="shared" si="0"/>
        <v>0</v>
      </c>
      <c r="N58" s="156"/>
      <c r="O58" s="157"/>
      <c r="P58" s="166">
        <f t="shared" si="1"/>
        <v>0</v>
      </c>
      <c r="Q58" s="164"/>
      <c r="R58" s="164">
        <f t="shared" si="2"/>
        <v>0</v>
      </c>
    </row>
    <row r="59" spans="1:18" s="26" customFormat="1" ht="29.4" customHeight="1" x14ac:dyDescent="0.35">
      <c r="A59" s="54"/>
      <c r="B59" s="54"/>
      <c r="C59" s="54"/>
      <c r="D59" s="54"/>
      <c r="E59" s="54"/>
      <c r="F59" s="60"/>
      <c r="G59" s="54"/>
      <c r="H59" s="54"/>
      <c r="I59" s="54"/>
      <c r="J59" s="61"/>
      <c r="K59" s="62"/>
      <c r="L59" s="63" t="s">
        <v>331</v>
      </c>
      <c r="M59" s="350">
        <f>ROUNDUP(SUM(M4:M58),2)</f>
        <v>0</v>
      </c>
      <c r="N59" s="69"/>
      <c r="O59" s="48"/>
      <c r="P59" s="165">
        <f>ROUNDUP(SUM(P4:P58),2)</f>
        <v>0</v>
      </c>
      <c r="Q59" s="165">
        <f>ROUNDUP(SUM(Q4:Q58),2)</f>
        <v>0</v>
      </c>
      <c r="R59" s="165">
        <f>ROUNDUP(SUM(R4:R58),2)</f>
        <v>0</v>
      </c>
    </row>
  </sheetData>
  <sheetProtection algorithmName="SHA-512" hashValue="TVmPAVKLtsLOw8Bo25Dfvtwi1vKXVxDsTBuSp/3/nk7a4j6CXgX8rloOAHkYqhhKA3DVev6UIQpmzr7FMrp6KQ==" saltValue="+rlJaFuWJ7rMaqRRzC0xaA==" spinCount="100000" sheet="1" objects="1" scenarios="1"/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scale="38" orientation="landscape" r:id="rId1"/>
  <headerFooter>
    <oddFooter>&amp;C&amp;F&amp;R&amp;P/&amp;N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P71"/>
  <sheetViews>
    <sheetView zoomScale="60" zoomScaleNormal="60" workbookViewId="0">
      <selection activeCell="M1" sqref="M1:P1048576"/>
    </sheetView>
  </sheetViews>
  <sheetFormatPr defaultColWidth="8.90625" defaultRowHeight="14" x14ac:dyDescent="0.3"/>
  <cols>
    <col min="1" max="1" width="11" style="55" customWidth="1"/>
    <col min="2" max="4" width="21.36328125" style="55" customWidth="1"/>
    <col min="5" max="5" width="21.36328125" style="64" customWidth="1"/>
    <col min="6" max="6" width="21.36328125" style="55" customWidth="1"/>
    <col min="7" max="7" width="61.36328125" style="55" customWidth="1"/>
    <col min="8" max="8" width="21.36328125" style="65" customWidth="1"/>
    <col min="9" max="9" width="16.08984375" style="66" customWidth="1"/>
    <col min="10" max="10" width="21.36328125" style="67" customWidth="1"/>
    <col min="11" max="11" width="21.36328125" style="18" customWidth="1"/>
    <col min="12" max="12" width="15.90625" style="70" customWidth="1"/>
    <col min="13" max="13" width="21.36328125" style="43" hidden="1" customWidth="1"/>
    <col min="14" max="14" width="16" style="18" hidden="1" customWidth="1"/>
    <col min="15" max="15" width="14.08984375" style="18" hidden="1" customWidth="1"/>
    <col min="16" max="16" width="17.6328125" style="18" hidden="1" customWidth="1"/>
    <col min="17" max="18" width="8.90625" style="16" customWidth="1"/>
    <col min="19" max="16384" width="8.90625" style="16"/>
  </cols>
  <sheetData>
    <row r="1" spans="1:16" s="19" customFormat="1" ht="32.4" customHeight="1" x14ac:dyDescent="0.35">
      <c r="A1" s="137" t="s">
        <v>336</v>
      </c>
      <c r="B1" s="137"/>
      <c r="C1" s="137"/>
      <c r="D1" s="137"/>
      <c r="E1" s="137"/>
      <c r="F1" s="94"/>
      <c r="G1" s="56"/>
      <c r="H1" s="57"/>
      <c r="I1" s="58"/>
      <c r="J1" s="59"/>
      <c r="K1" s="20"/>
      <c r="L1" s="68"/>
      <c r="M1" s="42"/>
      <c r="N1" s="20"/>
      <c r="O1" s="20"/>
      <c r="P1" s="20"/>
    </row>
    <row r="3" spans="1:16" s="78" customFormat="1" ht="71.25" customHeight="1" x14ac:dyDescent="0.3">
      <c r="A3" s="345" t="s">
        <v>220</v>
      </c>
      <c r="B3" s="346" t="s">
        <v>219</v>
      </c>
      <c r="C3" s="345" t="s">
        <v>221</v>
      </c>
      <c r="D3" s="345" t="s">
        <v>228</v>
      </c>
      <c r="E3" s="347" t="s">
        <v>229</v>
      </c>
      <c r="F3" s="345" t="s">
        <v>226</v>
      </c>
      <c r="G3" s="345" t="s">
        <v>222</v>
      </c>
      <c r="H3" s="348" t="s">
        <v>216</v>
      </c>
      <c r="I3" s="345" t="s">
        <v>215</v>
      </c>
      <c r="J3" s="349" t="s">
        <v>238</v>
      </c>
      <c r="K3" s="348" t="s">
        <v>237</v>
      </c>
      <c r="L3" s="347" t="s">
        <v>254</v>
      </c>
      <c r="M3" s="45" t="s">
        <v>233</v>
      </c>
      <c r="N3" s="13" t="s">
        <v>240</v>
      </c>
      <c r="O3" s="608" t="s">
        <v>413</v>
      </c>
      <c r="P3" s="83" t="s">
        <v>234</v>
      </c>
    </row>
    <row r="4" spans="1:16" s="26" customFormat="1" ht="15.5" x14ac:dyDescent="0.35">
      <c r="A4" s="149"/>
      <c r="B4" s="150"/>
      <c r="C4" s="150"/>
      <c r="D4" s="150"/>
      <c r="E4" s="163"/>
      <c r="F4" s="150"/>
      <c r="G4" s="150"/>
      <c r="H4" s="152"/>
      <c r="I4" s="153"/>
      <c r="J4" s="154"/>
      <c r="K4" s="155">
        <f>IF(J4="",H4,H4/J4)</f>
        <v>0</v>
      </c>
      <c r="L4" s="156"/>
      <c r="M4" s="157"/>
      <c r="N4" s="166">
        <f>IF(M4&gt;0,(H4/M4),K4)</f>
        <v>0</v>
      </c>
      <c r="O4" s="164"/>
      <c r="P4" s="164">
        <f>N4-O4</f>
        <v>0</v>
      </c>
    </row>
    <row r="5" spans="1:16" s="26" customFormat="1" ht="15.5" x14ac:dyDescent="0.35">
      <c r="A5" s="149"/>
      <c r="B5" s="150"/>
      <c r="C5" s="150"/>
      <c r="D5" s="150"/>
      <c r="E5" s="163"/>
      <c r="F5" s="150"/>
      <c r="G5" s="150"/>
      <c r="H5" s="152"/>
      <c r="I5" s="153"/>
      <c r="J5" s="154"/>
      <c r="K5" s="155">
        <f t="shared" ref="K5:K70" si="0">IF(J5="",H5,H5/J5)</f>
        <v>0</v>
      </c>
      <c r="L5" s="156"/>
      <c r="M5" s="157"/>
      <c r="N5" s="166">
        <f t="shared" ref="N5:N70" si="1">IF(M5&gt;0,(H5/M5),K5)</f>
        <v>0</v>
      </c>
      <c r="O5" s="164"/>
      <c r="P5" s="164">
        <f t="shared" ref="P5:P70" si="2">N5-O5</f>
        <v>0</v>
      </c>
    </row>
    <row r="6" spans="1:16" s="26" customFormat="1" ht="15.5" x14ac:dyDescent="0.35">
      <c r="A6" s="149"/>
      <c r="B6" s="150"/>
      <c r="C6" s="150"/>
      <c r="D6" s="150"/>
      <c r="E6" s="163"/>
      <c r="F6" s="150"/>
      <c r="G6" s="150"/>
      <c r="H6" s="152"/>
      <c r="I6" s="153"/>
      <c r="J6" s="154"/>
      <c r="K6" s="155">
        <f t="shared" si="0"/>
        <v>0</v>
      </c>
      <c r="L6" s="156"/>
      <c r="M6" s="157"/>
      <c r="N6" s="166">
        <f t="shared" si="1"/>
        <v>0</v>
      </c>
      <c r="O6" s="164"/>
      <c r="P6" s="164">
        <f t="shared" si="2"/>
        <v>0</v>
      </c>
    </row>
    <row r="7" spans="1:16" s="26" customFormat="1" ht="15.5" x14ac:dyDescent="0.35">
      <c r="A7" s="149"/>
      <c r="B7" s="150"/>
      <c r="C7" s="150"/>
      <c r="D7" s="150"/>
      <c r="E7" s="163"/>
      <c r="F7" s="150"/>
      <c r="G7" s="150"/>
      <c r="H7" s="152"/>
      <c r="I7" s="153"/>
      <c r="J7" s="154"/>
      <c r="K7" s="155">
        <f t="shared" si="0"/>
        <v>0</v>
      </c>
      <c r="L7" s="156"/>
      <c r="M7" s="157"/>
      <c r="N7" s="166">
        <f t="shared" si="1"/>
        <v>0</v>
      </c>
      <c r="O7" s="164"/>
      <c r="P7" s="164">
        <f t="shared" si="2"/>
        <v>0</v>
      </c>
    </row>
    <row r="8" spans="1:16" s="26" customFormat="1" ht="15.5" x14ac:dyDescent="0.35">
      <c r="A8" s="149"/>
      <c r="B8" s="150"/>
      <c r="C8" s="150"/>
      <c r="D8" s="150"/>
      <c r="E8" s="163"/>
      <c r="F8" s="150"/>
      <c r="G8" s="150"/>
      <c r="H8" s="152"/>
      <c r="I8" s="153"/>
      <c r="J8" s="154"/>
      <c r="K8" s="155">
        <f t="shared" si="0"/>
        <v>0</v>
      </c>
      <c r="L8" s="156"/>
      <c r="M8" s="157"/>
      <c r="N8" s="166">
        <f t="shared" si="1"/>
        <v>0</v>
      </c>
      <c r="O8" s="164"/>
      <c r="P8" s="164">
        <f t="shared" si="2"/>
        <v>0</v>
      </c>
    </row>
    <row r="9" spans="1:16" s="26" customFormat="1" ht="15.5" x14ac:dyDescent="0.35">
      <c r="A9" s="149"/>
      <c r="B9" s="150"/>
      <c r="C9" s="150"/>
      <c r="D9" s="150"/>
      <c r="E9" s="163"/>
      <c r="F9" s="150"/>
      <c r="G9" s="150"/>
      <c r="H9" s="152"/>
      <c r="I9" s="153"/>
      <c r="J9" s="154"/>
      <c r="K9" s="155">
        <f t="shared" si="0"/>
        <v>0</v>
      </c>
      <c r="L9" s="156"/>
      <c r="M9" s="157"/>
      <c r="N9" s="166">
        <f t="shared" si="1"/>
        <v>0</v>
      </c>
      <c r="O9" s="164"/>
      <c r="P9" s="164">
        <f t="shared" si="2"/>
        <v>0</v>
      </c>
    </row>
    <row r="10" spans="1:16" s="26" customFormat="1" ht="15.5" x14ac:dyDescent="0.35">
      <c r="A10" s="149"/>
      <c r="B10" s="150"/>
      <c r="C10" s="150"/>
      <c r="D10" s="150"/>
      <c r="E10" s="163"/>
      <c r="F10" s="150"/>
      <c r="G10" s="150"/>
      <c r="H10" s="152"/>
      <c r="I10" s="153"/>
      <c r="J10" s="154"/>
      <c r="K10" s="155">
        <f t="shared" si="0"/>
        <v>0</v>
      </c>
      <c r="L10" s="156"/>
      <c r="M10" s="157"/>
      <c r="N10" s="166">
        <f t="shared" si="1"/>
        <v>0</v>
      </c>
      <c r="O10" s="164"/>
      <c r="P10" s="164">
        <f t="shared" si="2"/>
        <v>0</v>
      </c>
    </row>
    <row r="11" spans="1:16" s="26" customFormat="1" ht="15.5" x14ac:dyDescent="0.35">
      <c r="A11" s="149"/>
      <c r="B11" s="150"/>
      <c r="C11" s="150"/>
      <c r="D11" s="150"/>
      <c r="E11" s="163"/>
      <c r="F11" s="150"/>
      <c r="G11" s="150"/>
      <c r="H11" s="152"/>
      <c r="I11" s="153"/>
      <c r="J11" s="154"/>
      <c r="K11" s="155">
        <f t="shared" si="0"/>
        <v>0</v>
      </c>
      <c r="L11" s="156"/>
      <c r="M11" s="157"/>
      <c r="N11" s="166">
        <f t="shared" si="1"/>
        <v>0</v>
      </c>
      <c r="O11" s="164"/>
      <c r="P11" s="164">
        <f t="shared" si="2"/>
        <v>0</v>
      </c>
    </row>
    <row r="12" spans="1:16" s="26" customFormat="1" ht="15.5" x14ac:dyDescent="0.35">
      <c r="A12" s="149"/>
      <c r="B12" s="150"/>
      <c r="C12" s="150"/>
      <c r="D12" s="150"/>
      <c r="E12" s="163"/>
      <c r="F12" s="150"/>
      <c r="G12" s="150"/>
      <c r="H12" s="152"/>
      <c r="I12" s="153"/>
      <c r="J12" s="154"/>
      <c r="K12" s="155">
        <f t="shared" si="0"/>
        <v>0</v>
      </c>
      <c r="L12" s="156"/>
      <c r="M12" s="157"/>
      <c r="N12" s="166">
        <f t="shared" si="1"/>
        <v>0</v>
      </c>
      <c r="O12" s="164"/>
      <c r="P12" s="164">
        <f t="shared" si="2"/>
        <v>0</v>
      </c>
    </row>
    <row r="13" spans="1:16" s="26" customFormat="1" ht="15.5" x14ac:dyDescent="0.35">
      <c r="A13" s="149"/>
      <c r="B13" s="150"/>
      <c r="C13" s="150"/>
      <c r="D13" s="150"/>
      <c r="E13" s="163"/>
      <c r="F13" s="150"/>
      <c r="G13" s="150"/>
      <c r="H13" s="152"/>
      <c r="I13" s="153"/>
      <c r="J13" s="154"/>
      <c r="K13" s="155">
        <f t="shared" si="0"/>
        <v>0</v>
      </c>
      <c r="L13" s="156"/>
      <c r="M13" s="157"/>
      <c r="N13" s="166">
        <f t="shared" si="1"/>
        <v>0</v>
      </c>
      <c r="O13" s="164"/>
      <c r="P13" s="164">
        <f t="shared" si="2"/>
        <v>0</v>
      </c>
    </row>
    <row r="14" spans="1:16" s="26" customFormat="1" ht="15.5" x14ac:dyDescent="0.35">
      <c r="A14" s="149"/>
      <c r="B14" s="150"/>
      <c r="C14" s="150"/>
      <c r="D14" s="150"/>
      <c r="E14" s="163"/>
      <c r="F14" s="150"/>
      <c r="G14" s="150"/>
      <c r="H14" s="152"/>
      <c r="I14" s="153"/>
      <c r="J14" s="154"/>
      <c r="K14" s="155">
        <f t="shared" si="0"/>
        <v>0</v>
      </c>
      <c r="L14" s="156"/>
      <c r="M14" s="157"/>
      <c r="N14" s="166">
        <f t="shared" si="1"/>
        <v>0</v>
      </c>
      <c r="O14" s="164"/>
      <c r="P14" s="164">
        <f t="shared" si="2"/>
        <v>0</v>
      </c>
    </row>
    <row r="15" spans="1:16" s="26" customFormat="1" ht="15.5" x14ac:dyDescent="0.35">
      <c r="A15" s="149"/>
      <c r="B15" s="150"/>
      <c r="C15" s="150"/>
      <c r="D15" s="150"/>
      <c r="E15" s="163"/>
      <c r="F15" s="150"/>
      <c r="G15" s="150"/>
      <c r="H15" s="152"/>
      <c r="I15" s="153"/>
      <c r="J15" s="154"/>
      <c r="K15" s="155">
        <f t="shared" si="0"/>
        <v>0</v>
      </c>
      <c r="L15" s="156"/>
      <c r="M15" s="157"/>
      <c r="N15" s="166">
        <f t="shared" si="1"/>
        <v>0</v>
      </c>
      <c r="O15" s="164"/>
      <c r="P15" s="164">
        <f t="shared" si="2"/>
        <v>0</v>
      </c>
    </row>
    <row r="16" spans="1:16" s="26" customFormat="1" ht="15.5" x14ac:dyDescent="0.35">
      <c r="A16" s="149"/>
      <c r="B16" s="150"/>
      <c r="C16" s="150"/>
      <c r="D16" s="150"/>
      <c r="E16" s="163"/>
      <c r="F16" s="150"/>
      <c r="G16" s="150"/>
      <c r="H16" s="152"/>
      <c r="I16" s="153"/>
      <c r="J16" s="154"/>
      <c r="K16" s="155">
        <f t="shared" si="0"/>
        <v>0</v>
      </c>
      <c r="L16" s="156"/>
      <c r="M16" s="157"/>
      <c r="N16" s="166">
        <f t="shared" si="1"/>
        <v>0</v>
      </c>
      <c r="O16" s="164"/>
      <c r="P16" s="164">
        <f t="shared" si="2"/>
        <v>0</v>
      </c>
    </row>
    <row r="17" spans="1:16" s="26" customFormat="1" ht="15.5" x14ac:dyDescent="0.35">
      <c r="A17" s="149"/>
      <c r="B17" s="150"/>
      <c r="C17" s="150"/>
      <c r="D17" s="150"/>
      <c r="E17" s="163"/>
      <c r="F17" s="150"/>
      <c r="G17" s="150"/>
      <c r="H17" s="152"/>
      <c r="I17" s="153"/>
      <c r="J17" s="154"/>
      <c r="K17" s="155">
        <f t="shared" si="0"/>
        <v>0</v>
      </c>
      <c r="L17" s="156"/>
      <c r="M17" s="157"/>
      <c r="N17" s="166">
        <f t="shared" si="1"/>
        <v>0</v>
      </c>
      <c r="O17" s="164"/>
      <c r="P17" s="164">
        <f t="shared" si="2"/>
        <v>0</v>
      </c>
    </row>
    <row r="18" spans="1:16" s="26" customFormat="1" ht="15.5" x14ac:dyDescent="0.35">
      <c r="A18" s="149"/>
      <c r="B18" s="150"/>
      <c r="C18" s="150"/>
      <c r="D18" s="150"/>
      <c r="E18" s="163"/>
      <c r="F18" s="150"/>
      <c r="G18" s="150"/>
      <c r="H18" s="152"/>
      <c r="I18" s="153"/>
      <c r="J18" s="154"/>
      <c r="K18" s="155">
        <f t="shared" si="0"/>
        <v>0</v>
      </c>
      <c r="L18" s="156"/>
      <c r="M18" s="157"/>
      <c r="N18" s="166">
        <f t="shared" si="1"/>
        <v>0</v>
      </c>
      <c r="O18" s="164"/>
      <c r="P18" s="164">
        <f t="shared" si="2"/>
        <v>0</v>
      </c>
    </row>
    <row r="19" spans="1:16" s="26" customFormat="1" ht="15.5" x14ac:dyDescent="0.35">
      <c r="A19" s="149"/>
      <c r="B19" s="150"/>
      <c r="C19" s="150"/>
      <c r="D19" s="150"/>
      <c r="E19" s="163"/>
      <c r="F19" s="150"/>
      <c r="G19" s="150"/>
      <c r="H19" s="152"/>
      <c r="I19" s="153"/>
      <c r="J19" s="154"/>
      <c r="K19" s="155">
        <f t="shared" si="0"/>
        <v>0</v>
      </c>
      <c r="L19" s="156"/>
      <c r="M19" s="157"/>
      <c r="N19" s="166">
        <f t="shared" si="1"/>
        <v>0</v>
      </c>
      <c r="O19" s="164"/>
      <c r="P19" s="164">
        <f t="shared" si="2"/>
        <v>0</v>
      </c>
    </row>
    <row r="20" spans="1:16" s="26" customFormat="1" ht="15.5" x14ac:dyDescent="0.35">
      <c r="A20" s="149"/>
      <c r="B20" s="150"/>
      <c r="C20" s="150"/>
      <c r="D20" s="150"/>
      <c r="E20" s="163"/>
      <c r="F20" s="150"/>
      <c r="G20" s="150"/>
      <c r="H20" s="152"/>
      <c r="I20" s="153"/>
      <c r="J20" s="154"/>
      <c r="K20" s="155">
        <f t="shared" si="0"/>
        <v>0</v>
      </c>
      <c r="L20" s="156"/>
      <c r="M20" s="157"/>
      <c r="N20" s="166">
        <f t="shared" si="1"/>
        <v>0</v>
      </c>
      <c r="O20" s="164"/>
      <c r="P20" s="164">
        <f t="shared" si="2"/>
        <v>0</v>
      </c>
    </row>
    <row r="21" spans="1:16" s="26" customFormat="1" ht="15.5" x14ac:dyDescent="0.35">
      <c r="A21" s="149"/>
      <c r="B21" s="150"/>
      <c r="C21" s="150"/>
      <c r="D21" s="150"/>
      <c r="E21" s="163"/>
      <c r="F21" s="150"/>
      <c r="G21" s="150"/>
      <c r="H21" s="152"/>
      <c r="I21" s="153"/>
      <c r="J21" s="154"/>
      <c r="K21" s="155">
        <f t="shared" si="0"/>
        <v>0</v>
      </c>
      <c r="L21" s="156"/>
      <c r="M21" s="157"/>
      <c r="N21" s="166">
        <f t="shared" si="1"/>
        <v>0</v>
      </c>
      <c r="O21" s="164"/>
      <c r="P21" s="164">
        <f t="shared" si="2"/>
        <v>0</v>
      </c>
    </row>
    <row r="22" spans="1:16" s="26" customFormat="1" ht="15.5" x14ac:dyDescent="0.35">
      <c r="A22" s="149"/>
      <c r="B22" s="150"/>
      <c r="C22" s="150"/>
      <c r="D22" s="150"/>
      <c r="E22" s="163"/>
      <c r="F22" s="150"/>
      <c r="G22" s="150"/>
      <c r="H22" s="152"/>
      <c r="I22" s="153"/>
      <c r="J22" s="154"/>
      <c r="K22" s="155">
        <f t="shared" si="0"/>
        <v>0</v>
      </c>
      <c r="L22" s="156"/>
      <c r="M22" s="157"/>
      <c r="N22" s="166">
        <f t="shared" si="1"/>
        <v>0</v>
      </c>
      <c r="O22" s="164"/>
      <c r="P22" s="164">
        <f t="shared" si="2"/>
        <v>0</v>
      </c>
    </row>
    <row r="23" spans="1:16" s="26" customFormat="1" ht="15.5" x14ac:dyDescent="0.35">
      <c r="A23" s="149"/>
      <c r="B23" s="150"/>
      <c r="C23" s="150"/>
      <c r="D23" s="150"/>
      <c r="E23" s="163"/>
      <c r="F23" s="150"/>
      <c r="G23" s="150"/>
      <c r="H23" s="152"/>
      <c r="I23" s="153"/>
      <c r="J23" s="154"/>
      <c r="K23" s="155">
        <f t="shared" si="0"/>
        <v>0</v>
      </c>
      <c r="L23" s="156"/>
      <c r="M23" s="157"/>
      <c r="N23" s="166">
        <f t="shared" si="1"/>
        <v>0</v>
      </c>
      <c r="O23" s="164"/>
      <c r="P23" s="164">
        <f t="shared" si="2"/>
        <v>0</v>
      </c>
    </row>
    <row r="24" spans="1:16" s="26" customFormat="1" ht="15.5" x14ac:dyDescent="0.35">
      <c r="A24" s="149"/>
      <c r="B24" s="150"/>
      <c r="C24" s="150"/>
      <c r="D24" s="150"/>
      <c r="E24" s="163"/>
      <c r="F24" s="150"/>
      <c r="G24" s="150"/>
      <c r="H24" s="152"/>
      <c r="I24" s="153"/>
      <c r="J24" s="154"/>
      <c r="K24" s="155">
        <f t="shared" si="0"/>
        <v>0</v>
      </c>
      <c r="L24" s="156"/>
      <c r="M24" s="157"/>
      <c r="N24" s="166">
        <f t="shared" si="1"/>
        <v>0</v>
      </c>
      <c r="O24" s="164"/>
      <c r="P24" s="164">
        <f t="shared" si="2"/>
        <v>0</v>
      </c>
    </row>
    <row r="25" spans="1:16" s="26" customFormat="1" ht="15.5" x14ac:dyDescent="0.35">
      <c r="A25" s="149"/>
      <c r="B25" s="150"/>
      <c r="C25" s="150"/>
      <c r="D25" s="150"/>
      <c r="E25" s="163"/>
      <c r="F25" s="150"/>
      <c r="G25" s="150"/>
      <c r="H25" s="152"/>
      <c r="I25" s="153"/>
      <c r="J25" s="154"/>
      <c r="K25" s="155">
        <f t="shared" si="0"/>
        <v>0</v>
      </c>
      <c r="L25" s="156"/>
      <c r="M25" s="157"/>
      <c r="N25" s="166">
        <f t="shared" si="1"/>
        <v>0</v>
      </c>
      <c r="O25" s="164"/>
      <c r="P25" s="164">
        <f t="shared" si="2"/>
        <v>0</v>
      </c>
    </row>
    <row r="26" spans="1:16" s="26" customFormat="1" ht="15.5" x14ac:dyDescent="0.35">
      <c r="A26" s="149"/>
      <c r="B26" s="150"/>
      <c r="C26" s="150"/>
      <c r="D26" s="150"/>
      <c r="E26" s="163"/>
      <c r="F26" s="150"/>
      <c r="G26" s="150"/>
      <c r="H26" s="152"/>
      <c r="I26" s="153"/>
      <c r="J26" s="154"/>
      <c r="K26" s="155">
        <f t="shared" si="0"/>
        <v>0</v>
      </c>
      <c r="L26" s="156"/>
      <c r="M26" s="157"/>
      <c r="N26" s="166">
        <f t="shared" si="1"/>
        <v>0</v>
      </c>
      <c r="O26" s="164"/>
      <c r="P26" s="164">
        <f t="shared" si="2"/>
        <v>0</v>
      </c>
    </row>
    <row r="27" spans="1:16" s="26" customFormat="1" ht="15.5" x14ac:dyDescent="0.35">
      <c r="A27" s="149"/>
      <c r="B27" s="150"/>
      <c r="C27" s="150"/>
      <c r="D27" s="150"/>
      <c r="E27" s="163"/>
      <c r="F27" s="150"/>
      <c r="G27" s="150"/>
      <c r="H27" s="152"/>
      <c r="I27" s="153"/>
      <c r="J27" s="154"/>
      <c r="K27" s="155">
        <f t="shared" si="0"/>
        <v>0</v>
      </c>
      <c r="L27" s="156"/>
      <c r="M27" s="157"/>
      <c r="N27" s="166">
        <f t="shared" si="1"/>
        <v>0</v>
      </c>
      <c r="O27" s="164"/>
      <c r="P27" s="164">
        <f t="shared" si="2"/>
        <v>0</v>
      </c>
    </row>
    <row r="28" spans="1:16" s="26" customFormat="1" ht="15.5" x14ac:dyDescent="0.35">
      <c r="A28" s="149"/>
      <c r="B28" s="150"/>
      <c r="C28" s="150"/>
      <c r="D28" s="150"/>
      <c r="E28" s="163"/>
      <c r="F28" s="150"/>
      <c r="G28" s="150"/>
      <c r="H28" s="152"/>
      <c r="I28" s="153"/>
      <c r="J28" s="154"/>
      <c r="K28" s="155">
        <f t="shared" si="0"/>
        <v>0</v>
      </c>
      <c r="L28" s="156"/>
      <c r="M28" s="157"/>
      <c r="N28" s="166">
        <f t="shared" si="1"/>
        <v>0</v>
      </c>
      <c r="O28" s="164"/>
      <c r="P28" s="164">
        <f t="shared" si="2"/>
        <v>0</v>
      </c>
    </row>
    <row r="29" spans="1:16" s="26" customFormat="1" ht="15.5" x14ac:dyDescent="0.35">
      <c r="A29" s="149"/>
      <c r="B29" s="150"/>
      <c r="C29" s="150"/>
      <c r="D29" s="150"/>
      <c r="E29" s="163"/>
      <c r="F29" s="150"/>
      <c r="G29" s="150"/>
      <c r="H29" s="152"/>
      <c r="I29" s="153"/>
      <c r="J29" s="154"/>
      <c r="K29" s="155">
        <f t="shared" si="0"/>
        <v>0</v>
      </c>
      <c r="L29" s="156"/>
      <c r="M29" s="157"/>
      <c r="N29" s="166">
        <f t="shared" si="1"/>
        <v>0</v>
      </c>
      <c r="O29" s="164"/>
      <c r="P29" s="164">
        <f t="shared" si="2"/>
        <v>0</v>
      </c>
    </row>
    <row r="30" spans="1:16" s="26" customFormat="1" ht="15.5" x14ac:dyDescent="0.35">
      <c r="A30" s="149"/>
      <c r="B30" s="150"/>
      <c r="C30" s="150"/>
      <c r="D30" s="150"/>
      <c r="E30" s="163"/>
      <c r="F30" s="150"/>
      <c r="G30" s="150"/>
      <c r="H30" s="152"/>
      <c r="I30" s="153"/>
      <c r="J30" s="154"/>
      <c r="K30" s="155">
        <f t="shared" si="0"/>
        <v>0</v>
      </c>
      <c r="L30" s="156"/>
      <c r="M30" s="157"/>
      <c r="N30" s="166">
        <f t="shared" si="1"/>
        <v>0</v>
      </c>
      <c r="O30" s="164"/>
      <c r="P30" s="164">
        <f t="shared" si="2"/>
        <v>0</v>
      </c>
    </row>
    <row r="31" spans="1:16" s="26" customFormat="1" ht="15.5" x14ac:dyDescent="0.35">
      <c r="A31" s="149"/>
      <c r="B31" s="150"/>
      <c r="C31" s="150"/>
      <c r="D31" s="150"/>
      <c r="E31" s="163"/>
      <c r="F31" s="150"/>
      <c r="G31" s="150"/>
      <c r="H31" s="152"/>
      <c r="I31" s="153"/>
      <c r="J31" s="154"/>
      <c r="K31" s="155">
        <f t="shared" si="0"/>
        <v>0</v>
      </c>
      <c r="L31" s="156"/>
      <c r="M31" s="157"/>
      <c r="N31" s="166">
        <f t="shared" si="1"/>
        <v>0</v>
      </c>
      <c r="O31" s="164"/>
      <c r="P31" s="164">
        <f t="shared" si="2"/>
        <v>0</v>
      </c>
    </row>
    <row r="32" spans="1:16" s="26" customFormat="1" ht="15.5" x14ac:dyDescent="0.35">
      <c r="A32" s="149"/>
      <c r="B32" s="150"/>
      <c r="C32" s="150"/>
      <c r="D32" s="150"/>
      <c r="E32" s="163"/>
      <c r="F32" s="150"/>
      <c r="G32" s="150"/>
      <c r="H32" s="152"/>
      <c r="I32" s="153"/>
      <c r="J32" s="154"/>
      <c r="K32" s="155">
        <f t="shared" si="0"/>
        <v>0</v>
      </c>
      <c r="L32" s="156"/>
      <c r="M32" s="157"/>
      <c r="N32" s="166">
        <f t="shared" si="1"/>
        <v>0</v>
      </c>
      <c r="O32" s="164"/>
      <c r="P32" s="164">
        <f t="shared" si="2"/>
        <v>0</v>
      </c>
    </row>
    <row r="33" spans="1:16" s="26" customFormat="1" ht="15.5" x14ac:dyDescent="0.35">
      <c r="A33" s="149"/>
      <c r="B33" s="150"/>
      <c r="C33" s="150"/>
      <c r="D33" s="150"/>
      <c r="E33" s="163"/>
      <c r="F33" s="150"/>
      <c r="G33" s="150"/>
      <c r="H33" s="152"/>
      <c r="I33" s="153"/>
      <c r="J33" s="154"/>
      <c r="K33" s="155">
        <f t="shared" si="0"/>
        <v>0</v>
      </c>
      <c r="L33" s="156"/>
      <c r="M33" s="157"/>
      <c r="N33" s="166">
        <f t="shared" si="1"/>
        <v>0</v>
      </c>
      <c r="O33" s="164"/>
      <c r="P33" s="164">
        <f t="shared" si="2"/>
        <v>0</v>
      </c>
    </row>
    <row r="34" spans="1:16" s="26" customFormat="1" ht="15.5" x14ac:dyDescent="0.35">
      <c r="A34" s="149"/>
      <c r="B34" s="150"/>
      <c r="C34" s="150"/>
      <c r="D34" s="150"/>
      <c r="E34" s="163"/>
      <c r="F34" s="150"/>
      <c r="G34" s="150"/>
      <c r="H34" s="152"/>
      <c r="I34" s="153"/>
      <c r="J34" s="154"/>
      <c r="K34" s="155">
        <f t="shared" si="0"/>
        <v>0</v>
      </c>
      <c r="L34" s="156"/>
      <c r="M34" s="157"/>
      <c r="N34" s="166">
        <f t="shared" si="1"/>
        <v>0</v>
      </c>
      <c r="O34" s="164"/>
      <c r="P34" s="164">
        <f t="shared" si="2"/>
        <v>0</v>
      </c>
    </row>
    <row r="35" spans="1:16" s="26" customFormat="1" ht="15.5" x14ac:dyDescent="0.35">
      <c r="A35" s="149"/>
      <c r="B35" s="150"/>
      <c r="C35" s="150"/>
      <c r="D35" s="150"/>
      <c r="E35" s="163"/>
      <c r="F35" s="150"/>
      <c r="G35" s="150"/>
      <c r="H35" s="152"/>
      <c r="I35" s="153"/>
      <c r="J35" s="154"/>
      <c r="K35" s="155">
        <f t="shared" si="0"/>
        <v>0</v>
      </c>
      <c r="L35" s="156"/>
      <c r="M35" s="157"/>
      <c r="N35" s="166">
        <f t="shared" si="1"/>
        <v>0</v>
      </c>
      <c r="O35" s="164"/>
      <c r="P35" s="164">
        <f t="shared" si="2"/>
        <v>0</v>
      </c>
    </row>
    <row r="36" spans="1:16" s="26" customFormat="1" ht="15.5" x14ac:dyDescent="0.35">
      <c r="A36" s="149"/>
      <c r="B36" s="150"/>
      <c r="C36" s="150"/>
      <c r="D36" s="150"/>
      <c r="E36" s="163"/>
      <c r="F36" s="150"/>
      <c r="G36" s="150"/>
      <c r="H36" s="152"/>
      <c r="I36" s="153"/>
      <c r="J36" s="154"/>
      <c r="K36" s="155">
        <f t="shared" si="0"/>
        <v>0</v>
      </c>
      <c r="L36" s="156"/>
      <c r="M36" s="157"/>
      <c r="N36" s="166">
        <f t="shared" si="1"/>
        <v>0</v>
      </c>
      <c r="O36" s="164"/>
      <c r="P36" s="164">
        <f t="shared" si="2"/>
        <v>0</v>
      </c>
    </row>
    <row r="37" spans="1:16" s="26" customFormat="1" ht="15.5" x14ac:dyDescent="0.35">
      <c r="A37" s="149"/>
      <c r="B37" s="150"/>
      <c r="C37" s="150"/>
      <c r="D37" s="150"/>
      <c r="E37" s="163"/>
      <c r="F37" s="150"/>
      <c r="G37" s="150"/>
      <c r="H37" s="152"/>
      <c r="I37" s="153"/>
      <c r="J37" s="154"/>
      <c r="K37" s="155">
        <f t="shared" si="0"/>
        <v>0</v>
      </c>
      <c r="L37" s="156"/>
      <c r="M37" s="157"/>
      <c r="N37" s="166">
        <f t="shared" si="1"/>
        <v>0</v>
      </c>
      <c r="O37" s="164"/>
      <c r="P37" s="164">
        <f t="shared" si="2"/>
        <v>0</v>
      </c>
    </row>
    <row r="38" spans="1:16" s="26" customFormat="1" ht="15.5" x14ac:dyDescent="0.35">
      <c r="A38" s="149"/>
      <c r="B38" s="150"/>
      <c r="C38" s="150"/>
      <c r="D38" s="150"/>
      <c r="E38" s="163"/>
      <c r="F38" s="150"/>
      <c r="G38" s="150"/>
      <c r="H38" s="152"/>
      <c r="I38" s="153"/>
      <c r="J38" s="154"/>
      <c r="K38" s="155">
        <f t="shared" si="0"/>
        <v>0</v>
      </c>
      <c r="L38" s="156"/>
      <c r="M38" s="157"/>
      <c r="N38" s="166">
        <f t="shared" si="1"/>
        <v>0</v>
      </c>
      <c r="O38" s="164"/>
      <c r="P38" s="164">
        <f t="shared" si="2"/>
        <v>0</v>
      </c>
    </row>
    <row r="39" spans="1:16" s="26" customFormat="1" ht="15.5" x14ac:dyDescent="0.35">
      <c r="A39" s="149"/>
      <c r="B39" s="150"/>
      <c r="C39" s="150"/>
      <c r="D39" s="150"/>
      <c r="E39" s="163"/>
      <c r="F39" s="150"/>
      <c r="G39" s="150"/>
      <c r="H39" s="152"/>
      <c r="I39" s="153"/>
      <c r="J39" s="154"/>
      <c r="K39" s="155">
        <f t="shared" si="0"/>
        <v>0</v>
      </c>
      <c r="L39" s="156"/>
      <c r="M39" s="157"/>
      <c r="N39" s="166">
        <f t="shared" si="1"/>
        <v>0</v>
      </c>
      <c r="O39" s="164"/>
      <c r="P39" s="164">
        <f t="shared" si="2"/>
        <v>0</v>
      </c>
    </row>
    <row r="40" spans="1:16" s="26" customFormat="1" ht="15.5" x14ac:dyDescent="0.35">
      <c r="A40" s="149"/>
      <c r="B40" s="150"/>
      <c r="C40" s="150"/>
      <c r="D40" s="150"/>
      <c r="E40" s="163"/>
      <c r="F40" s="150"/>
      <c r="G40" s="150"/>
      <c r="H40" s="152"/>
      <c r="I40" s="153"/>
      <c r="J40" s="154"/>
      <c r="K40" s="155">
        <f t="shared" si="0"/>
        <v>0</v>
      </c>
      <c r="L40" s="156"/>
      <c r="M40" s="157"/>
      <c r="N40" s="166">
        <f t="shared" si="1"/>
        <v>0</v>
      </c>
      <c r="O40" s="164"/>
      <c r="P40" s="164">
        <f t="shared" si="2"/>
        <v>0</v>
      </c>
    </row>
    <row r="41" spans="1:16" s="26" customFormat="1" ht="15.5" x14ac:dyDescent="0.35">
      <c r="A41" s="149"/>
      <c r="B41" s="150"/>
      <c r="C41" s="150"/>
      <c r="D41" s="150"/>
      <c r="E41" s="163"/>
      <c r="F41" s="150"/>
      <c r="G41" s="150"/>
      <c r="H41" s="152"/>
      <c r="I41" s="153"/>
      <c r="J41" s="154"/>
      <c r="K41" s="155">
        <f t="shared" si="0"/>
        <v>0</v>
      </c>
      <c r="L41" s="156"/>
      <c r="M41" s="157"/>
      <c r="N41" s="166">
        <f t="shared" si="1"/>
        <v>0</v>
      </c>
      <c r="O41" s="164"/>
      <c r="P41" s="164">
        <f t="shared" si="2"/>
        <v>0</v>
      </c>
    </row>
    <row r="42" spans="1:16" s="26" customFormat="1" ht="15.5" x14ac:dyDescent="0.35">
      <c r="A42" s="149"/>
      <c r="B42" s="150"/>
      <c r="C42" s="150"/>
      <c r="D42" s="150"/>
      <c r="E42" s="163"/>
      <c r="F42" s="150"/>
      <c r="G42" s="150"/>
      <c r="H42" s="152"/>
      <c r="I42" s="153"/>
      <c r="J42" s="154"/>
      <c r="K42" s="155">
        <f t="shared" si="0"/>
        <v>0</v>
      </c>
      <c r="L42" s="156"/>
      <c r="M42" s="157"/>
      <c r="N42" s="166">
        <f t="shared" si="1"/>
        <v>0</v>
      </c>
      <c r="O42" s="164"/>
      <c r="P42" s="164">
        <f t="shared" si="2"/>
        <v>0</v>
      </c>
    </row>
    <row r="43" spans="1:16" s="26" customFormat="1" ht="15.5" x14ac:dyDescent="0.35">
      <c r="A43" s="149"/>
      <c r="B43" s="150"/>
      <c r="C43" s="150"/>
      <c r="D43" s="150"/>
      <c r="E43" s="163"/>
      <c r="F43" s="150"/>
      <c r="G43" s="150"/>
      <c r="H43" s="152"/>
      <c r="I43" s="153"/>
      <c r="J43" s="154"/>
      <c r="K43" s="155">
        <f t="shared" si="0"/>
        <v>0</v>
      </c>
      <c r="L43" s="156"/>
      <c r="M43" s="157"/>
      <c r="N43" s="166">
        <f t="shared" si="1"/>
        <v>0</v>
      </c>
      <c r="O43" s="164"/>
      <c r="P43" s="164">
        <f t="shared" si="2"/>
        <v>0</v>
      </c>
    </row>
    <row r="44" spans="1:16" s="26" customFormat="1" ht="15.5" x14ac:dyDescent="0.35">
      <c r="A44" s="149"/>
      <c r="B44" s="150"/>
      <c r="C44" s="150"/>
      <c r="D44" s="150"/>
      <c r="E44" s="163"/>
      <c r="F44" s="150"/>
      <c r="G44" s="150"/>
      <c r="H44" s="152"/>
      <c r="I44" s="153"/>
      <c r="J44" s="154"/>
      <c r="K44" s="155">
        <f t="shared" si="0"/>
        <v>0</v>
      </c>
      <c r="L44" s="156"/>
      <c r="M44" s="157"/>
      <c r="N44" s="166">
        <f t="shared" si="1"/>
        <v>0</v>
      </c>
      <c r="O44" s="164"/>
      <c r="P44" s="164">
        <f t="shared" si="2"/>
        <v>0</v>
      </c>
    </row>
    <row r="45" spans="1:16" s="26" customFormat="1" ht="15.5" x14ac:dyDescent="0.35">
      <c r="A45" s="149"/>
      <c r="B45" s="150"/>
      <c r="C45" s="150"/>
      <c r="D45" s="150"/>
      <c r="E45" s="163"/>
      <c r="F45" s="150"/>
      <c r="G45" s="150"/>
      <c r="H45" s="152"/>
      <c r="I45" s="153"/>
      <c r="J45" s="154"/>
      <c r="K45" s="155">
        <f t="shared" si="0"/>
        <v>0</v>
      </c>
      <c r="L45" s="156"/>
      <c r="M45" s="157"/>
      <c r="N45" s="166">
        <f t="shared" si="1"/>
        <v>0</v>
      </c>
      <c r="O45" s="164"/>
      <c r="P45" s="164">
        <f t="shared" si="2"/>
        <v>0</v>
      </c>
    </row>
    <row r="46" spans="1:16" s="26" customFormat="1" ht="15.5" x14ac:dyDescent="0.35">
      <c r="A46" s="149"/>
      <c r="B46" s="150"/>
      <c r="C46" s="150"/>
      <c r="D46" s="150"/>
      <c r="E46" s="163"/>
      <c r="F46" s="150"/>
      <c r="G46" s="150"/>
      <c r="H46" s="152"/>
      <c r="I46" s="153"/>
      <c r="J46" s="154"/>
      <c r="K46" s="155">
        <f t="shared" si="0"/>
        <v>0</v>
      </c>
      <c r="L46" s="156"/>
      <c r="M46" s="157"/>
      <c r="N46" s="166">
        <f t="shared" si="1"/>
        <v>0</v>
      </c>
      <c r="O46" s="164"/>
      <c r="P46" s="164">
        <f t="shared" si="2"/>
        <v>0</v>
      </c>
    </row>
    <row r="47" spans="1:16" s="26" customFormat="1" ht="15.5" x14ac:dyDescent="0.35">
      <c r="A47" s="149"/>
      <c r="B47" s="150"/>
      <c r="C47" s="150"/>
      <c r="D47" s="150"/>
      <c r="E47" s="163"/>
      <c r="F47" s="150"/>
      <c r="G47" s="150"/>
      <c r="H47" s="152"/>
      <c r="I47" s="153"/>
      <c r="J47" s="154"/>
      <c r="K47" s="155">
        <f t="shared" si="0"/>
        <v>0</v>
      </c>
      <c r="L47" s="156"/>
      <c r="M47" s="157"/>
      <c r="N47" s="166">
        <f t="shared" si="1"/>
        <v>0</v>
      </c>
      <c r="O47" s="164"/>
      <c r="P47" s="164">
        <f t="shared" si="2"/>
        <v>0</v>
      </c>
    </row>
    <row r="48" spans="1:16" s="26" customFormat="1" ht="15.5" x14ac:dyDescent="0.35">
      <c r="A48" s="149"/>
      <c r="B48" s="150"/>
      <c r="C48" s="150"/>
      <c r="D48" s="150"/>
      <c r="E48" s="163"/>
      <c r="F48" s="150"/>
      <c r="G48" s="150"/>
      <c r="H48" s="152"/>
      <c r="I48" s="153"/>
      <c r="J48" s="154"/>
      <c r="K48" s="155">
        <f t="shared" si="0"/>
        <v>0</v>
      </c>
      <c r="L48" s="156"/>
      <c r="M48" s="157"/>
      <c r="N48" s="166">
        <f t="shared" si="1"/>
        <v>0</v>
      </c>
      <c r="O48" s="164"/>
      <c r="P48" s="164">
        <f t="shared" si="2"/>
        <v>0</v>
      </c>
    </row>
    <row r="49" spans="1:16" s="26" customFormat="1" ht="15.5" x14ac:dyDescent="0.35">
      <c r="A49" s="149"/>
      <c r="B49" s="150"/>
      <c r="C49" s="150"/>
      <c r="D49" s="150"/>
      <c r="E49" s="163"/>
      <c r="F49" s="150"/>
      <c r="G49" s="150"/>
      <c r="H49" s="152"/>
      <c r="I49" s="153"/>
      <c r="J49" s="154"/>
      <c r="K49" s="155">
        <f t="shared" si="0"/>
        <v>0</v>
      </c>
      <c r="L49" s="156"/>
      <c r="M49" s="157"/>
      <c r="N49" s="166">
        <f t="shared" si="1"/>
        <v>0</v>
      </c>
      <c r="O49" s="164"/>
      <c r="P49" s="164">
        <f t="shared" si="2"/>
        <v>0</v>
      </c>
    </row>
    <row r="50" spans="1:16" s="26" customFormat="1" ht="15.5" x14ac:dyDescent="0.35">
      <c r="A50" s="149"/>
      <c r="B50" s="150"/>
      <c r="C50" s="150"/>
      <c r="D50" s="150"/>
      <c r="E50" s="163"/>
      <c r="F50" s="150"/>
      <c r="G50" s="150"/>
      <c r="H50" s="152"/>
      <c r="I50" s="153"/>
      <c r="J50" s="154"/>
      <c r="K50" s="155">
        <f t="shared" si="0"/>
        <v>0</v>
      </c>
      <c r="L50" s="156"/>
      <c r="M50" s="157"/>
      <c r="N50" s="166">
        <f t="shared" si="1"/>
        <v>0</v>
      </c>
      <c r="O50" s="164"/>
      <c r="P50" s="164">
        <f t="shared" si="2"/>
        <v>0</v>
      </c>
    </row>
    <row r="51" spans="1:16" s="26" customFormat="1" ht="15.5" x14ac:dyDescent="0.35">
      <c r="A51" s="149"/>
      <c r="B51" s="150"/>
      <c r="C51" s="150"/>
      <c r="D51" s="150"/>
      <c r="E51" s="163"/>
      <c r="F51" s="150"/>
      <c r="G51" s="150"/>
      <c r="H51" s="152"/>
      <c r="I51" s="153"/>
      <c r="J51" s="154"/>
      <c r="K51" s="155">
        <f t="shared" si="0"/>
        <v>0</v>
      </c>
      <c r="L51" s="156"/>
      <c r="M51" s="157"/>
      <c r="N51" s="166">
        <f t="shared" si="1"/>
        <v>0</v>
      </c>
      <c r="O51" s="164"/>
      <c r="P51" s="164">
        <f t="shared" si="2"/>
        <v>0</v>
      </c>
    </row>
    <row r="52" spans="1:16" s="26" customFormat="1" ht="15.5" x14ac:dyDescent="0.35">
      <c r="A52" s="149"/>
      <c r="B52" s="150"/>
      <c r="C52" s="150"/>
      <c r="D52" s="150"/>
      <c r="E52" s="163"/>
      <c r="F52" s="150"/>
      <c r="G52" s="150"/>
      <c r="H52" s="152"/>
      <c r="I52" s="153"/>
      <c r="J52" s="154"/>
      <c r="K52" s="155">
        <f t="shared" si="0"/>
        <v>0</v>
      </c>
      <c r="L52" s="156"/>
      <c r="M52" s="157"/>
      <c r="N52" s="166">
        <f t="shared" si="1"/>
        <v>0</v>
      </c>
      <c r="O52" s="164"/>
      <c r="P52" s="164">
        <f t="shared" si="2"/>
        <v>0</v>
      </c>
    </row>
    <row r="53" spans="1:16" s="26" customFormat="1" ht="15.5" x14ac:dyDescent="0.35">
      <c r="A53" s="149"/>
      <c r="B53" s="150"/>
      <c r="C53" s="150"/>
      <c r="D53" s="150"/>
      <c r="E53" s="163"/>
      <c r="F53" s="150"/>
      <c r="G53" s="150"/>
      <c r="H53" s="152"/>
      <c r="I53" s="153"/>
      <c r="J53" s="154"/>
      <c r="K53" s="155">
        <f t="shared" si="0"/>
        <v>0</v>
      </c>
      <c r="L53" s="156"/>
      <c r="M53" s="157"/>
      <c r="N53" s="166">
        <f t="shared" si="1"/>
        <v>0</v>
      </c>
      <c r="O53" s="164"/>
      <c r="P53" s="164">
        <f t="shared" si="2"/>
        <v>0</v>
      </c>
    </row>
    <row r="54" spans="1:16" s="26" customFormat="1" ht="15.5" x14ac:dyDescent="0.35">
      <c r="A54" s="149"/>
      <c r="B54" s="150"/>
      <c r="C54" s="150"/>
      <c r="D54" s="150"/>
      <c r="E54" s="163"/>
      <c r="F54" s="150"/>
      <c r="G54" s="150"/>
      <c r="H54" s="152"/>
      <c r="I54" s="153"/>
      <c r="J54" s="154"/>
      <c r="K54" s="155">
        <f t="shared" si="0"/>
        <v>0</v>
      </c>
      <c r="L54" s="156"/>
      <c r="M54" s="157"/>
      <c r="N54" s="166">
        <f t="shared" si="1"/>
        <v>0</v>
      </c>
      <c r="O54" s="164"/>
      <c r="P54" s="164">
        <f t="shared" si="2"/>
        <v>0</v>
      </c>
    </row>
    <row r="55" spans="1:16" s="26" customFormat="1" ht="15.5" x14ac:dyDescent="0.35">
      <c r="A55" s="149"/>
      <c r="B55" s="150"/>
      <c r="C55" s="150"/>
      <c r="D55" s="150"/>
      <c r="E55" s="163"/>
      <c r="F55" s="150"/>
      <c r="G55" s="150"/>
      <c r="H55" s="152"/>
      <c r="I55" s="153"/>
      <c r="J55" s="154"/>
      <c r="K55" s="155">
        <f t="shared" si="0"/>
        <v>0</v>
      </c>
      <c r="L55" s="156"/>
      <c r="M55" s="157"/>
      <c r="N55" s="166">
        <f t="shared" si="1"/>
        <v>0</v>
      </c>
      <c r="O55" s="164"/>
      <c r="P55" s="164">
        <f t="shared" si="2"/>
        <v>0</v>
      </c>
    </row>
    <row r="56" spans="1:16" s="26" customFormat="1" ht="15.5" x14ac:dyDescent="0.35">
      <c r="A56" s="149"/>
      <c r="B56" s="150"/>
      <c r="C56" s="150"/>
      <c r="D56" s="150"/>
      <c r="E56" s="163"/>
      <c r="F56" s="150"/>
      <c r="G56" s="150"/>
      <c r="H56" s="152"/>
      <c r="I56" s="153"/>
      <c r="J56" s="154"/>
      <c r="K56" s="155">
        <f t="shared" si="0"/>
        <v>0</v>
      </c>
      <c r="L56" s="156"/>
      <c r="M56" s="157"/>
      <c r="N56" s="166">
        <f t="shared" si="1"/>
        <v>0</v>
      </c>
      <c r="O56" s="164"/>
      <c r="P56" s="164">
        <f t="shared" si="2"/>
        <v>0</v>
      </c>
    </row>
    <row r="57" spans="1:16" s="26" customFormat="1" ht="15.5" x14ac:dyDescent="0.35">
      <c r="A57" s="149"/>
      <c r="B57" s="150"/>
      <c r="C57" s="150"/>
      <c r="D57" s="150"/>
      <c r="E57" s="163"/>
      <c r="F57" s="150"/>
      <c r="G57" s="150"/>
      <c r="H57" s="152"/>
      <c r="I57" s="153"/>
      <c r="J57" s="154"/>
      <c r="K57" s="155">
        <f t="shared" si="0"/>
        <v>0</v>
      </c>
      <c r="L57" s="156"/>
      <c r="M57" s="157"/>
      <c r="N57" s="166">
        <f t="shared" si="1"/>
        <v>0</v>
      </c>
      <c r="O57" s="164"/>
      <c r="P57" s="164">
        <f t="shared" si="2"/>
        <v>0</v>
      </c>
    </row>
    <row r="58" spans="1:16" s="26" customFormat="1" ht="15.5" x14ac:dyDescent="0.35">
      <c r="A58" s="149"/>
      <c r="B58" s="150"/>
      <c r="C58" s="150"/>
      <c r="D58" s="150"/>
      <c r="E58" s="163"/>
      <c r="F58" s="150"/>
      <c r="G58" s="150"/>
      <c r="H58" s="152"/>
      <c r="I58" s="153"/>
      <c r="J58" s="154"/>
      <c r="K58" s="155">
        <f t="shared" si="0"/>
        <v>0</v>
      </c>
      <c r="L58" s="156"/>
      <c r="M58" s="157"/>
      <c r="N58" s="166">
        <f t="shared" si="1"/>
        <v>0</v>
      </c>
      <c r="O58" s="164"/>
      <c r="P58" s="164">
        <f t="shared" si="2"/>
        <v>0</v>
      </c>
    </row>
    <row r="59" spans="1:16" s="26" customFormat="1" ht="15.5" x14ac:dyDescent="0.35">
      <c r="A59" s="149"/>
      <c r="B59" s="150"/>
      <c r="C59" s="150"/>
      <c r="D59" s="150"/>
      <c r="E59" s="163"/>
      <c r="F59" s="150"/>
      <c r="G59" s="150"/>
      <c r="H59" s="152"/>
      <c r="I59" s="153"/>
      <c r="J59" s="154"/>
      <c r="K59" s="155">
        <f t="shared" si="0"/>
        <v>0</v>
      </c>
      <c r="L59" s="156"/>
      <c r="M59" s="157"/>
      <c r="N59" s="166">
        <f t="shared" si="1"/>
        <v>0</v>
      </c>
      <c r="O59" s="164"/>
      <c r="P59" s="164">
        <f t="shared" si="2"/>
        <v>0</v>
      </c>
    </row>
    <row r="60" spans="1:16" s="26" customFormat="1" ht="15.5" x14ac:dyDescent="0.35">
      <c r="A60" s="149"/>
      <c r="B60" s="150"/>
      <c r="C60" s="150"/>
      <c r="D60" s="150"/>
      <c r="E60" s="163"/>
      <c r="F60" s="150"/>
      <c r="G60" s="150"/>
      <c r="H60" s="152"/>
      <c r="I60" s="153"/>
      <c r="J60" s="154"/>
      <c r="K60" s="155">
        <f t="shared" si="0"/>
        <v>0</v>
      </c>
      <c r="L60" s="156"/>
      <c r="M60" s="157"/>
      <c r="N60" s="166">
        <f t="shared" si="1"/>
        <v>0</v>
      </c>
      <c r="O60" s="164"/>
      <c r="P60" s="164">
        <f t="shared" si="2"/>
        <v>0</v>
      </c>
    </row>
    <row r="61" spans="1:16" s="26" customFormat="1" ht="15.5" x14ac:dyDescent="0.35">
      <c r="A61" s="149"/>
      <c r="B61" s="150"/>
      <c r="C61" s="150"/>
      <c r="D61" s="150"/>
      <c r="E61" s="163"/>
      <c r="F61" s="150"/>
      <c r="G61" s="150"/>
      <c r="H61" s="152"/>
      <c r="I61" s="153"/>
      <c r="J61" s="154"/>
      <c r="K61" s="155">
        <f t="shared" si="0"/>
        <v>0</v>
      </c>
      <c r="L61" s="156"/>
      <c r="M61" s="157"/>
      <c r="N61" s="166">
        <f t="shared" si="1"/>
        <v>0</v>
      </c>
      <c r="O61" s="164"/>
      <c r="P61" s="164">
        <f t="shared" si="2"/>
        <v>0</v>
      </c>
    </row>
    <row r="62" spans="1:16" s="26" customFormat="1" ht="15.5" x14ac:dyDescent="0.35">
      <c r="A62" s="149"/>
      <c r="B62" s="150"/>
      <c r="C62" s="150"/>
      <c r="D62" s="150"/>
      <c r="E62" s="163"/>
      <c r="F62" s="150"/>
      <c r="G62" s="150"/>
      <c r="H62" s="152"/>
      <c r="I62" s="153"/>
      <c r="J62" s="154"/>
      <c r="K62" s="155">
        <f t="shared" si="0"/>
        <v>0</v>
      </c>
      <c r="L62" s="156"/>
      <c r="M62" s="157"/>
      <c r="N62" s="166">
        <f t="shared" si="1"/>
        <v>0</v>
      </c>
      <c r="O62" s="164"/>
      <c r="P62" s="164">
        <f t="shared" si="2"/>
        <v>0</v>
      </c>
    </row>
    <row r="63" spans="1:16" s="26" customFormat="1" ht="15.5" x14ac:dyDescent="0.35">
      <c r="A63" s="149"/>
      <c r="B63" s="150"/>
      <c r="C63" s="150"/>
      <c r="D63" s="150"/>
      <c r="E63" s="163"/>
      <c r="F63" s="150"/>
      <c r="G63" s="150"/>
      <c r="H63" s="152"/>
      <c r="I63" s="153"/>
      <c r="J63" s="154"/>
      <c r="K63" s="155">
        <f t="shared" si="0"/>
        <v>0</v>
      </c>
      <c r="L63" s="156"/>
      <c r="M63" s="157"/>
      <c r="N63" s="166">
        <f t="shared" si="1"/>
        <v>0</v>
      </c>
      <c r="O63" s="164"/>
      <c r="P63" s="164">
        <f t="shared" si="2"/>
        <v>0</v>
      </c>
    </row>
    <row r="64" spans="1:16" s="26" customFormat="1" ht="15.5" x14ac:dyDescent="0.35">
      <c r="A64" s="149"/>
      <c r="B64" s="150"/>
      <c r="C64" s="150"/>
      <c r="D64" s="150"/>
      <c r="E64" s="163"/>
      <c r="F64" s="150"/>
      <c r="G64" s="150"/>
      <c r="H64" s="152"/>
      <c r="I64" s="153"/>
      <c r="J64" s="154"/>
      <c r="K64" s="155">
        <f t="shared" si="0"/>
        <v>0</v>
      </c>
      <c r="L64" s="156"/>
      <c r="M64" s="157"/>
      <c r="N64" s="166">
        <f t="shared" si="1"/>
        <v>0</v>
      </c>
      <c r="O64" s="164"/>
      <c r="P64" s="164">
        <f t="shared" si="2"/>
        <v>0</v>
      </c>
    </row>
    <row r="65" spans="1:16" s="26" customFormat="1" ht="15.5" x14ac:dyDescent="0.35">
      <c r="A65" s="149"/>
      <c r="B65" s="150"/>
      <c r="C65" s="150"/>
      <c r="D65" s="150"/>
      <c r="E65" s="163"/>
      <c r="F65" s="150"/>
      <c r="G65" s="150"/>
      <c r="H65" s="152"/>
      <c r="I65" s="153"/>
      <c r="J65" s="154"/>
      <c r="K65" s="155">
        <f t="shared" si="0"/>
        <v>0</v>
      </c>
      <c r="L65" s="156"/>
      <c r="M65" s="157"/>
      <c r="N65" s="166">
        <f t="shared" si="1"/>
        <v>0</v>
      </c>
      <c r="O65" s="164"/>
      <c r="P65" s="164">
        <f t="shared" si="2"/>
        <v>0</v>
      </c>
    </row>
    <row r="66" spans="1:16" s="26" customFormat="1" ht="15.5" x14ac:dyDescent="0.35">
      <c r="A66" s="149"/>
      <c r="B66" s="150"/>
      <c r="C66" s="150"/>
      <c r="D66" s="150"/>
      <c r="E66" s="163"/>
      <c r="F66" s="150"/>
      <c r="G66" s="150"/>
      <c r="H66" s="152"/>
      <c r="I66" s="153"/>
      <c r="J66" s="154"/>
      <c r="K66" s="155">
        <f t="shared" si="0"/>
        <v>0</v>
      </c>
      <c r="L66" s="156"/>
      <c r="M66" s="157"/>
      <c r="N66" s="166">
        <f t="shared" si="1"/>
        <v>0</v>
      </c>
      <c r="O66" s="164"/>
      <c r="P66" s="164">
        <f t="shared" si="2"/>
        <v>0</v>
      </c>
    </row>
    <row r="67" spans="1:16" s="26" customFormat="1" ht="15.5" x14ac:dyDescent="0.35">
      <c r="A67" s="149"/>
      <c r="B67" s="150"/>
      <c r="C67" s="150"/>
      <c r="D67" s="150"/>
      <c r="E67" s="163"/>
      <c r="F67" s="150"/>
      <c r="G67" s="150"/>
      <c r="H67" s="152"/>
      <c r="I67" s="153"/>
      <c r="J67" s="154"/>
      <c r="K67" s="155">
        <f t="shared" si="0"/>
        <v>0</v>
      </c>
      <c r="L67" s="156"/>
      <c r="M67" s="157"/>
      <c r="N67" s="166">
        <f t="shared" si="1"/>
        <v>0</v>
      </c>
      <c r="O67" s="164"/>
      <c r="P67" s="164">
        <f t="shared" si="2"/>
        <v>0</v>
      </c>
    </row>
    <row r="68" spans="1:16" s="26" customFormat="1" ht="15.5" x14ac:dyDescent="0.35">
      <c r="A68" s="149"/>
      <c r="B68" s="150"/>
      <c r="C68" s="150"/>
      <c r="D68" s="150"/>
      <c r="E68" s="163"/>
      <c r="F68" s="150"/>
      <c r="G68" s="150"/>
      <c r="H68" s="152"/>
      <c r="I68" s="153"/>
      <c r="J68" s="154"/>
      <c r="K68" s="155">
        <f t="shared" si="0"/>
        <v>0</v>
      </c>
      <c r="L68" s="156"/>
      <c r="M68" s="157"/>
      <c r="N68" s="166">
        <f t="shared" si="1"/>
        <v>0</v>
      </c>
      <c r="O68" s="164"/>
      <c r="P68" s="164">
        <f t="shared" si="2"/>
        <v>0</v>
      </c>
    </row>
    <row r="69" spans="1:16" s="26" customFormat="1" ht="15.5" x14ac:dyDescent="0.35">
      <c r="A69" s="149"/>
      <c r="B69" s="150"/>
      <c r="C69" s="150"/>
      <c r="D69" s="150"/>
      <c r="E69" s="163"/>
      <c r="F69" s="150"/>
      <c r="G69" s="150"/>
      <c r="H69" s="152"/>
      <c r="I69" s="153"/>
      <c r="J69" s="154"/>
      <c r="K69" s="155">
        <f t="shared" si="0"/>
        <v>0</v>
      </c>
      <c r="L69" s="156"/>
      <c r="M69" s="157"/>
      <c r="N69" s="166">
        <f t="shared" si="1"/>
        <v>0</v>
      </c>
      <c r="O69" s="164"/>
      <c r="P69" s="164">
        <f t="shared" si="2"/>
        <v>0</v>
      </c>
    </row>
    <row r="70" spans="1:16" s="26" customFormat="1" ht="15.5" x14ac:dyDescent="0.35">
      <c r="A70" s="149"/>
      <c r="B70" s="150"/>
      <c r="C70" s="150"/>
      <c r="D70" s="150"/>
      <c r="E70" s="163"/>
      <c r="F70" s="150"/>
      <c r="G70" s="150"/>
      <c r="H70" s="152"/>
      <c r="I70" s="153"/>
      <c r="J70" s="154"/>
      <c r="K70" s="155">
        <f t="shared" si="0"/>
        <v>0</v>
      </c>
      <c r="L70" s="156"/>
      <c r="M70" s="157"/>
      <c r="N70" s="166">
        <f t="shared" si="1"/>
        <v>0</v>
      </c>
      <c r="O70" s="164"/>
      <c r="P70" s="164">
        <f t="shared" si="2"/>
        <v>0</v>
      </c>
    </row>
    <row r="71" spans="1:16" s="26" customFormat="1" ht="32" customHeight="1" x14ac:dyDescent="0.35">
      <c r="A71" s="54"/>
      <c r="B71" s="54"/>
      <c r="C71" s="54"/>
      <c r="D71" s="54"/>
      <c r="E71" s="60"/>
      <c r="F71" s="54"/>
      <c r="G71" s="54"/>
      <c r="H71" s="61"/>
      <c r="I71" s="62"/>
      <c r="J71" s="63" t="s">
        <v>331</v>
      </c>
      <c r="K71" s="350">
        <f>ROUNDUP(SUM(K4:K70),2)</f>
        <v>0</v>
      </c>
      <c r="L71" s="167"/>
      <c r="M71" s="48"/>
      <c r="N71" s="165">
        <f>ROUNDUP(SUM(N4:N70),2)</f>
        <v>0</v>
      </c>
      <c r="O71" s="165">
        <f>ROUNDUP(SUM(O4:O70),2)</f>
        <v>0</v>
      </c>
      <c r="P71" s="165">
        <f>ROUNDUP(SUM(P4:P70),2)</f>
        <v>0</v>
      </c>
    </row>
  </sheetData>
  <sheetProtection algorithmName="SHA-512" hashValue="zwPzlruwWY0uas0kB9LPqayiFvGtVQ9eelWeXsROT4ytDa1bp9nmZcvD9BAVxjWQbIpSGyb7kSgIXkiAj4WF2w==" saltValue="TDJehX5GHGa1pEL/oCAUbQ==" spinCount="100000" sheet="1" objects="1" scenarios="1"/>
  <printOptions horizontalCentered="1"/>
  <pageMargins left="0.39370078740157483" right="0.39370078740157483" top="0.55118110236220474" bottom="0.55118110236220474" header="0.31496062992125984" footer="0.31496062992125984"/>
  <pageSetup scale="37" orientation="landscape" r:id="rId1"/>
  <headerFooter>
    <oddFooter>&amp;C&amp;F&amp;R&amp;Pa&amp;N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O57"/>
  <sheetViews>
    <sheetView zoomScale="60" zoomScaleNormal="60" workbookViewId="0">
      <selection activeCell="L1" sqref="L1:O1048576"/>
    </sheetView>
  </sheetViews>
  <sheetFormatPr defaultColWidth="8.90625" defaultRowHeight="14" x14ac:dyDescent="0.3"/>
  <cols>
    <col min="1" max="1" width="10.36328125" style="55" customWidth="1"/>
    <col min="2" max="3" width="21.36328125" style="55" customWidth="1"/>
    <col min="4" max="4" width="21.36328125" style="64" customWidth="1"/>
    <col min="5" max="5" width="21.36328125" style="55" customWidth="1"/>
    <col min="6" max="6" width="63.90625" style="55" customWidth="1"/>
    <col min="7" max="7" width="21.36328125" style="65" customWidth="1"/>
    <col min="8" max="8" width="19.453125" style="66" customWidth="1"/>
    <col min="9" max="9" width="21.36328125" style="67" customWidth="1"/>
    <col min="10" max="10" width="21.36328125" style="18" customWidth="1"/>
    <col min="11" max="11" width="16.90625" style="70" customWidth="1"/>
    <col min="12" max="12" width="21.36328125" style="43" hidden="1" customWidth="1"/>
    <col min="13" max="13" width="16.90625" style="18" hidden="1" customWidth="1"/>
    <col min="14" max="14" width="12.90625" style="18" hidden="1" customWidth="1"/>
    <col min="15" max="15" width="15.6328125" style="18" hidden="1" customWidth="1"/>
    <col min="16" max="16384" width="8.90625" style="16"/>
  </cols>
  <sheetData>
    <row r="1" spans="1:15" s="19" customFormat="1" ht="32" customHeight="1" x14ac:dyDescent="0.35">
      <c r="A1" s="676" t="s">
        <v>333</v>
      </c>
      <c r="B1" s="676"/>
      <c r="C1" s="676"/>
      <c r="D1" s="84"/>
      <c r="E1" s="56"/>
      <c r="F1" s="56"/>
      <c r="G1" s="57"/>
      <c r="H1" s="58"/>
      <c r="I1" s="59"/>
      <c r="J1" s="20"/>
      <c r="K1" s="68"/>
      <c r="L1" s="42"/>
      <c r="M1" s="20"/>
      <c r="N1" s="20"/>
      <c r="O1" s="20"/>
    </row>
    <row r="3" spans="1:15" s="78" customFormat="1" ht="73.5" customHeight="1" x14ac:dyDescent="0.3">
      <c r="A3" s="345" t="s">
        <v>220</v>
      </c>
      <c r="B3" s="346" t="s">
        <v>219</v>
      </c>
      <c r="C3" s="345" t="s">
        <v>228</v>
      </c>
      <c r="D3" s="347" t="s">
        <v>229</v>
      </c>
      <c r="E3" s="345" t="s">
        <v>226</v>
      </c>
      <c r="F3" s="345" t="s">
        <v>222</v>
      </c>
      <c r="G3" s="348" t="s">
        <v>216</v>
      </c>
      <c r="H3" s="345" t="s">
        <v>215</v>
      </c>
      <c r="I3" s="349" t="s">
        <v>238</v>
      </c>
      <c r="J3" s="348" t="s">
        <v>237</v>
      </c>
      <c r="K3" s="347" t="s">
        <v>254</v>
      </c>
      <c r="L3" s="45" t="s">
        <v>233</v>
      </c>
      <c r="M3" s="13" t="s">
        <v>240</v>
      </c>
      <c r="N3" s="608" t="s">
        <v>413</v>
      </c>
      <c r="O3" s="77" t="s">
        <v>234</v>
      </c>
    </row>
    <row r="4" spans="1:15" s="26" customFormat="1" ht="15.5" x14ac:dyDescent="0.35">
      <c r="A4" s="33"/>
      <c r="B4" s="150"/>
      <c r="C4" s="150"/>
      <c r="D4" s="163"/>
      <c r="E4" s="150"/>
      <c r="F4" s="150"/>
      <c r="G4" s="152"/>
      <c r="H4" s="153"/>
      <c r="I4" s="154"/>
      <c r="J4" s="155">
        <f>IF(I4="",G4,G4/I4)</f>
        <v>0</v>
      </c>
      <c r="K4" s="156"/>
      <c r="L4" s="157"/>
      <c r="M4" s="166">
        <f>IF(L4&gt;0,(G4/L4),J4)</f>
        <v>0</v>
      </c>
      <c r="N4" s="164"/>
      <c r="O4" s="164">
        <f>M4-N4</f>
        <v>0</v>
      </c>
    </row>
    <row r="5" spans="1:15" s="26" customFormat="1" ht="15.5" x14ac:dyDescent="0.35">
      <c r="A5" s="33"/>
      <c r="B5" s="150"/>
      <c r="C5" s="150"/>
      <c r="D5" s="163"/>
      <c r="E5" s="150"/>
      <c r="F5" s="150"/>
      <c r="G5" s="152"/>
      <c r="H5" s="153"/>
      <c r="I5" s="154"/>
      <c r="J5" s="155">
        <f t="shared" ref="J5:J56" si="0">IF(I5="",G5,G5/I5)</f>
        <v>0</v>
      </c>
      <c r="K5" s="156"/>
      <c r="L5" s="157"/>
      <c r="M5" s="166">
        <f t="shared" ref="M5:M40" si="1">IF(L5&gt;0,(G5/L5),J5)</f>
        <v>0</v>
      </c>
      <c r="N5" s="164"/>
      <c r="O5" s="164">
        <f t="shared" ref="O5:O56" si="2">M5-N5</f>
        <v>0</v>
      </c>
    </row>
    <row r="6" spans="1:15" s="26" customFormat="1" ht="15.5" x14ac:dyDescent="0.35">
      <c r="A6" s="33"/>
      <c r="B6" s="150"/>
      <c r="C6" s="150"/>
      <c r="D6" s="163"/>
      <c r="E6" s="150"/>
      <c r="F6" s="150"/>
      <c r="G6" s="152"/>
      <c r="H6" s="153"/>
      <c r="I6" s="154"/>
      <c r="J6" s="155">
        <f t="shared" si="0"/>
        <v>0</v>
      </c>
      <c r="K6" s="156"/>
      <c r="L6" s="157"/>
      <c r="M6" s="166">
        <f t="shared" si="1"/>
        <v>0</v>
      </c>
      <c r="N6" s="164"/>
      <c r="O6" s="164">
        <f t="shared" si="2"/>
        <v>0</v>
      </c>
    </row>
    <row r="7" spans="1:15" s="26" customFormat="1" ht="15.5" x14ac:dyDescent="0.35">
      <c r="A7" s="33"/>
      <c r="B7" s="150"/>
      <c r="C7" s="150"/>
      <c r="D7" s="163"/>
      <c r="E7" s="150"/>
      <c r="F7" s="150"/>
      <c r="G7" s="152"/>
      <c r="H7" s="153"/>
      <c r="I7" s="154"/>
      <c r="J7" s="155">
        <f t="shared" si="0"/>
        <v>0</v>
      </c>
      <c r="K7" s="156"/>
      <c r="L7" s="157"/>
      <c r="M7" s="166">
        <f t="shared" si="1"/>
        <v>0</v>
      </c>
      <c r="N7" s="164"/>
      <c r="O7" s="164">
        <f t="shared" si="2"/>
        <v>0</v>
      </c>
    </row>
    <row r="8" spans="1:15" s="26" customFormat="1" ht="15.5" x14ac:dyDescent="0.35">
      <c r="A8" s="33"/>
      <c r="B8" s="150"/>
      <c r="C8" s="150"/>
      <c r="D8" s="163"/>
      <c r="E8" s="150"/>
      <c r="F8" s="150"/>
      <c r="G8" s="152"/>
      <c r="H8" s="153"/>
      <c r="I8" s="154"/>
      <c r="J8" s="155">
        <f t="shared" si="0"/>
        <v>0</v>
      </c>
      <c r="K8" s="156"/>
      <c r="L8" s="157"/>
      <c r="M8" s="166">
        <f t="shared" si="1"/>
        <v>0</v>
      </c>
      <c r="N8" s="164"/>
      <c r="O8" s="164">
        <f t="shared" si="2"/>
        <v>0</v>
      </c>
    </row>
    <row r="9" spans="1:15" s="26" customFormat="1" ht="15.5" x14ac:dyDescent="0.35">
      <c r="A9" s="33"/>
      <c r="B9" s="150"/>
      <c r="C9" s="150"/>
      <c r="D9" s="163"/>
      <c r="E9" s="150"/>
      <c r="F9" s="150"/>
      <c r="G9" s="152"/>
      <c r="H9" s="153"/>
      <c r="I9" s="154"/>
      <c r="J9" s="155">
        <f t="shared" si="0"/>
        <v>0</v>
      </c>
      <c r="K9" s="156"/>
      <c r="L9" s="157"/>
      <c r="M9" s="166">
        <f t="shared" si="1"/>
        <v>0</v>
      </c>
      <c r="N9" s="164"/>
      <c r="O9" s="164">
        <f t="shared" si="2"/>
        <v>0</v>
      </c>
    </row>
    <row r="10" spans="1:15" s="26" customFormat="1" ht="15.5" x14ac:dyDescent="0.35">
      <c r="A10" s="33"/>
      <c r="B10" s="150"/>
      <c r="C10" s="150"/>
      <c r="D10" s="163"/>
      <c r="E10" s="150"/>
      <c r="F10" s="150"/>
      <c r="G10" s="152"/>
      <c r="H10" s="153"/>
      <c r="I10" s="154"/>
      <c r="J10" s="155">
        <f t="shared" si="0"/>
        <v>0</v>
      </c>
      <c r="K10" s="156"/>
      <c r="L10" s="157"/>
      <c r="M10" s="166">
        <f t="shared" si="1"/>
        <v>0</v>
      </c>
      <c r="N10" s="164"/>
      <c r="O10" s="164">
        <f t="shared" si="2"/>
        <v>0</v>
      </c>
    </row>
    <row r="11" spans="1:15" s="26" customFormat="1" ht="15.5" x14ac:dyDescent="0.35">
      <c r="A11" s="33"/>
      <c r="B11" s="150"/>
      <c r="C11" s="150"/>
      <c r="D11" s="163"/>
      <c r="E11" s="150"/>
      <c r="F11" s="150"/>
      <c r="G11" s="152"/>
      <c r="H11" s="153"/>
      <c r="I11" s="154"/>
      <c r="J11" s="155">
        <f t="shared" si="0"/>
        <v>0</v>
      </c>
      <c r="K11" s="156"/>
      <c r="L11" s="157"/>
      <c r="M11" s="166">
        <f t="shared" si="1"/>
        <v>0</v>
      </c>
      <c r="N11" s="164"/>
      <c r="O11" s="164">
        <f t="shared" si="2"/>
        <v>0</v>
      </c>
    </row>
    <row r="12" spans="1:15" s="26" customFormat="1" ht="15.5" x14ac:dyDescent="0.35">
      <c r="A12" s="33"/>
      <c r="B12" s="150"/>
      <c r="C12" s="150"/>
      <c r="D12" s="163"/>
      <c r="E12" s="150"/>
      <c r="F12" s="150"/>
      <c r="G12" s="152"/>
      <c r="H12" s="153"/>
      <c r="I12" s="154"/>
      <c r="J12" s="155">
        <f t="shared" si="0"/>
        <v>0</v>
      </c>
      <c r="K12" s="156"/>
      <c r="L12" s="157"/>
      <c r="M12" s="166">
        <f t="shared" si="1"/>
        <v>0</v>
      </c>
      <c r="N12" s="164"/>
      <c r="O12" s="164">
        <f t="shared" si="2"/>
        <v>0</v>
      </c>
    </row>
    <row r="13" spans="1:15" s="26" customFormat="1" ht="15.5" x14ac:dyDescent="0.35">
      <c r="A13" s="33"/>
      <c r="B13" s="150"/>
      <c r="C13" s="150"/>
      <c r="D13" s="163"/>
      <c r="E13" s="150"/>
      <c r="F13" s="150"/>
      <c r="G13" s="152"/>
      <c r="H13" s="153"/>
      <c r="I13" s="154"/>
      <c r="J13" s="155">
        <f t="shared" si="0"/>
        <v>0</v>
      </c>
      <c r="K13" s="156"/>
      <c r="L13" s="157"/>
      <c r="M13" s="166">
        <f t="shared" si="1"/>
        <v>0</v>
      </c>
      <c r="N13" s="164"/>
      <c r="O13" s="164">
        <f t="shared" si="2"/>
        <v>0</v>
      </c>
    </row>
    <row r="14" spans="1:15" s="26" customFormat="1" ht="15.5" x14ac:dyDescent="0.35">
      <c r="A14" s="33"/>
      <c r="B14" s="150"/>
      <c r="C14" s="150"/>
      <c r="D14" s="163"/>
      <c r="E14" s="150"/>
      <c r="F14" s="150"/>
      <c r="G14" s="152"/>
      <c r="H14" s="153"/>
      <c r="I14" s="154"/>
      <c r="J14" s="155">
        <f t="shared" si="0"/>
        <v>0</v>
      </c>
      <c r="K14" s="156"/>
      <c r="L14" s="157"/>
      <c r="M14" s="166">
        <f t="shared" si="1"/>
        <v>0</v>
      </c>
      <c r="N14" s="164"/>
      <c r="O14" s="164">
        <f t="shared" si="2"/>
        <v>0</v>
      </c>
    </row>
    <row r="15" spans="1:15" s="26" customFormat="1" ht="15.5" x14ac:dyDescent="0.35">
      <c r="A15" s="33"/>
      <c r="B15" s="150"/>
      <c r="C15" s="150"/>
      <c r="D15" s="163"/>
      <c r="E15" s="150"/>
      <c r="F15" s="150"/>
      <c r="G15" s="152"/>
      <c r="H15" s="153"/>
      <c r="I15" s="154"/>
      <c r="J15" s="155">
        <f t="shared" si="0"/>
        <v>0</v>
      </c>
      <c r="K15" s="156"/>
      <c r="L15" s="157"/>
      <c r="M15" s="166">
        <f t="shared" si="1"/>
        <v>0</v>
      </c>
      <c r="N15" s="164"/>
      <c r="O15" s="164">
        <f t="shared" si="2"/>
        <v>0</v>
      </c>
    </row>
    <row r="16" spans="1:15" s="26" customFormat="1" ht="15.5" x14ac:dyDescent="0.35">
      <c r="A16" s="33"/>
      <c r="B16" s="150"/>
      <c r="C16" s="150"/>
      <c r="D16" s="163"/>
      <c r="E16" s="150"/>
      <c r="F16" s="150"/>
      <c r="G16" s="152"/>
      <c r="H16" s="153"/>
      <c r="I16" s="154"/>
      <c r="J16" s="155">
        <f t="shared" si="0"/>
        <v>0</v>
      </c>
      <c r="K16" s="156"/>
      <c r="L16" s="157"/>
      <c r="M16" s="166">
        <f t="shared" si="1"/>
        <v>0</v>
      </c>
      <c r="N16" s="164"/>
      <c r="O16" s="164">
        <f t="shared" si="2"/>
        <v>0</v>
      </c>
    </row>
    <row r="17" spans="1:15" s="26" customFormat="1" ht="15.5" x14ac:dyDescent="0.35">
      <c r="A17" s="33"/>
      <c r="B17" s="150"/>
      <c r="C17" s="150"/>
      <c r="D17" s="163"/>
      <c r="E17" s="150"/>
      <c r="F17" s="150"/>
      <c r="G17" s="152"/>
      <c r="H17" s="153"/>
      <c r="I17" s="154"/>
      <c r="J17" s="155">
        <f t="shared" si="0"/>
        <v>0</v>
      </c>
      <c r="K17" s="156"/>
      <c r="L17" s="157"/>
      <c r="M17" s="166">
        <f t="shared" si="1"/>
        <v>0</v>
      </c>
      <c r="N17" s="164"/>
      <c r="O17" s="164">
        <f t="shared" si="2"/>
        <v>0</v>
      </c>
    </row>
    <row r="18" spans="1:15" s="26" customFormat="1" ht="15.5" x14ac:dyDescent="0.35">
      <c r="A18" s="33"/>
      <c r="B18" s="150"/>
      <c r="C18" s="150"/>
      <c r="D18" s="163"/>
      <c r="E18" s="150"/>
      <c r="F18" s="150"/>
      <c r="G18" s="152"/>
      <c r="H18" s="153"/>
      <c r="I18" s="154"/>
      <c r="J18" s="155">
        <f t="shared" si="0"/>
        <v>0</v>
      </c>
      <c r="K18" s="156"/>
      <c r="L18" s="157"/>
      <c r="M18" s="166">
        <f t="shared" si="1"/>
        <v>0</v>
      </c>
      <c r="N18" s="164"/>
      <c r="O18" s="164">
        <f t="shared" si="2"/>
        <v>0</v>
      </c>
    </row>
    <row r="19" spans="1:15" s="26" customFormat="1" ht="15.5" x14ac:dyDescent="0.35">
      <c r="A19" s="33"/>
      <c r="B19" s="150"/>
      <c r="C19" s="150"/>
      <c r="D19" s="163"/>
      <c r="E19" s="150"/>
      <c r="F19" s="150"/>
      <c r="G19" s="152"/>
      <c r="H19" s="153"/>
      <c r="I19" s="154"/>
      <c r="J19" s="155">
        <f t="shared" si="0"/>
        <v>0</v>
      </c>
      <c r="K19" s="156"/>
      <c r="L19" s="157"/>
      <c r="M19" s="166">
        <f t="shared" si="1"/>
        <v>0</v>
      </c>
      <c r="N19" s="164"/>
      <c r="O19" s="164">
        <f t="shared" si="2"/>
        <v>0</v>
      </c>
    </row>
    <row r="20" spans="1:15" s="26" customFormat="1" ht="15.5" x14ac:dyDescent="0.35">
      <c r="A20" s="33"/>
      <c r="B20" s="150"/>
      <c r="C20" s="150"/>
      <c r="D20" s="163"/>
      <c r="E20" s="150"/>
      <c r="F20" s="150"/>
      <c r="G20" s="152"/>
      <c r="H20" s="153"/>
      <c r="I20" s="154"/>
      <c r="J20" s="155">
        <f t="shared" si="0"/>
        <v>0</v>
      </c>
      <c r="K20" s="156"/>
      <c r="L20" s="157"/>
      <c r="M20" s="166">
        <f t="shared" si="1"/>
        <v>0</v>
      </c>
      <c r="N20" s="164"/>
      <c r="O20" s="164">
        <f t="shared" si="2"/>
        <v>0</v>
      </c>
    </row>
    <row r="21" spans="1:15" s="26" customFormat="1" ht="15.5" x14ac:dyDescent="0.35">
      <c r="A21" s="33"/>
      <c r="B21" s="150"/>
      <c r="C21" s="150"/>
      <c r="D21" s="163"/>
      <c r="E21" s="150"/>
      <c r="F21" s="150"/>
      <c r="G21" s="152"/>
      <c r="H21" s="153"/>
      <c r="I21" s="154"/>
      <c r="J21" s="155">
        <f t="shared" si="0"/>
        <v>0</v>
      </c>
      <c r="K21" s="156"/>
      <c r="L21" s="157"/>
      <c r="M21" s="166">
        <f t="shared" si="1"/>
        <v>0</v>
      </c>
      <c r="N21" s="164"/>
      <c r="O21" s="164">
        <f t="shared" si="2"/>
        <v>0</v>
      </c>
    </row>
    <row r="22" spans="1:15" s="26" customFormat="1" ht="15.5" x14ac:dyDescent="0.35">
      <c r="A22" s="33"/>
      <c r="B22" s="150"/>
      <c r="C22" s="150"/>
      <c r="D22" s="163"/>
      <c r="E22" s="150"/>
      <c r="F22" s="150"/>
      <c r="G22" s="152"/>
      <c r="H22" s="153"/>
      <c r="I22" s="154"/>
      <c r="J22" s="155">
        <f t="shared" si="0"/>
        <v>0</v>
      </c>
      <c r="K22" s="156"/>
      <c r="L22" s="157"/>
      <c r="M22" s="166">
        <f t="shared" si="1"/>
        <v>0</v>
      </c>
      <c r="N22" s="164"/>
      <c r="O22" s="164">
        <f t="shared" si="2"/>
        <v>0</v>
      </c>
    </row>
    <row r="23" spans="1:15" s="26" customFormat="1" ht="15.5" x14ac:dyDescent="0.35">
      <c r="A23" s="33"/>
      <c r="B23" s="150"/>
      <c r="C23" s="150"/>
      <c r="D23" s="163"/>
      <c r="E23" s="150"/>
      <c r="F23" s="150"/>
      <c r="G23" s="152"/>
      <c r="H23" s="153"/>
      <c r="I23" s="154"/>
      <c r="J23" s="155">
        <f t="shared" si="0"/>
        <v>0</v>
      </c>
      <c r="K23" s="156"/>
      <c r="L23" s="157"/>
      <c r="M23" s="166">
        <f t="shared" si="1"/>
        <v>0</v>
      </c>
      <c r="N23" s="164"/>
      <c r="O23" s="164">
        <f t="shared" si="2"/>
        <v>0</v>
      </c>
    </row>
    <row r="24" spans="1:15" s="26" customFormat="1" ht="15.5" x14ac:dyDescent="0.35">
      <c r="A24" s="33"/>
      <c r="B24" s="150"/>
      <c r="C24" s="150"/>
      <c r="D24" s="163"/>
      <c r="E24" s="150"/>
      <c r="F24" s="150"/>
      <c r="G24" s="152"/>
      <c r="H24" s="153"/>
      <c r="I24" s="154"/>
      <c r="J24" s="155">
        <f t="shared" si="0"/>
        <v>0</v>
      </c>
      <c r="K24" s="156"/>
      <c r="L24" s="157"/>
      <c r="M24" s="166">
        <f t="shared" si="1"/>
        <v>0</v>
      </c>
      <c r="N24" s="164"/>
      <c r="O24" s="164">
        <f t="shared" si="2"/>
        <v>0</v>
      </c>
    </row>
    <row r="25" spans="1:15" s="26" customFormat="1" ht="15.5" x14ac:dyDescent="0.35">
      <c r="A25" s="33"/>
      <c r="B25" s="150"/>
      <c r="C25" s="150"/>
      <c r="D25" s="163"/>
      <c r="E25" s="150"/>
      <c r="F25" s="150"/>
      <c r="G25" s="152"/>
      <c r="H25" s="153"/>
      <c r="I25" s="154"/>
      <c r="J25" s="155">
        <f t="shared" si="0"/>
        <v>0</v>
      </c>
      <c r="K25" s="156"/>
      <c r="L25" s="157"/>
      <c r="M25" s="166">
        <f t="shared" si="1"/>
        <v>0</v>
      </c>
      <c r="N25" s="164"/>
      <c r="O25" s="164">
        <f t="shared" si="2"/>
        <v>0</v>
      </c>
    </row>
    <row r="26" spans="1:15" s="26" customFormat="1" ht="15.5" x14ac:dyDescent="0.35">
      <c r="A26" s="33"/>
      <c r="B26" s="150"/>
      <c r="C26" s="150"/>
      <c r="D26" s="163"/>
      <c r="E26" s="150"/>
      <c r="F26" s="150"/>
      <c r="G26" s="152"/>
      <c r="H26" s="153"/>
      <c r="I26" s="154"/>
      <c r="J26" s="155">
        <f t="shared" si="0"/>
        <v>0</v>
      </c>
      <c r="K26" s="156"/>
      <c r="L26" s="157"/>
      <c r="M26" s="166">
        <f t="shared" si="1"/>
        <v>0</v>
      </c>
      <c r="N26" s="164"/>
      <c r="O26" s="164">
        <f t="shared" si="2"/>
        <v>0</v>
      </c>
    </row>
    <row r="27" spans="1:15" s="26" customFormat="1" ht="15.5" x14ac:dyDescent="0.35">
      <c r="A27" s="33"/>
      <c r="B27" s="150"/>
      <c r="C27" s="150"/>
      <c r="D27" s="163"/>
      <c r="E27" s="150"/>
      <c r="F27" s="150"/>
      <c r="G27" s="152"/>
      <c r="H27" s="153"/>
      <c r="I27" s="154"/>
      <c r="J27" s="155">
        <f t="shared" si="0"/>
        <v>0</v>
      </c>
      <c r="K27" s="156"/>
      <c r="L27" s="157"/>
      <c r="M27" s="166">
        <f t="shared" si="1"/>
        <v>0</v>
      </c>
      <c r="N27" s="164"/>
      <c r="O27" s="164">
        <f t="shared" si="2"/>
        <v>0</v>
      </c>
    </row>
    <row r="28" spans="1:15" s="26" customFormat="1" ht="15.5" x14ac:dyDescent="0.35">
      <c r="A28" s="33"/>
      <c r="B28" s="150"/>
      <c r="C28" s="150"/>
      <c r="D28" s="163"/>
      <c r="E28" s="150"/>
      <c r="F28" s="150"/>
      <c r="G28" s="152"/>
      <c r="H28" s="153"/>
      <c r="I28" s="154"/>
      <c r="J28" s="155">
        <f t="shared" si="0"/>
        <v>0</v>
      </c>
      <c r="K28" s="156"/>
      <c r="L28" s="157"/>
      <c r="M28" s="166">
        <f t="shared" si="1"/>
        <v>0</v>
      </c>
      <c r="N28" s="164"/>
      <c r="O28" s="164">
        <f t="shared" si="2"/>
        <v>0</v>
      </c>
    </row>
    <row r="29" spans="1:15" s="26" customFormat="1" ht="15.5" x14ac:dyDescent="0.35">
      <c r="A29" s="33"/>
      <c r="B29" s="150"/>
      <c r="C29" s="150"/>
      <c r="D29" s="163"/>
      <c r="E29" s="150"/>
      <c r="F29" s="150"/>
      <c r="G29" s="152"/>
      <c r="H29" s="153"/>
      <c r="I29" s="154"/>
      <c r="J29" s="155">
        <f t="shared" si="0"/>
        <v>0</v>
      </c>
      <c r="K29" s="156"/>
      <c r="L29" s="157"/>
      <c r="M29" s="166">
        <f t="shared" si="1"/>
        <v>0</v>
      </c>
      <c r="N29" s="164"/>
      <c r="O29" s="164">
        <f t="shared" si="2"/>
        <v>0</v>
      </c>
    </row>
    <row r="30" spans="1:15" s="26" customFormat="1" ht="15.5" x14ac:dyDescent="0.35">
      <c r="A30" s="33"/>
      <c r="B30" s="150"/>
      <c r="C30" s="150"/>
      <c r="D30" s="163"/>
      <c r="E30" s="150"/>
      <c r="F30" s="150"/>
      <c r="G30" s="152"/>
      <c r="H30" s="153"/>
      <c r="I30" s="154"/>
      <c r="J30" s="155">
        <f t="shared" si="0"/>
        <v>0</v>
      </c>
      <c r="K30" s="156"/>
      <c r="L30" s="157"/>
      <c r="M30" s="166">
        <f t="shared" si="1"/>
        <v>0</v>
      </c>
      <c r="N30" s="164"/>
      <c r="O30" s="164">
        <f t="shared" si="2"/>
        <v>0</v>
      </c>
    </row>
    <row r="31" spans="1:15" s="26" customFormat="1" ht="15.5" x14ac:dyDescent="0.35">
      <c r="A31" s="33"/>
      <c r="B31" s="150"/>
      <c r="C31" s="150"/>
      <c r="D31" s="163"/>
      <c r="E31" s="150"/>
      <c r="F31" s="150"/>
      <c r="G31" s="152"/>
      <c r="H31" s="153"/>
      <c r="I31" s="154"/>
      <c r="J31" s="155">
        <f t="shared" si="0"/>
        <v>0</v>
      </c>
      <c r="K31" s="156"/>
      <c r="L31" s="157"/>
      <c r="M31" s="166">
        <f t="shared" si="1"/>
        <v>0</v>
      </c>
      <c r="N31" s="164"/>
      <c r="O31" s="164">
        <f t="shared" si="2"/>
        <v>0</v>
      </c>
    </row>
    <row r="32" spans="1:15" s="26" customFormat="1" ht="15.5" x14ac:dyDescent="0.35">
      <c r="A32" s="33"/>
      <c r="B32" s="150"/>
      <c r="C32" s="150"/>
      <c r="D32" s="163"/>
      <c r="E32" s="150"/>
      <c r="F32" s="150"/>
      <c r="G32" s="152"/>
      <c r="H32" s="153"/>
      <c r="I32" s="154"/>
      <c r="J32" s="155">
        <f t="shared" si="0"/>
        <v>0</v>
      </c>
      <c r="K32" s="156"/>
      <c r="L32" s="157"/>
      <c r="M32" s="166">
        <f t="shared" si="1"/>
        <v>0</v>
      </c>
      <c r="N32" s="164"/>
      <c r="O32" s="164">
        <f t="shared" si="2"/>
        <v>0</v>
      </c>
    </row>
    <row r="33" spans="1:15" s="26" customFormat="1" ht="15.5" x14ac:dyDescent="0.35">
      <c r="A33" s="33"/>
      <c r="B33" s="150"/>
      <c r="C33" s="150"/>
      <c r="D33" s="163"/>
      <c r="E33" s="150"/>
      <c r="F33" s="150"/>
      <c r="G33" s="152"/>
      <c r="H33" s="153"/>
      <c r="I33" s="154"/>
      <c r="J33" s="155">
        <f t="shared" si="0"/>
        <v>0</v>
      </c>
      <c r="K33" s="156"/>
      <c r="L33" s="157"/>
      <c r="M33" s="166">
        <f t="shared" si="1"/>
        <v>0</v>
      </c>
      <c r="N33" s="164"/>
      <c r="O33" s="164">
        <f t="shared" si="2"/>
        <v>0</v>
      </c>
    </row>
    <row r="34" spans="1:15" s="26" customFormat="1" ht="15.5" x14ac:dyDescent="0.35">
      <c r="A34" s="33"/>
      <c r="B34" s="150"/>
      <c r="C34" s="150"/>
      <c r="D34" s="163"/>
      <c r="E34" s="150"/>
      <c r="F34" s="150"/>
      <c r="G34" s="152"/>
      <c r="H34" s="153"/>
      <c r="I34" s="154"/>
      <c r="J34" s="155">
        <f t="shared" si="0"/>
        <v>0</v>
      </c>
      <c r="K34" s="156"/>
      <c r="L34" s="157"/>
      <c r="M34" s="166">
        <f t="shared" si="1"/>
        <v>0</v>
      </c>
      <c r="N34" s="164"/>
      <c r="O34" s="164">
        <f t="shared" si="2"/>
        <v>0</v>
      </c>
    </row>
    <row r="35" spans="1:15" s="26" customFormat="1" ht="15.5" x14ac:dyDescent="0.35">
      <c r="A35" s="33"/>
      <c r="B35" s="150"/>
      <c r="C35" s="150"/>
      <c r="D35" s="163"/>
      <c r="E35" s="150"/>
      <c r="F35" s="150"/>
      <c r="G35" s="152"/>
      <c r="H35" s="153"/>
      <c r="I35" s="154"/>
      <c r="J35" s="155">
        <f t="shared" si="0"/>
        <v>0</v>
      </c>
      <c r="K35" s="156"/>
      <c r="L35" s="157"/>
      <c r="M35" s="166">
        <f t="shared" si="1"/>
        <v>0</v>
      </c>
      <c r="N35" s="164"/>
      <c r="O35" s="164">
        <f t="shared" si="2"/>
        <v>0</v>
      </c>
    </row>
    <row r="36" spans="1:15" s="26" customFormat="1" ht="15.5" x14ac:dyDescent="0.35">
      <c r="A36" s="33"/>
      <c r="B36" s="150"/>
      <c r="C36" s="150"/>
      <c r="D36" s="163"/>
      <c r="E36" s="150"/>
      <c r="F36" s="150"/>
      <c r="G36" s="152"/>
      <c r="H36" s="153"/>
      <c r="I36" s="154"/>
      <c r="J36" s="155">
        <f t="shared" si="0"/>
        <v>0</v>
      </c>
      <c r="K36" s="156"/>
      <c r="L36" s="157"/>
      <c r="M36" s="166">
        <f t="shared" si="1"/>
        <v>0</v>
      </c>
      <c r="N36" s="164"/>
      <c r="O36" s="164">
        <f t="shared" si="2"/>
        <v>0</v>
      </c>
    </row>
    <row r="37" spans="1:15" s="26" customFormat="1" ht="15.5" x14ac:dyDescent="0.35">
      <c r="A37" s="33"/>
      <c r="B37" s="150"/>
      <c r="C37" s="150"/>
      <c r="D37" s="163"/>
      <c r="E37" s="150"/>
      <c r="F37" s="150"/>
      <c r="G37" s="152"/>
      <c r="H37" s="153"/>
      <c r="I37" s="154"/>
      <c r="J37" s="155">
        <f t="shared" si="0"/>
        <v>0</v>
      </c>
      <c r="K37" s="156"/>
      <c r="L37" s="157"/>
      <c r="M37" s="166">
        <f t="shared" si="1"/>
        <v>0</v>
      </c>
      <c r="N37" s="164"/>
      <c r="O37" s="164">
        <f t="shared" si="2"/>
        <v>0</v>
      </c>
    </row>
    <row r="38" spans="1:15" s="26" customFormat="1" ht="15.5" x14ac:dyDescent="0.35">
      <c r="A38" s="33"/>
      <c r="B38" s="150"/>
      <c r="C38" s="150"/>
      <c r="D38" s="163"/>
      <c r="E38" s="150"/>
      <c r="F38" s="150"/>
      <c r="G38" s="152"/>
      <c r="H38" s="153"/>
      <c r="I38" s="154"/>
      <c r="J38" s="155">
        <f t="shared" si="0"/>
        <v>0</v>
      </c>
      <c r="K38" s="156"/>
      <c r="L38" s="157"/>
      <c r="M38" s="166">
        <f t="shared" si="1"/>
        <v>0</v>
      </c>
      <c r="N38" s="164"/>
      <c r="O38" s="164">
        <f t="shared" si="2"/>
        <v>0</v>
      </c>
    </row>
    <row r="39" spans="1:15" s="26" customFormat="1" ht="15.5" x14ac:dyDescent="0.35">
      <c r="A39" s="33"/>
      <c r="B39" s="150"/>
      <c r="C39" s="150"/>
      <c r="D39" s="163"/>
      <c r="E39" s="150"/>
      <c r="F39" s="150"/>
      <c r="G39" s="152"/>
      <c r="H39" s="153"/>
      <c r="I39" s="154"/>
      <c r="J39" s="155">
        <f t="shared" si="0"/>
        <v>0</v>
      </c>
      <c r="K39" s="156"/>
      <c r="L39" s="157"/>
      <c r="M39" s="166">
        <f t="shared" si="1"/>
        <v>0</v>
      </c>
      <c r="N39" s="164"/>
      <c r="O39" s="164">
        <f t="shared" si="2"/>
        <v>0</v>
      </c>
    </row>
    <row r="40" spans="1:15" s="26" customFormat="1" ht="15.5" x14ac:dyDescent="0.35">
      <c r="A40" s="33"/>
      <c r="B40" s="150"/>
      <c r="C40" s="150"/>
      <c r="D40" s="163"/>
      <c r="E40" s="150"/>
      <c r="F40" s="150"/>
      <c r="G40" s="152"/>
      <c r="H40" s="153"/>
      <c r="I40" s="154"/>
      <c r="J40" s="155">
        <f t="shared" si="0"/>
        <v>0</v>
      </c>
      <c r="K40" s="156"/>
      <c r="L40" s="157"/>
      <c r="M40" s="166">
        <f t="shared" si="1"/>
        <v>0</v>
      </c>
      <c r="N40" s="164"/>
      <c r="O40" s="164">
        <f t="shared" si="2"/>
        <v>0</v>
      </c>
    </row>
    <row r="41" spans="1:15" s="26" customFormat="1" ht="15.5" x14ac:dyDescent="0.35">
      <c r="A41" s="33"/>
      <c r="B41" s="150"/>
      <c r="C41" s="150"/>
      <c r="D41" s="163"/>
      <c r="E41" s="150"/>
      <c r="F41" s="150"/>
      <c r="G41" s="152"/>
      <c r="H41" s="153"/>
      <c r="I41" s="154"/>
      <c r="J41" s="155">
        <f t="shared" si="0"/>
        <v>0</v>
      </c>
      <c r="K41" s="156"/>
      <c r="L41" s="157"/>
      <c r="M41" s="166">
        <f t="shared" ref="M41:M56" si="3">IF(L41&gt;0,(G41/L41),J41)</f>
        <v>0</v>
      </c>
      <c r="N41" s="164"/>
      <c r="O41" s="164">
        <f t="shared" si="2"/>
        <v>0</v>
      </c>
    </row>
    <row r="42" spans="1:15" s="26" customFormat="1" ht="15.5" x14ac:dyDescent="0.35">
      <c r="A42" s="33"/>
      <c r="B42" s="150"/>
      <c r="C42" s="150"/>
      <c r="D42" s="163"/>
      <c r="E42" s="150"/>
      <c r="F42" s="150"/>
      <c r="G42" s="152"/>
      <c r="H42" s="153"/>
      <c r="I42" s="154"/>
      <c r="J42" s="155">
        <f t="shared" si="0"/>
        <v>0</v>
      </c>
      <c r="K42" s="156"/>
      <c r="L42" s="157"/>
      <c r="M42" s="166">
        <f t="shared" si="3"/>
        <v>0</v>
      </c>
      <c r="N42" s="164"/>
      <c r="O42" s="164">
        <f t="shared" si="2"/>
        <v>0</v>
      </c>
    </row>
    <row r="43" spans="1:15" s="26" customFormat="1" ht="15.5" x14ac:dyDescent="0.35">
      <c r="A43" s="33"/>
      <c r="B43" s="150"/>
      <c r="C43" s="150"/>
      <c r="D43" s="163"/>
      <c r="E43" s="150"/>
      <c r="F43" s="150"/>
      <c r="G43" s="152"/>
      <c r="H43" s="153"/>
      <c r="I43" s="154"/>
      <c r="J43" s="155">
        <f t="shared" si="0"/>
        <v>0</v>
      </c>
      <c r="K43" s="156"/>
      <c r="L43" s="157"/>
      <c r="M43" s="166">
        <f t="shared" si="3"/>
        <v>0</v>
      </c>
      <c r="N43" s="164"/>
      <c r="O43" s="164">
        <f t="shared" si="2"/>
        <v>0</v>
      </c>
    </row>
    <row r="44" spans="1:15" s="26" customFormat="1" ht="15.5" x14ac:dyDescent="0.35">
      <c r="A44" s="33"/>
      <c r="B44" s="150"/>
      <c r="C44" s="150"/>
      <c r="D44" s="163"/>
      <c r="E44" s="150"/>
      <c r="F44" s="150"/>
      <c r="G44" s="152"/>
      <c r="H44" s="153"/>
      <c r="I44" s="154"/>
      <c r="J44" s="155">
        <f t="shared" si="0"/>
        <v>0</v>
      </c>
      <c r="K44" s="156"/>
      <c r="L44" s="157"/>
      <c r="M44" s="166">
        <f t="shared" si="3"/>
        <v>0</v>
      </c>
      <c r="N44" s="164"/>
      <c r="O44" s="164">
        <f t="shared" si="2"/>
        <v>0</v>
      </c>
    </row>
    <row r="45" spans="1:15" s="26" customFormat="1" ht="15.5" x14ac:dyDescent="0.35">
      <c r="A45" s="33"/>
      <c r="B45" s="150"/>
      <c r="C45" s="150"/>
      <c r="D45" s="163"/>
      <c r="E45" s="150"/>
      <c r="F45" s="150"/>
      <c r="G45" s="152"/>
      <c r="H45" s="153"/>
      <c r="I45" s="154"/>
      <c r="J45" s="155">
        <f t="shared" si="0"/>
        <v>0</v>
      </c>
      <c r="K45" s="156"/>
      <c r="L45" s="157"/>
      <c r="M45" s="166">
        <f t="shared" si="3"/>
        <v>0</v>
      </c>
      <c r="N45" s="164"/>
      <c r="O45" s="164">
        <f t="shared" si="2"/>
        <v>0</v>
      </c>
    </row>
    <row r="46" spans="1:15" s="26" customFormat="1" ht="15.5" x14ac:dyDescent="0.35">
      <c r="A46" s="33"/>
      <c r="B46" s="150"/>
      <c r="C46" s="150"/>
      <c r="D46" s="163"/>
      <c r="E46" s="150"/>
      <c r="F46" s="150"/>
      <c r="G46" s="152"/>
      <c r="H46" s="153"/>
      <c r="I46" s="154"/>
      <c r="J46" s="155">
        <f t="shared" si="0"/>
        <v>0</v>
      </c>
      <c r="K46" s="156"/>
      <c r="L46" s="157"/>
      <c r="M46" s="166">
        <f t="shared" si="3"/>
        <v>0</v>
      </c>
      <c r="N46" s="164"/>
      <c r="O46" s="164">
        <f t="shared" si="2"/>
        <v>0</v>
      </c>
    </row>
    <row r="47" spans="1:15" s="26" customFormat="1" ht="15.5" x14ac:dyDescent="0.35">
      <c r="A47" s="33"/>
      <c r="B47" s="150"/>
      <c r="C47" s="150"/>
      <c r="D47" s="163"/>
      <c r="E47" s="150"/>
      <c r="F47" s="150"/>
      <c r="G47" s="152"/>
      <c r="H47" s="153"/>
      <c r="I47" s="154"/>
      <c r="J47" s="155">
        <f t="shared" si="0"/>
        <v>0</v>
      </c>
      <c r="K47" s="156"/>
      <c r="L47" s="157"/>
      <c r="M47" s="166">
        <f t="shared" si="3"/>
        <v>0</v>
      </c>
      <c r="N47" s="164"/>
      <c r="O47" s="164">
        <f t="shared" si="2"/>
        <v>0</v>
      </c>
    </row>
    <row r="48" spans="1:15" s="26" customFormat="1" ht="15.5" x14ac:dyDescent="0.35">
      <c r="A48" s="33"/>
      <c r="B48" s="150"/>
      <c r="C48" s="150"/>
      <c r="D48" s="163"/>
      <c r="E48" s="150"/>
      <c r="F48" s="150"/>
      <c r="G48" s="152"/>
      <c r="H48" s="153"/>
      <c r="I48" s="154"/>
      <c r="J48" s="155">
        <f t="shared" si="0"/>
        <v>0</v>
      </c>
      <c r="K48" s="156"/>
      <c r="L48" s="157"/>
      <c r="M48" s="166">
        <f t="shared" si="3"/>
        <v>0</v>
      </c>
      <c r="N48" s="164"/>
      <c r="O48" s="164">
        <f t="shared" si="2"/>
        <v>0</v>
      </c>
    </row>
    <row r="49" spans="1:15" s="26" customFormat="1" ht="15.5" x14ac:dyDescent="0.35">
      <c r="A49" s="33"/>
      <c r="B49" s="150"/>
      <c r="C49" s="150"/>
      <c r="D49" s="163"/>
      <c r="E49" s="150"/>
      <c r="F49" s="150"/>
      <c r="G49" s="152"/>
      <c r="H49" s="153"/>
      <c r="I49" s="154"/>
      <c r="J49" s="155">
        <f t="shared" si="0"/>
        <v>0</v>
      </c>
      <c r="K49" s="156"/>
      <c r="L49" s="157"/>
      <c r="M49" s="166">
        <f t="shared" si="3"/>
        <v>0</v>
      </c>
      <c r="N49" s="164"/>
      <c r="O49" s="164">
        <f t="shared" si="2"/>
        <v>0</v>
      </c>
    </row>
    <row r="50" spans="1:15" s="26" customFormat="1" ht="15.5" x14ac:dyDescent="0.35">
      <c r="A50" s="33"/>
      <c r="B50" s="150"/>
      <c r="C50" s="150"/>
      <c r="D50" s="163"/>
      <c r="E50" s="150"/>
      <c r="F50" s="150"/>
      <c r="G50" s="152"/>
      <c r="H50" s="153"/>
      <c r="I50" s="154"/>
      <c r="J50" s="155">
        <f t="shared" si="0"/>
        <v>0</v>
      </c>
      <c r="K50" s="156"/>
      <c r="L50" s="157"/>
      <c r="M50" s="166">
        <f t="shared" si="3"/>
        <v>0</v>
      </c>
      <c r="N50" s="164"/>
      <c r="O50" s="164">
        <f t="shared" si="2"/>
        <v>0</v>
      </c>
    </row>
    <row r="51" spans="1:15" s="26" customFormat="1" ht="15.5" x14ac:dyDescent="0.35">
      <c r="A51" s="33"/>
      <c r="B51" s="150"/>
      <c r="C51" s="150"/>
      <c r="D51" s="163"/>
      <c r="E51" s="150"/>
      <c r="F51" s="150"/>
      <c r="G51" s="152"/>
      <c r="H51" s="153"/>
      <c r="I51" s="154"/>
      <c r="J51" s="155">
        <f t="shared" si="0"/>
        <v>0</v>
      </c>
      <c r="K51" s="156"/>
      <c r="L51" s="157"/>
      <c r="M51" s="166">
        <f t="shared" si="3"/>
        <v>0</v>
      </c>
      <c r="N51" s="164"/>
      <c r="O51" s="164">
        <f t="shared" si="2"/>
        <v>0</v>
      </c>
    </row>
    <row r="52" spans="1:15" s="26" customFormat="1" ht="15.5" x14ac:dyDescent="0.35">
      <c r="A52" s="33"/>
      <c r="B52" s="150"/>
      <c r="C52" s="150"/>
      <c r="D52" s="163"/>
      <c r="E52" s="150"/>
      <c r="F52" s="150"/>
      <c r="G52" s="152"/>
      <c r="H52" s="153"/>
      <c r="I52" s="154"/>
      <c r="J52" s="155">
        <f t="shared" si="0"/>
        <v>0</v>
      </c>
      <c r="K52" s="156"/>
      <c r="L52" s="157"/>
      <c r="M52" s="166">
        <f t="shared" si="3"/>
        <v>0</v>
      </c>
      <c r="N52" s="164"/>
      <c r="O52" s="164">
        <f t="shared" si="2"/>
        <v>0</v>
      </c>
    </row>
    <row r="53" spans="1:15" s="26" customFormat="1" ht="15.5" x14ac:dyDescent="0.35">
      <c r="A53" s="33"/>
      <c r="B53" s="150"/>
      <c r="C53" s="150"/>
      <c r="D53" s="163"/>
      <c r="E53" s="150"/>
      <c r="F53" s="150"/>
      <c r="G53" s="152"/>
      <c r="H53" s="153"/>
      <c r="I53" s="154"/>
      <c r="J53" s="155">
        <f t="shared" si="0"/>
        <v>0</v>
      </c>
      <c r="K53" s="156"/>
      <c r="L53" s="157"/>
      <c r="M53" s="166">
        <f t="shared" si="3"/>
        <v>0</v>
      </c>
      <c r="N53" s="164"/>
      <c r="O53" s="164">
        <f t="shared" si="2"/>
        <v>0</v>
      </c>
    </row>
    <row r="54" spans="1:15" s="26" customFormat="1" ht="15.5" x14ac:dyDescent="0.35">
      <c r="A54" s="33"/>
      <c r="B54" s="150"/>
      <c r="C54" s="150"/>
      <c r="D54" s="163"/>
      <c r="E54" s="150"/>
      <c r="F54" s="150"/>
      <c r="G54" s="152"/>
      <c r="H54" s="153"/>
      <c r="I54" s="154"/>
      <c r="J54" s="155">
        <f t="shared" si="0"/>
        <v>0</v>
      </c>
      <c r="K54" s="156"/>
      <c r="L54" s="157"/>
      <c r="M54" s="166">
        <f t="shared" si="3"/>
        <v>0</v>
      </c>
      <c r="N54" s="164"/>
      <c r="O54" s="164">
        <f t="shared" si="2"/>
        <v>0</v>
      </c>
    </row>
    <row r="55" spans="1:15" s="26" customFormat="1" ht="15.5" x14ac:dyDescent="0.35">
      <c r="A55" s="33"/>
      <c r="B55" s="150"/>
      <c r="C55" s="150"/>
      <c r="D55" s="163"/>
      <c r="E55" s="150"/>
      <c r="F55" s="150"/>
      <c r="G55" s="152"/>
      <c r="H55" s="153"/>
      <c r="I55" s="154"/>
      <c r="J55" s="155">
        <f t="shared" si="0"/>
        <v>0</v>
      </c>
      <c r="K55" s="156"/>
      <c r="L55" s="157"/>
      <c r="M55" s="166">
        <f t="shared" si="3"/>
        <v>0</v>
      </c>
      <c r="N55" s="164"/>
      <c r="O55" s="164">
        <f t="shared" si="2"/>
        <v>0</v>
      </c>
    </row>
    <row r="56" spans="1:15" s="26" customFormat="1" ht="15.5" x14ac:dyDescent="0.35">
      <c r="A56" s="33"/>
      <c r="B56" s="150"/>
      <c r="C56" s="150"/>
      <c r="D56" s="163"/>
      <c r="E56" s="150"/>
      <c r="F56" s="150"/>
      <c r="G56" s="152"/>
      <c r="H56" s="153"/>
      <c r="I56" s="154"/>
      <c r="J56" s="155">
        <f t="shared" si="0"/>
        <v>0</v>
      </c>
      <c r="K56" s="156"/>
      <c r="L56" s="157"/>
      <c r="M56" s="166">
        <f t="shared" si="3"/>
        <v>0</v>
      </c>
      <c r="N56" s="164"/>
      <c r="O56" s="164">
        <f t="shared" si="2"/>
        <v>0</v>
      </c>
    </row>
    <row r="57" spans="1:15" s="26" customFormat="1" ht="29" customHeight="1" x14ac:dyDescent="0.35">
      <c r="A57" s="54"/>
      <c r="B57" s="54"/>
      <c r="C57" s="54"/>
      <c r="D57" s="60"/>
      <c r="E57" s="54"/>
      <c r="F57" s="54"/>
      <c r="G57" s="61"/>
      <c r="H57" s="62"/>
      <c r="I57" s="63" t="s">
        <v>331</v>
      </c>
      <c r="J57" s="350">
        <f>ROUNDUP(SUM(J4:J56),2)</f>
        <v>0</v>
      </c>
      <c r="K57" s="69"/>
      <c r="L57" s="168"/>
      <c r="M57" s="165">
        <f>ROUNDUP(SUM(M4:M56),2)</f>
        <v>0</v>
      </c>
      <c r="N57" s="165">
        <f>ROUNDUP(SUM(N4:N56),2)</f>
        <v>0</v>
      </c>
      <c r="O57" s="165">
        <f>ROUNDUP(SUM(O4:O56),2)</f>
        <v>0</v>
      </c>
    </row>
  </sheetData>
  <sheetProtection algorithmName="SHA-512" hashValue="zHF9vLwWtcrr+PX+RWT/aVqqosFhPHXvanP6Wu0aqB1byiaUfNeODoTrTDxwgJmkUY/0t9fB26RGMO+cjHS5oA==" saltValue="bCdSdeRA4pKzqoeCRUkCGA==" spinCount="100000" sheet="1" objects="1" scenarios="1"/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scale="40" orientation="landscape" r:id="rId1"/>
  <headerFooter>
    <oddFooter>&amp;C&amp;F&amp;R&amp;P/&amp;N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O56"/>
  <sheetViews>
    <sheetView zoomScale="60" zoomScaleNormal="60" workbookViewId="0">
      <selection activeCell="L1" sqref="L1:M1048576"/>
    </sheetView>
  </sheetViews>
  <sheetFormatPr defaultColWidth="8.90625" defaultRowHeight="14.5" x14ac:dyDescent="0.35"/>
  <cols>
    <col min="1" max="1" width="10.36328125" style="55" customWidth="1"/>
    <col min="2" max="3" width="21.36328125" style="55" customWidth="1"/>
    <col min="4" max="4" width="21.36328125" style="64" customWidth="1"/>
    <col min="5" max="5" width="21.36328125" style="55" customWidth="1"/>
    <col min="6" max="6" width="64" style="55" customWidth="1"/>
    <col min="7" max="7" width="21.36328125" style="65" customWidth="1"/>
    <col min="8" max="8" width="21.36328125" style="66" customWidth="1"/>
    <col min="9" max="9" width="21.36328125" style="67" customWidth="1"/>
    <col min="10" max="10" width="21.36328125" style="86" customWidth="1"/>
    <col min="11" max="11" width="15.54296875" style="70" customWidth="1"/>
    <col min="12" max="12" width="21.36328125" style="43" hidden="1" customWidth="1"/>
    <col min="13" max="13" width="16.453125" style="47" hidden="1" customWidth="1"/>
    <col min="14" max="14" width="14.36328125" style="18" hidden="1" customWidth="1"/>
    <col min="15" max="15" width="15.90625" style="18" hidden="1" customWidth="1"/>
    <col min="16" max="16384" width="8.90625" style="16"/>
  </cols>
  <sheetData>
    <row r="1" spans="1:15" s="19" customFormat="1" ht="36" customHeight="1" x14ac:dyDescent="0.35">
      <c r="A1" s="676" t="s">
        <v>359</v>
      </c>
      <c r="B1" s="676"/>
      <c r="C1" s="676"/>
      <c r="D1" s="676"/>
      <c r="E1" s="676"/>
      <c r="F1" s="56"/>
      <c r="G1" s="57"/>
      <c r="H1" s="58"/>
      <c r="I1" s="59"/>
      <c r="J1" s="85"/>
      <c r="K1" s="68"/>
      <c r="L1" s="42"/>
      <c r="M1" s="46"/>
      <c r="N1" s="20"/>
      <c r="O1" s="20"/>
    </row>
    <row r="3" spans="1:15" s="78" customFormat="1" ht="69.75" customHeight="1" x14ac:dyDescent="0.3">
      <c r="A3" s="345" t="s">
        <v>220</v>
      </c>
      <c r="B3" s="346" t="s">
        <v>219</v>
      </c>
      <c r="C3" s="345" t="s">
        <v>228</v>
      </c>
      <c r="D3" s="347" t="s">
        <v>229</v>
      </c>
      <c r="E3" s="345" t="s">
        <v>226</v>
      </c>
      <c r="F3" s="345" t="s">
        <v>222</v>
      </c>
      <c r="G3" s="348" t="s">
        <v>216</v>
      </c>
      <c r="H3" s="345" t="s">
        <v>215</v>
      </c>
      <c r="I3" s="349" t="s">
        <v>238</v>
      </c>
      <c r="J3" s="348" t="s">
        <v>237</v>
      </c>
      <c r="K3" s="347" t="s">
        <v>254</v>
      </c>
      <c r="L3" s="45" t="s">
        <v>233</v>
      </c>
      <c r="M3" s="23" t="s">
        <v>239</v>
      </c>
      <c r="N3" s="608" t="s">
        <v>413</v>
      </c>
      <c r="O3" s="77" t="s">
        <v>234</v>
      </c>
    </row>
    <row r="4" spans="1:15" s="26" customFormat="1" ht="15.5" x14ac:dyDescent="0.35">
      <c r="A4" s="149"/>
      <c r="B4" s="150"/>
      <c r="C4" s="150"/>
      <c r="D4" s="163"/>
      <c r="E4" s="150"/>
      <c r="F4" s="150"/>
      <c r="G4" s="152"/>
      <c r="H4" s="153"/>
      <c r="I4" s="154"/>
      <c r="J4" s="170">
        <f>IF(I4="",G4,G4/I4)</f>
        <v>0</v>
      </c>
      <c r="K4" s="156"/>
      <c r="L4" s="157"/>
      <c r="M4" s="166">
        <f>IF(L4&gt;0,(G4/L4),J4)</f>
        <v>0</v>
      </c>
      <c r="N4" s="171"/>
      <c r="O4" s="171">
        <f>M4-N4</f>
        <v>0</v>
      </c>
    </row>
    <row r="5" spans="1:15" s="26" customFormat="1" ht="15.5" x14ac:dyDescent="0.35">
      <c r="A5" s="149"/>
      <c r="B5" s="150"/>
      <c r="C5" s="150"/>
      <c r="D5" s="163"/>
      <c r="E5" s="150"/>
      <c r="F5" s="150"/>
      <c r="G5" s="152"/>
      <c r="H5" s="153"/>
      <c r="I5" s="154"/>
      <c r="J5" s="170">
        <f t="shared" ref="J5:J23" si="0">IF(I5="",G5,G5/I5)</f>
        <v>0</v>
      </c>
      <c r="K5" s="156"/>
      <c r="L5" s="157"/>
      <c r="M5" s="166">
        <f t="shared" ref="M5:M23" si="1">IF(L5&gt;0,(G5/L5),J5)</f>
        <v>0</v>
      </c>
      <c r="N5" s="171"/>
      <c r="O5" s="171">
        <f t="shared" ref="O5:O24" si="2">M5-N5</f>
        <v>0</v>
      </c>
    </row>
    <row r="6" spans="1:15" s="26" customFormat="1" ht="15.5" x14ac:dyDescent="0.35">
      <c r="A6" s="149"/>
      <c r="B6" s="150"/>
      <c r="C6" s="150"/>
      <c r="D6" s="163"/>
      <c r="E6" s="150"/>
      <c r="F6" s="150"/>
      <c r="G6" s="152"/>
      <c r="H6" s="153"/>
      <c r="I6" s="154"/>
      <c r="J6" s="170">
        <f t="shared" si="0"/>
        <v>0</v>
      </c>
      <c r="K6" s="156"/>
      <c r="L6" s="157"/>
      <c r="M6" s="166">
        <f t="shared" si="1"/>
        <v>0</v>
      </c>
      <c r="N6" s="171"/>
      <c r="O6" s="171">
        <f t="shared" si="2"/>
        <v>0</v>
      </c>
    </row>
    <row r="7" spans="1:15" s="26" customFormat="1" ht="15.5" x14ac:dyDescent="0.35">
      <c r="A7" s="149"/>
      <c r="B7" s="150"/>
      <c r="C7" s="150"/>
      <c r="D7" s="163"/>
      <c r="E7" s="150"/>
      <c r="F7" s="150"/>
      <c r="G7" s="152"/>
      <c r="H7" s="153"/>
      <c r="I7" s="154"/>
      <c r="J7" s="170">
        <f t="shared" si="0"/>
        <v>0</v>
      </c>
      <c r="K7" s="156"/>
      <c r="L7" s="157"/>
      <c r="M7" s="166">
        <f t="shared" si="1"/>
        <v>0</v>
      </c>
      <c r="N7" s="171"/>
      <c r="O7" s="171">
        <f t="shared" si="2"/>
        <v>0</v>
      </c>
    </row>
    <row r="8" spans="1:15" s="26" customFormat="1" ht="15.5" x14ac:dyDescent="0.35">
      <c r="A8" s="149"/>
      <c r="B8" s="150"/>
      <c r="C8" s="150"/>
      <c r="D8" s="163"/>
      <c r="E8" s="150"/>
      <c r="F8" s="150"/>
      <c r="G8" s="152"/>
      <c r="H8" s="153"/>
      <c r="I8" s="154"/>
      <c r="J8" s="170">
        <f t="shared" si="0"/>
        <v>0</v>
      </c>
      <c r="K8" s="156"/>
      <c r="L8" s="157"/>
      <c r="M8" s="166">
        <f t="shared" si="1"/>
        <v>0</v>
      </c>
      <c r="N8" s="171"/>
      <c r="O8" s="171">
        <f t="shared" si="2"/>
        <v>0</v>
      </c>
    </row>
    <row r="9" spans="1:15" s="26" customFormat="1" ht="15.5" x14ac:dyDescent="0.35">
      <c r="A9" s="149"/>
      <c r="B9" s="150"/>
      <c r="C9" s="150"/>
      <c r="D9" s="163"/>
      <c r="E9" s="150"/>
      <c r="F9" s="150"/>
      <c r="G9" s="152"/>
      <c r="H9" s="153"/>
      <c r="I9" s="154"/>
      <c r="J9" s="170">
        <f t="shared" si="0"/>
        <v>0</v>
      </c>
      <c r="K9" s="156"/>
      <c r="L9" s="157"/>
      <c r="M9" s="166">
        <f t="shared" si="1"/>
        <v>0</v>
      </c>
      <c r="N9" s="171"/>
      <c r="O9" s="171">
        <f t="shared" si="2"/>
        <v>0</v>
      </c>
    </row>
    <row r="10" spans="1:15" s="26" customFormat="1" ht="15.5" x14ac:dyDescent="0.35">
      <c r="A10" s="149"/>
      <c r="B10" s="150"/>
      <c r="C10" s="150"/>
      <c r="D10" s="163"/>
      <c r="E10" s="150"/>
      <c r="F10" s="150"/>
      <c r="G10" s="152"/>
      <c r="H10" s="153"/>
      <c r="I10" s="154"/>
      <c r="J10" s="170">
        <f t="shared" si="0"/>
        <v>0</v>
      </c>
      <c r="K10" s="156"/>
      <c r="L10" s="157"/>
      <c r="M10" s="166">
        <f t="shared" si="1"/>
        <v>0</v>
      </c>
      <c r="N10" s="171"/>
      <c r="O10" s="171">
        <f t="shared" si="2"/>
        <v>0</v>
      </c>
    </row>
    <row r="11" spans="1:15" s="26" customFormat="1" ht="15.5" x14ac:dyDescent="0.35">
      <c r="A11" s="149"/>
      <c r="B11" s="150"/>
      <c r="C11" s="150"/>
      <c r="D11" s="163"/>
      <c r="E11" s="150"/>
      <c r="F11" s="150"/>
      <c r="G11" s="152"/>
      <c r="H11" s="153"/>
      <c r="I11" s="154"/>
      <c r="J11" s="170">
        <f t="shared" si="0"/>
        <v>0</v>
      </c>
      <c r="K11" s="156"/>
      <c r="L11" s="157"/>
      <c r="M11" s="166">
        <f t="shared" si="1"/>
        <v>0</v>
      </c>
      <c r="N11" s="171"/>
      <c r="O11" s="171">
        <f t="shared" si="2"/>
        <v>0</v>
      </c>
    </row>
    <row r="12" spans="1:15" s="26" customFormat="1" ht="15.5" x14ac:dyDescent="0.35">
      <c r="A12" s="149"/>
      <c r="B12" s="150"/>
      <c r="C12" s="150"/>
      <c r="D12" s="163"/>
      <c r="E12" s="150"/>
      <c r="F12" s="150"/>
      <c r="G12" s="152"/>
      <c r="H12" s="153"/>
      <c r="I12" s="154"/>
      <c r="J12" s="170">
        <f t="shared" si="0"/>
        <v>0</v>
      </c>
      <c r="K12" s="156"/>
      <c r="L12" s="157"/>
      <c r="M12" s="166">
        <f t="shared" si="1"/>
        <v>0</v>
      </c>
      <c r="N12" s="171"/>
      <c r="O12" s="171">
        <f t="shared" si="2"/>
        <v>0</v>
      </c>
    </row>
    <row r="13" spans="1:15" s="26" customFormat="1" ht="15.5" x14ac:dyDescent="0.35">
      <c r="A13" s="149"/>
      <c r="B13" s="150"/>
      <c r="C13" s="150"/>
      <c r="D13" s="163"/>
      <c r="E13" s="150"/>
      <c r="F13" s="150"/>
      <c r="G13" s="152"/>
      <c r="H13" s="153"/>
      <c r="I13" s="154"/>
      <c r="J13" s="170">
        <f t="shared" si="0"/>
        <v>0</v>
      </c>
      <c r="K13" s="156"/>
      <c r="L13" s="157"/>
      <c r="M13" s="166">
        <f t="shared" si="1"/>
        <v>0</v>
      </c>
      <c r="N13" s="171"/>
      <c r="O13" s="171">
        <f t="shared" si="2"/>
        <v>0</v>
      </c>
    </row>
    <row r="14" spans="1:15" s="26" customFormat="1" ht="15.5" x14ac:dyDescent="0.35">
      <c r="A14" s="149"/>
      <c r="B14" s="150"/>
      <c r="C14" s="150"/>
      <c r="D14" s="163"/>
      <c r="E14" s="150"/>
      <c r="F14" s="150"/>
      <c r="G14" s="152"/>
      <c r="H14" s="153"/>
      <c r="I14" s="154"/>
      <c r="J14" s="170">
        <f t="shared" si="0"/>
        <v>0</v>
      </c>
      <c r="K14" s="156"/>
      <c r="L14" s="157"/>
      <c r="M14" s="166">
        <f t="shared" si="1"/>
        <v>0</v>
      </c>
      <c r="N14" s="171"/>
      <c r="O14" s="171">
        <f t="shared" si="2"/>
        <v>0</v>
      </c>
    </row>
    <row r="15" spans="1:15" s="26" customFormat="1" ht="15.5" x14ac:dyDescent="0.35">
      <c r="A15" s="149"/>
      <c r="B15" s="150"/>
      <c r="C15" s="150"/>
      <c r="D15" s="163"/>
      <c r="E15" s="150"/>
      <c r="F15" s="150"/>
      <c r="G15" s="152"/>
      <c r="H15" s="153"/>
      <c r="I15" s="154"/>
      <c r="J15" s="170">
        <f t="shared" si="0"/>
        <v>0</v>
      </c>
      <c r="K15" s="156"/>
      <c r="L15" s="157"/>
      <c r="M15" s="166">
        <f t="shared" si="1"/>
        <v>0</v>
      </c>
      <c r="N15" s="171"/>
      <c r="O15" s="171">
        <f t="shared" si="2"/>
        <v>0</v>
      </c>
    </row>
    <row r="16" spans="1:15" s="26" customFormat="1" ht="15.5" x14ac:dyDescent="0.35">
      <c r="A16" s="149"/>
      <c r="B16" s="150"/>
      <c r="C16" s="150"/>
      <c r="D16" s="163"/>
      <c r="E16" s="150"/>
      <c r="F16" s="150"/>
      <c r="G16" s="152"/>
      <c r="H16" s="153"/>
      <c r="I16" s="154"/>
      <c r="J16" s="170">
        <f t="shared" si="0"/>
        <v>0</v>
      </c>
      <c r="K16" s="156"/>
      <c r="L16" s="157"/>
      <c r="M16" s="166">
        <f t="shared" si="1"/>
        <v>0</v>
      </c>
      <c r="N16" s="171"/>
      <c r="O16" s="171">
        <f t="shared" si="2"/>
        <v>0</v>
      </c>
    </row>
    <row r="17" spans="1:15" s="26" customFormat="1" ht="15.5" x14ac:dyDescent="0.35">
      <c r="A17" s="149"/>
      <c r="B17" s="150"/>
      <c r="C17" s="150"/>
      <c r="D17" s="163"/>
      <c r="E17" s="150"/>
      <c r="F17" s="150"/>
      <c r="G17" s="152"/>
      <c r="H17" s="153"/>
      <c r="I17" s="154"/>
      <c r="J17" s="170">
        <f t="shared" si="0"/>
        <v>0</v>
      </c>
      <c r="K17" s="156"/>
      <c r="L17" s="157"/>
      <c r="M17" s="166">
        <f t="shared" si="1"/>
        <v>0</v>
      </c>
      <c r="N17" s="171"/>
      <c r="O17" s="171">
        <f t="shared" si="2"/>
        <v>0</v>
      </c>
    </row>
    <row r="18" spans="1:15" s="26" customFormat="1" ht="15.5" x14ac:dyDescent="0.35">
      <c r="A18" s="149"/>
      <c r="B18" s="150"/>
      <c r="C18" s="150"/>
      <c r="D18" s="163"/>
      <c r="E18" s="150"/>
      <c r="F18" s="150"/>
      <c r="G18" s="152"/>
      <c r="H18" s="153"/>
      <c r="I18" s="154"/>
      <c r="J18" s="170">
        <f t="shared" si="0"/>
        <v>0</v>
      </c>
      <c r="K18" s="156"/>
      <c r="L18" s="157"/>
      <c r="M18" s="166">
        <f t="shared" si="1"/>
        <v>0</v>
      </c>
      <c r="N18" s="171"/>
      <c r="O18" s="171">
        <f t="shared" si="2"/>
        <v>0</v>
      </c>
    </row>
    <row r="19" spans="1:15" s="26" customFormat="1" ht="15.5" x14ac:dyDescent="0.35">
      <c r="A19" s="149"/>
      <c r="B19" s="150"/>
      <c r="C19" s="150"/>
      <c r="D19" s="163"/>
      <c r="E19" s="150"/>
      <c r="F19" s="150"/>
      <c r="G19" s="152"/>
      <c r="H19" s="153"/>
      <c r="I19" s="154"/>
      <c r="J19" s="170">
        <f t="shared" si="0"/>
        <v>0</v>
      </c>
      <c r="K19" s="156"/>
      <c r="L19" s="157"/>
      <c r="M19" s="166">
        <f t="shared" si="1"/>
        <v>0</v>
      </c>
      <c r="N19" s="171"/>
      <c r="O19" s="171">
        <f t="shared" si="2"/>
        <v>0</v>
      </c>
    </row>
    <row r="20" spans="1:15" s="26" customFormat="1" ht="15.5" x14ac:dyDescent="0.35">
      <c r="A20" s="149"/>
      <c r="B20" s="150"/>
      <c r="C20" s="150"/>
      <c r="D20" s="163"/>
      <c r="E20" s="150"/>
      <c r="F20" s="150"/>
      <c r="G20" s="152"/>
      <c r="H20" s="153"/>
      <c r="I20" s="154"/>
      <c r="J20" s="170">
        <f t="shared" si="0"/>
        <v>0</v>
      </c>
      <c r="K20" s="156"/>
      <c r="L20" s="157"/>
      <c r="M20" s="166">
        <f t="shared" si="1"/>
        <v>0</v>
      </c>
      <c r="N20" s="171"/>
      <c r="O20" s="171">
        <f t="shared" si="2"/>
        <v>0</v>
      </c>
    </row>
    <row r="21" spans="1:15" s="26" customFormat="1" ht="15.5" x14ac:dyDescent="0.35">
      <c r="A21" s="149"/>
      <c r="B21" s="150"/>
      <c r="C21" s="150"/>
      <c r="D21" s="163"/>
      <c r="E21" s="150"/>
      <c r="F21" s="150"/>
      <c r="G21" s="152"/>
      <c r="H21" s="153"/>
      <c r="I21" s="154"/>
      <c r="J21" s="170">
        <f t="shared" si="0"/>
        <v>0</v>
      </c>
      <c r="K21" s="156"/>
      <c r="L21" s="157"/>
      <c r="M21" s="166">
        <f t="shared" si="1"/>
        <v>0</v>
      </c>
      <c r="N21" s="171"/>
      <c r="O21" s="171">
        <f t="shared" si="2"/>
        <v>0</v>
      </c>
    </row>
    <row r="22" spans="1:15" s="26" customFormat="1" ht="15.5" x14ac:dyDescent="0.35">
      <c r="A22" s="149"/>
      <c r="B22" s="150"/>
      <c r="C22" s="150"/>
      <c r="D22" s="163"/>
      <c r="E22" s="150"/>
      <c r="F22" s="150"/>
      <c r="G22" s="152"/>
      <c r="H22" s="153"/>
      <c r="I22" s="154"/>
      <c r="J22" s="170">
        <f t="shared" si="0"/>
        <v>0</v>
      </c>
      <c r="K22" s="156"/>
      <c r="L22" s="157"/>
      <c r="M22" s="166">
        <f t="shared" si="1"/>
        <v>0</v>
      </c>
      <c r="N22" s="171"/>
      <c r="O22" s="171">
        <f t="shared" si="2"/>
        <v>0</v>
      </c>
    </row>
    <row r="23" spans="1:15" s="26" customFormat="1" ht="15.5" x14ac:dyDescent="0.35">
      <c r="A23" s="149"/>
      <c r="B23" s="150"/>
      <c r="C23" s="150"/>
      <c r="D23" s="163"/>
      <c r="E23" s="150"/>
      <c r="F23" s="150"/>
      <c r="G23" s="152"/>
      <c r="H23" s="153"/>
      <c r="I23" s="154"/>
      <c r="J23" s="170">
        <f t="shared" si="0"/>
        <v>0</v>
      </c>
      <c r="K23" s="156"/>
      <c r="L23" s="157"/>
      <c r="M23" s="166">
        <f t="shared" si="1"/>
        <v>0</v>
      </c>
      <c r="N23" s="171"/>
      <c r="O23" s="171">
        <f t="shared" si="2"/>
        <v>0</v>
      </c>
    </row>
    <row r="24" spans="1:15" s="26" customFormat="1" ht="15.5" x14ac:dyDescent="0.35">
      <c r="A24" s="149"/>
      <c r="B24" s="150"/>
      <c r="C24" s="150"/>
      <c r="D24" s="163"/>
      <c r="E24" s="150"/>
      <c r="F24" s="150"/>
      <c r="G24" s="152"/>
      <c r="H24" s="153"/>
      <c r="I24" s="154"/>
      <c r="J24" s="170">
        <f t="shared" ref="J24:J55" si="3">IF(I24="",G24,G24/I24)</f>
        <v>0</v>
      </c>
      <c r="K24" s="156"/>
      <c r="L24" s="157"/>
      <c r="M24" s="166">
        <f t="shared" ref="M24:M55" si="4">IF(L24&gt;0,(G24/L24),J24)</f>
        <v>0</v>
      </c>
      <c r="N24" s="171"/>
      <c r="O24" s="171">
        <f t="shared" si="2"/>
        <v>0</v>
      </c>
    </row>
    <row r="25" spans="1:15" s="26" customFormat="1" ht="15.5" x14ac:dyDescent="0.35">
      <c r="A25" s="149"/>
      <c r="B25" s="150"/>
      <c r="C25" s="150"/>
      <c r="D25" s="163"/>
      <c r="E25" s="150"/>
      <c r="F25" s="150"/>
      <c r="G25" s="152"/>
      <c r="H25" s="153"/>
      <c r="I25" s="154"/>
      <c r="J25" s="170">
        <f t="shared" si="3"/>
        <v>0</v>
      </c>
      <c r="K25" s="156"/>
      <c r="L25" s="157"/>
      <c r="M25" s="166">
        <f t="shared" si="4"/>
        <v>0</v>
      </c>
      <c r="N25" s="171"/>
      <c r="O25" s="171">
        <f t="shared" ref="O25:O55" si="5">M25-N25</f>
        <v>0</v>
      </c>
    </row>
    <row r="26" spans="1:15" s="26" customFormat="1" ht="15.5" x14ac:dyDescent="0.35">
      <c r="A26" s="149"/>
      <c r="B26" s="150"/>
      <c r="C26" s="150"/>
      <c r="D26" s="163"/>
      <c r="E26" s="150"/>
      <c r="F26" s="150"/>
      <c r="G26" s="152"/>
      <c r="H26" s="153"/>
      <c r="I26" s="154"/>
      <c r="J26" s="170">
        <f t="shared" si="3"/>
        <v>0</v>
      </c>
      <c r="K26" s="156"/>
      <c r="L26" s="157"/>
      <c r="M26" s="166">
        <f t="shared" si="4"/>
        <v>0</v>
      </c>
      <c r="N26" s="171"/>
      <c r="O26" s="171">
        <f t="shared" si="5"/>
        <v>0</v>
      </c>
    </row>
    <row r="27" spans="1:15" s="26" customFormat="1" ht="15.5" x14ac:dyDescent="0.35">
      <c r="A27" s="149"/>
      <c r="B27" s="150"/>
      <c r="C27" s="150"/>
      <c r="D27" s="163"/>
      <c r="E27" s="150"/>
      <c r="F27" s="150"/>
      <c r="G27" s="152"/>
      <c r="H27" s="153"/>
      <c r="I27" s="154"/>
      <c r="J27" s="170">
        <f t="shared" si="3"/>
        <v>0</v>
      </c>
      <c r="K27" s="156"/>
      <c r="L27" s="157"/>
      <c r="M27" s="166">
        <f t="shared" si="4"/>
        <v>0</v>
      </c>
      <c r="N27" s="171"/>
      <c r="O27" s="171">
        <f t="shared" si="5"/>
        <v>0</v>
      </c>
    </row>
    <row r="28" spans="1:15" s="26" customFormat="1" ht="15.5" x14ac:dyDescent="0.35">
      <c r="A28" s="149"/>
      <c r="B28" s="150"/>
      <c r="C28" s="150"/>
      <c r="D28" s="163"/>
      <c r="E28" s="150"/>
      <c r="F28" s="150"/>
      <c r="G28" s="152"/>
      <c r="H28" s="153"/>
      <c r="I28" s="154"/>
      <c r="J28" s="170">
        <f t="shared" si="3"/>
        <v>0</v>
      </c>
      <c r="K28" s="156"/>
      <c r="L28" s="157"/>
      <c r="M28" s="166">
        <f t="shared" si="4"/>
        <v>0</v>
      </c>
      <c r="N28" s="171"/>
      <c r="O28" s="171">
        <f t="shared" si="5"/>
        <v>0</v>
      </c>
    </row>
    <row r="29" spans="1:15" s="26" customFormat="1" ht="15.5" x14ac:dyDescent="0.35">
      <c r="A29" s="149"/>
      <c r="B29" s="150"/>
      <c r="C29" s="150"/>
      <c r="D29" s="163"/>
      <c r="E29" s="150"/>
      <c r="F29" s="150"/>
      <c r="G29" s="152"/>
      <c r="H29" s="153"/>
      <c r="I29" s="154"/>
      <c r="J29" s="170">
        <f t="shared" si="3"/>
        <v>0</v>
      </c>
      <c r="K29" s="156"/>
      <c r="L29" s="157"/>
      <c r="M29" s="166">
        <f t="shared" si="4"/>
        <v>0</v>
      </c>
      <c r="N29" s="171"/>
      <c r="O29" s="171">
        <f t="shared" si="5"/>
        <v>0</v>
      </c>
    </row>
    <row r="30" spans="1:15" s="26" customFormat="1" ht="15.5" x14ac:dyDescent="0.35">
      <c r="A30" s="149"/>
      <c r="B30" s="150"/>
      <c r="C30" s="150"/>
      <c r="D30" s="163"/>
      <c r="E30" s="150"/>
      <c r="F30" s="150"/>
      <c r="G30" s="152"/>
      <c r="H30" s="153"/>
      <c r="I30" s="154"/>
      <c r="J30" s="170">
        <f t="shared" si="3"/>
        <v>0</v>
      </c>
      <c r="K30" s="156"/>
      <c r="L30" s="157"/>
      <c r="M30" s="166">
        <f t="shared" si="4"/>
        <v>0</v>
      </c>
      <c r="N30" s="171"/>
      <c r="O30" s="171">
        <f t="shared" si="5"/>
        <v>0</v>
      </c>
    </row>
    <row r="31" spans="1:15" s="26" customFormat="1" ht="15.5" x14ac:dyDescent="0.35">
      <c r="A31" s="149"/>
      <c r="B31" s="150"/>
      <c r="C31" s="150"/>
      <c r="D31" s="163"/>
      <c r="E31" s="150"/>
      <c r="F31" s="150"/>
      <c r="G31" s="152"/>
      <c r="H31" s="153"/>
      <c r="I31" s="154"/>
      <c r="J31" s="170">
        <f t="shared" si="3"/>
        <v>0</v>
      </c>
      <c r="K31" s="156"/>
      <c r="L31" s="157"/>
      <c r="M31" s="166">
        <f t="shared" si="4"/>
        <v>0</v>
      </c>
      <c r="N31" s="171"/>
      <c r="O31" s="171">
        <f t="shared" si="5"/>
        <v>0</v>
      </c>
    </row>
    <row r="32" spans="1:15" s="26" customFormat="1" ht="15.5" x14ac:dyDescent="0.35">
      <c r="A32" s="149"/>
      <c r="B32" s="150"/>
      <c r="C32" s="150"/>
      <c r="D32" s="163"/>
      <c r="E32" s="150"/>
      <c r="F32" s="150"/>
      <c r="G32" s="152"/>
      <c r="H32" s="153"/>
      <c r="I32" s="154"/>
      <c r="J32" s="170">
        <f t="shared" si="3"/>
        <v>0</v>
      </c>
      <c r="K32" s="156"/>
      <c r="L32" s="157"/>
      <c r="M32" s="166">
        <f t="shared" si="4"/>
        <v>0</v>
      </c>
      <c r="N32" s="171"/>
      <c r="O32" s="171">
        <f t="shared" si="5"/>
        <v>0</v>
      </c>
    </row>
    <row r="33" spans="1:15" s="26" customFormat="1" ht="15.5" x14ac:dyDescent="0.35">
      <c r="A33" s="149"/>
      <c r="B33" s="150"/>
      <c r="C33" s="150"/>
      <c r="D33" s="163"/>
      <c r="E33" s="150"/>
      <c r="F33" s="150"/>
      <c r="G33" s="152"/>
      <c r="H33" s="153"/>
      <c r="I33" s="154"/>
      <c r="J33" s="170">
        <f t="shared" si="3"/>
        <v>0</v>
      </c>
      <c r="K33" s="156"/>
      <c r="L33" s="157"/>
      <c r="M33" s="166">
        <f t="shared" si="4"/>
        <v>0</v>
      </c>
      <c r="N33" s="171"/>
      <c r="O33" s="171">
        <f t="shared" si="5"/>
        <v>0</v>
      </c>
    </row>
    <row r="34" spans="1:15" s="26" customFormat="1" ht="15.5" x14ac:dyDescent="0.35">
      <c r="A34" s="149"/>
      <c r="B34" s="150"/>
      <c r="C34" s="150"/>
      <c r="D34" s="163"/>
      <c r="E34" s="150"/>
      <c r="F34" s="150"/>
      <c r="G34" s="152"/>
      <c r="H34" s="153"/>
      <c r="I34" s="154"/>
      <c r="J34" s="170">
        <f t="shared" si="3"/>
        <v>0</v>
      </c>
      <c r="K34" s="156"/>
      <c r="L34" s="157"/>
      <c r="M34" s="166">
        <f t="shared" si="4"/>
        <v>0</v>
      </c>
      <c r="N34" s="171"/>
      <c r="O34" s="171">
        <f t="shared" si="5"/>
        <v>0</v>
      </c>
    </row>
    <row r="35" spans="1:15" s="26" customFormat="1" ht="15.5" x14ac:dyDescent="0.35">
      <c r="A35" s="149"/>
      <c r="B35" s="150"/>
      <c r="C35" s="150"/>
      <c r="D35" s="163"/>
      <c r="E35" s="150"/>
      <c r="F35" s="150"/>
      <c r="G35" s="152"/>
      <c r="H35" s="153"/>
      <c r="I35" s="154"/>
      <c r="J35" s="170">
        <f t="shared" si="3"/>
        <v>0</v>
      </c>
      <c r="K35" s="156"/>
      <c r="L35" s="157"/>
      <c r="M35" s="166">
        <f t="shared" si="4"/>
        <v>0</v>
      </c>
      <c r="N35" s="171"/>
      <c r="O35" s="171">
        <f t="shared" si="5"/>
        <v>0</v>
      </c>
    </row>
    <row r="36" spans="1:15" s="26" customFormat="1" ht="15.5" x14ac:dyDescent="0.35">
      <c r="A36" s="149"/>
      <c r="B36" s="150"/>
      <c r="C36" s="150"/>
      <c r="D36" s="163"/>
      <c r="E36" s="150"/>
      <c r="F36" s="150"/>
      <c r="G36" s="152"/>
      <c r="H36" s="153"/>
      <c r="I36" s="154"/>
      <c r="J36" s="170">
        <f t="shared" si="3"/>
        <v>0</v>
      </c>
      <c r="K36" s="156"/>
      <c r="L36" s="157"/>
      <c r="M36" s="166">
        <f t="shared" si="4"/>
        <v>0</v>
      </c>
      <c r="N36" s="171"/>
      <c r="O36" s="171">
        <f t="shared" si="5"/>
        <v>0</v>
      </c>
    </row>
    <row r="37" spans="1:15" s="26" customFormat="1" ht="15.5" x14ac:dyDescent="0.35">
      <c r="A37" s="149"/>
      <c r="B37" s="150"/>
      <c r="C37" s="150"/>
      <c r="D37" s="163"/>
      <c r="E37" s="150"/>
      <c r="F37" s="150"/>
      <c r="G37" s="152"/>
      <c r="H37" s="153"/>
      <c r="I37" s="154"/>
      <c r="J37" s="170">
        <f t="shared" si="3"/>
        <v>0</v>
      </c>
      <c r="K37" s="156"/>
      <c r="L37" s="157"/>
      <c r="M37" s="166">
        <f t="shared" si="4"/>
        <v>0</v>
      </c>
      <c r="N37" s="171"/>
      <c r="O37" s="171">
        <f t="shared" si="5"/>
        <v>0</v>
      </c>
    </row>
    <row r="38" spans="1:15" s="26" customFormat="1" ht="15.5" x14ac:dyDescent="0.35">
      <c r="A38" s="149"/>
      <c r="B38" s="150"/>
      <c r="C38" s="150"/>
      <c r="D38" s="163"/>
      <c r="E38" s="150"/>
      <c r="F38" s="150"/>
      <c r="G38" s="152"/>
      <c r="H38" s="153"/>
      <c r="I38" s="154"/>
      <c r="J38" s="170">
        <f t="shared" si="3"/>
        <v>0</v>
      </c>
      <c r="K38" s="156"/>
      <c r="L38" s="157"/>
      <c r="M38" s="166">
        <f t="shared" si="4"/>
        <v>0</v>
      </c>
      <c r="N38" s="171"/>
      <c r="O38" s="171">
        <f t="shared" si="5"/>
        <v>0</v>
      </c>
    </row>
    <row r="39" spans="1:15" s="26" customFormat="1" ht="15.5" x14ac:dyDescent="0.35">
      <c r="A39" s="149"/>
      <c r="B39" s="150"/>
      <c r="C39" s="150"/>
      <c r="D39" s="163"/>
      <c r="E39" s="150"/>
      <c r="F39" s="150"/>
      <c r="G39" s="152"/>
      <c r="H39" s="153"/>
      <c r="I39" s="154"/>
      <c r="J39" s="170">
        <f t="shared" si="3"/>
        <v>0</v>
      </c>
      <c r="K39" s="156"/>
      <c r="L39" s="157"/>
      <c r="M39" s="166">
        <f t="shared" si="4"/>
        <v>0</v>
      </c>
      <c r="N39" s="171"/>
      <c r="O39" s="171">
        <f t="shared" si="5"/>
        <v>0</v>
      </c>
    </row>
    <row r="40" spans="1:15" s="26" customFormat="1" ht="15.5" x14ac:dyDescent="0.35">
      <c r="A40" s="149"/>
      <c r="B40" s="150"/>
      <c r="C40" s="150"/>
      <c r="D40" s="163"/>
      <c r="E40" s="150"/>
      <c r="F40" s="150"/>
      <c r="G40" s="152"/>
      <c r="H40" s="153"/>
      <c r="I40" s="154"/>
      <c r="J40" s="170">
        <f t="shared" si="3"/>
        <v>0</v>
      </c>
      <c r="K40" s="156"/>
      <c r="L40" s="157"/>
      <c r="M40" s="166">
        <f t="shared" si="4"/>
        <v>0</v>
      </c>
      <c r="N40" s="171"/>
      <c r="O40" s="171">
        <f t="shared" si="5"/>
        <v>0</v>
      </c>
    </row>
    <row r="41" spans="1:15" s="26" customFormat="1" ht="15.5" x14ac:dyDescent="0.35">
      <c r="A41" s="149"/>
      <c r="B41" s="150"/>
      <c r="C41" s="150"/>
      <c r="D41" s="163"/>
      <c r="E41" s="150"/>
      <c r="F41" s="150"/>
      <c r="G41" s="152"/>
      <c r="H41" s="153"/>
      <c r="I41" s="154"/>
      <c r="J41" s="170">
        <f t="shared" si="3"/>
        <v>0</v>
      </c>
      <c r="K41" s="156"/>
      <c r="L41" s="157"/>
      <c r="M41" s="166">
        <f t="shared" si="4"/>
        <v>0</v>
      </c>
      <c r="N41" s="171"/>
      <c r="O41" s="171">
        <f t="shared" si="5"/>
        <v>0</v>
      </c>
    </row>
    <row r="42" spans="1:15" s="26" customFormat="1" ht="15.5" x14ac:dyDescent="0.35">
      <c r="A42" s="149"/>
      <c r="B42" s="150"/>
      <c r="C42" s="150"/>
      <c r="D42" s="163"/>
      <c r="E42" s="150"/>
      <c r="F42" s="150"/>
      <c r="G42" s="152"/>
      <c r="H42" s="153"/>
      <c r="I42" s="154"/>
      <c r="J42" s="170">
        <f t="shared" si="3"/>
        <v>0</v>
      </c>
      <c r="K42" s="156"/>
      <c r="L42" s="157"/>
      <c r="M42" s="166">
        <f t="shared" si="4"/>
        <v>0</v>
      </c>
      <c r="N42" s="171"/>
      <c r="O42" s="171">
        <f t="shared" si="5"/>
        <v>0</v>
      </c>
    </row>
    <row r="43" spans="1:15" s="26" customFormat="1" ht="15.5" x14ac:dyDescent="0.35">
      <c r="A43" s="149"/>
      <c r="B43" s="150"/>
      <c r="C43" s="150"/>
      <c r="D43" s="163"/>
      <c r="E43" s="150"/>
      <c r="F43" s="150"/>
      <c r="G43" s="152"/>
      <c r="H43" s="153"/>
      <c r="I43" s="154"/>
      <c r="J43" s="170">
        <f t="shared" si="3"/>
        <v>0</v>
      </c>
      <c r="K43" s="156"/>
      <c r="L43" s="157"/>
      <c r="M43" s="166">
        <f t="shared" si="4"/>
        <v>0</v>
      </c>
      <c r="N43" s="171"/>
      <c r="O43" s="171">
        <f t="shared" si="5"/>
        <v>0</v>
      </c>
    </row>
    <row r="44" spans="1:15" s="26" customFormat="1" ht="15.5" x14ac:dyDescent="0.35">
      <c r="A44" s="149"/>
      <c r="B44" s="150"/>
      <c r="C44" s="150"/>
      <c r="D44" s="163"/>
      <c r="E44" s="150"/>
      <c r="F44" s="150"/>
      <c r="G44" s="152"/>
      <c r="H44" s="153"/>
      <c r="I44" s="154"/>
      <c r="J44" s="170">
        <f t="shared" si="3"/>
        <v>0</v>
      </c>
      <c r="K44" s="156"/>
      <c r="L44" s="157"/>
      <c r="M44" s="166">
        <f t="shared" si="4"/>
        <v>0</v>
      </c>
      <c r="N44" s="171"/>
      <c r="O44" s="171">
        <f t="shared" si="5"/>
        <v>0</v>
      </c>
    </row>
    <row r="45" spans="1:15" s="26" customFormat="1" ht="15.5" x14ac:dyDescent="0.35">
      <c r="A45" s="149"/>
      <c r="B45" s="150"/>
      <c r="C45" s="150"/>
      <c r="D45" s="163"/>
      <c r="E45" s="150"/>
      <c r="F45" s="150"/>
      <c r="G45" s="152"/>
      <c r="H45" s="153"/>
      <c r="I45" s="154"/>
      <c r="J45" s="170">
        <f t="shared" si="3"/>
        <v>0</v>
      </c>
      <c r="K45" s="156"/>
      <c r="L45" s="157"/>
      <c r="M45" s="166">
        <f t="shared" si="4"/>
        <v>0</v>
      </c>
      <c r="N45" s="171"/>
      <c r="O45" s="171">
        <f t="shared" si="5"/>
        <v>0</v>
      </c>
    </row>
    <row r="46" spans="1:15" s="26" customFormat="1" ht="15.5" x14ac:dyDescent="0.35">
      <c r="A46" s="149"/>
      <c r="B46" s="150"/>
      <c r="C46" s="150"/>
      <c r="D46" s="163"/>
      <c r="E46" s="150"/>
      <c r="F46" s="150"/>
      <c r="G46" s="152"/>
      <c r="H46" s="153"/>
      <c r="I46" s="154"/>
      <c r="J46" s="170">
        <f t="shared" si="3"/>
        <v>0</v>
      </c>
      <c r="K46" s="156"/>
      <c r="L46" s="157"/>
      <c r="M46" s="166">
        <f t="shared" si="4"/>
        <v>0</v>
      </c>
      <c r="N46" s="171"/>
      <c r="O46" s="171">
        <f t="shared" si="5"/>
        <v>0</v>
      </c>
    </row>
    <row r="47" spans="1:15" s="26" customFormat="1" ht="15.5" x14ac:dyDescent="0.35">
      <c r="A47" s="149"/>
      <c r="B47" s="150"/>
      <c r="C47" s="150"/>
      <c r="D47" s="163"/>
      <c r="E47" s="150"/>
      <c r="F47" s="150"/>
      <c r="G47" s="152"/>
      <c r="H47" s="153"/>
      <c r="I47" s="154"/>
      <c r="J47" s="170">
        <f t="shared" si="3"/>
        <v>0</v>
      </c>
      <c r="K47" s="156"/>
      <c r="L47" s="157"/>
      <c r="M47" s="166">
        <f t="shared" si="4"/>
        <v>0</v>
      </c>
      <c r="N47" s="171"/>
      <c r="O47" s="171">
        <f t="shared" si="5"/>
        <v>0</v>
      </c>
    </row>
    <row r="48" spans="1:15" s="26" customFormat="1" ht="15.5" x14ac:dyDescent="0.35">
      <c r="A48" s="149"/>
      <c r="B48" s="150"/>
      <c r="C48" s="150"/>
      <c r="D48" s="163"/>
      <c r="E48" s="150"/>
      <c r="F48" s="150"/>
      <c r="G48" s="152"/>
      <c r="H48" s="153"/>
      <c r="I48" s="154"/>
      <c r="J48" s="170">
        <f t="shared" si="3"/>
        <v>0</v>
      </c>
      <c r="K48" s="156"/>
      <c r="L48" s="157"/>
      <c r="M48" s="166">
        <f t="shared" si="4"/>
        <v>0</v>
      </c>
      <c r="N48" s="171"/>
      <c r="O48" s="171">
        <f t="shared" si="5"/>
        <v>0</v>
      </c>
    </row>
    <row r="49" spans="1:15" s="26" customFormat="1" ht="15.5" x14ac:dyDescent="0.35">
      <c r="A49" s="149"/>
      <c r="B49" s="150"/>
      <c r="C49" s="150"/>
      <c r="D49" s="163"/>
      <c r="E49" s="150"/>
      <c r="F49" s="150"/>
      <c r="G49" s="152"/>
      <c r="H49" s="153"/>
      <c r="I49" s="154"/>
      <c r="J49" s="170">
        <f t="shared" si="3"/>
        <v>0</v>
      </c>
      <c r="K49" s="156"/>
      <c r="L49" s="157"/>
      <c r="M49" s="166">
        <f t="shared" si="4"/>
        <v>0</v>
      </c>
      <c r="N49" s="171"/>
      <c r="O49" s="171">
        <f t="shared" si="5"/>
        <v>0</v>
      </c>
    </row>
    <row r="50" spans="1:15" s="26" customFormat="1" ht="15.5" x14ac:dyDescent="0.35">
      <c r="A50" s="149"/>
      <c r="B50" s="150"/>
      <c r="C50" s="150"/>
      <c r="D50" s="163"/>
      <c r="E50" s="150"/>
      <c r="F50" s="150"/>
      <c r="G50" s="152"/>
      <c r="H50" s="153"/>
      <c r="I50" s="154"/>
      <c r="J50" s="170">
        <f t="shared" si="3"/>
        <v>0</v>
      </c>
      <c r="K50" s="156"/>
      <c r="L50" s="157"/>
      <c r="M50" s="166">
        <f t="shared" si="4"/>
        <v>0</v>
      </c>
      <c r="N50" s="171"/>
      <c r="O50" s="171">
        <f t="shared" si="5"/>
        <v>0</v>
      </c>
    </row>
    <row r="51" spans="1:15" s="26" customFormat="1" ht="15.5" x14ac:dyDescent="0.35">
      <c r="A51" s="149"/>
      <c r="B51" s="150"/>
      <c r="C51" s="150"/>
      <c r="D51" s="163"/>
      <c r="E51" s="150"/>
      <c r="F51" s="150"/>
      <c r="G51" s="152"/>
      <c r="H51" s="153"/>
      <c r="I51" s="154"/>
      <c r="J51" s="170">
        <f t="shared" si="3"/>
        <v>0</v>
      </c>
      <c r="K51" s="156"/>
      <c r="L51" s="157"/>
      <c r="M51" s="166">
        <f t="shared" si="4"/>
        <v>0</v>
      </c>
      <c r="N51" s="171"/>
      <c r="O51" s="171">
        <f t="shared" si="5"/>
        <v>0</v>
      </c>
    </row>
    <row r="52" spans="1:15" s="26" customFormat="1" ht="15.5" x14ac:dyDescent="0.35">
      <c r="A52" s="149"/>
      <c r="B52" s="150"/>
      <c r="C52" s="150"/>
      <c r="D52" s="163"/>
      <c r="E52" s="150"/>
      <c r="F52" s="150"/>
      <c r="G52" s="152"/>
      <c r="H52" s="153"/>
      <c r="I52" s="154"/>
      <c r="J52" s="170">
        <f t="shared" si="3"/>
        <v>0</v>
      </c>
      <c r="K52" s="156"/>
      <c r="L52" s="157"/>
      <c r="M52" s="166">
        <f t="shared" si="4"/>
        <v>0</v>
      </c>
      <c r="N52" s="171"/>
      <c r="O52" s="171">
        <f t="shared" si="5"/>
        <v>0</v>
      </c>
    </row>
    <row r="53" spans="1:15" s="26" customFormat="1" ht="15.5" x14ac:dyDescent="0.35">
      <c r="A53" s="149"/>
      <c r="B53" s="150"/>
      <c r="C53" s="150"/>
      <c r="D53" s="163"/>
      <c r="E53" s="150"/>
      <c r="F53" s="150"/>
      <c r="G53" s="152"/>
      <c r="H53" s="153"/>
      <c r="I53" s="154"/>
      <c r="J53" s="170">
        <f t="shared" si="3"/>
        <v>0</v>
      </c>
      <c r="K53" s="156"/>
      <c r="L53" s="157"/>
      <c r="M53" s="166">
        <f t="shared" si="4"/>
        <v>0</v>
      </c>
      <c r="N53" s="171"/>
      <c r="O53" s="171">
        <f t="shared" si="5"/>
        <v>0</v>
      </c>
    </row>
    <row r="54" spans="1:15" s="26" customFormat="1" ht="15.5" x14ac:dyDescent="0.35">
      <c r="A54" s="149"/>
      <c r="B54" s="150"/>
      <c r="C54" s="150"/>
      <c r="D54" s="163"/>
      <c r="E54" s="150"/>
      <c r="F54" s="150"/>
      <c r="G54" s="152"/>
      <c r="H54" s="153"/>
      <c r="I54" s="154"/>
      <c r="J54" s="170">
        <f t="shared" si="3"/>
        <v>0</v>
      </c>
      <c r="K54" s="156"/>
      <c r="L54" s="157"/>
      <c r="M54" s="166">
        <f t="shared" si="4"/>
        <v>0</v>
      </c>
      <c r="N54" s="171"/>
      <c r="O54" s="171">
        <f t="shared" si="5"/>
        <v>0</v>
      </c>
    </row>
    <row r="55" spans="1:15" s="26" customFormat="1" ht="15.5" x14ac:dyDescent="0.35">
      <c r="A55" s="149"/>
      <c r="B55" s="150"/>
      <c r="C55" s="150"/>
      <c r="D55" s="163"/>
      <c r="E55" s="150"/>
      <c r="F55" s="150"/>
      <c r="G55" s="152"/>
      <c r="H55" s="153"/>
      <c r="I55" s="154"/>
      <c r="J55" s="170">
        <f t="shared" si="3"/>
        <v>0</v>
      </c>
      <c r="K55" s="156"/>
      <c r="L55" s="157"/>
      <c r="M55" s="166">
        <f t="shared" si="4"/>
        <v>0</v>
      </c>
      <c r="N55" s="171"/>
      <c r="O55" s="171">
        <f t="shared" si="5"/>
        <v>0</v>
      </c>
    </row>
    <row r="56" spans="1:15" s="26" customFormat="1" ht="26" customHeight="1" x14ac:dyDescent="0.35">
      <c r="A56" s="54"/>
      <c r="B56" s="54"/>
      <c r="C56" s="54"/>
      <c r="D56" s="60"/>
      <c r="E56" s="54"/>
      <c r="F56" s="54"/>
      <c r="G56" s="61"/>
      <c r="H56" s="62"/>
      <c r="I56" s="63" t="s">
        <v>331</v>
      </c>
      <c r="J56" s="351">
        <f>ROUNDUP(SUM(J4:J55),2)</f>
        <v>0</v>
      </c>
      <c r="K56" s="69"/>
      <c r="L56" s="168"/>
      <c r="M56" s="172">
        <f>ROUNDUP(SUM(M4:M55),2)</f>
        <v>0</v>
      </c>
      <c r="N56" s="172">
        <f>ROUNDUP(SUM(N4:N55),2)</f>
        <v>0</v>
      </c>
      <c r="O56" s="172">
        <f>ROUNDUP(SUM(O4:O55),2)</f>
        <v>0</v>
      </c>
    </row>
  </sheetData>
  <sheetProtection algorithmName="SHA-512" hashValue="Pnh/lyW0hxCMjFAPpBBa5foU4eMIB0KiJJz3GxNQ+ufDgHBkNC05DoTnA+Vv0yCm3OcIJGH1m8bSpluNPyMh4w==" saltValue="YlK6PZ6IPDfVXTN2qjh9XA==" spinCount="100000" sheet="1" objects="1" scenarios="1"/>
  <mergeCells count="1">
    <mergeCell ref="A1:E1"/>
  </mergeCells>
  <printOptions horizontalCentered="1"/>
  <pageMargins left="0.39370078740157483" right="0.39370078740157483" top="0.55118110236220474" bottom="0.55118110236220474" header="0.31496062992125984" footer="0.31496062992125984"/>
  <pageSetup scale="39" orientation="landscape" r:id="rId1"/>
  <headerFooter>
    <oddFooter>&amp;C&amp;F&amp;R&amp;P/&amp;N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N61"/>
  <sheetViews>
    <sheetView zoomScale="60" zoomScaleNormal="60" workbookViewId="0">
      <selection activeCell="K1" sqref="K1:L1048576"/>
    </sheetView>
  </sheetViews>
  <sheetFormatPr defaultColWidth="8.90625" defaultRowHeight="14.5" x14ac:dyDescent="0.35"/>
  <cols>
    <col min="1" max="1" width="11.453125" style="55" customWidth="1"/>
    <col min="2" max="2" width="21.36328125" style="55" customWidth="1"/>
    <col min="3" max="3" width="21.36328125" style="64" customWidth="1"/>
    <col min="4" max="4" width="21.36328125" style="55" customWidth="1"/>
    <col min="5" max="5" width="63.90625" style="55" customWidth="1"/>
    <col min="6" max="6" width="21.36328125" style="65" customWidth="1"/>
    <col min="7" max="7" width="14.6328125" style="66" customWidth="1"/>
    <col min="8" max="8" width="21.36328125" style="67" customWidth="1"/>
    <col min="9" max="9" width="21.36328125" style="86" customWidth="1"/>
    <col min="10" max="10" width="15.90625" style="70" customWidth="1"/>
    <col min="11" max="11" width="17.6328125" style="43" hidden="1" customWidth="1"/>
    <col min="12" max="12" width="18.453125" style="47" hidden="1" customWidth="1"/>
    <col min="13" max="13" width="13.453125" style="18" hidden="1" customWidth="1"/>
    <col min="14" max="14" width="16.36328125" style="18" hidden="1" customWidth="1"/>
    <col min="15" max="16384" width="8.90625" style="16"/>
  </cols>
  <sheetData>
    <row r="1" spans="1:14" s="19" customFormat="1" ht="32" customHeight="1" x14ac:dyDescent="0.35">
      <c r="A1" s="676" t="s">
        <v>332</v>
      </c>
      <c r="B1" s="676"/>
      <c r="C1" s="676"/>
      <c r="D1" s="71"/>
      <c r="E1" s="56"/>
      <c r="F1" s="57"/>
      <c r="G1" s="58"/>
      <c r="H1" s="59"/>
      <c r="I1" s="85"/>
      <c r="J1" s="68"/>
      <c r="K1" s="42"/>
      <c r="L1" s="46"/>
      <c r="M1" s="20"/>
      <c r="N1" s="20"/>
    </row>
    <row r="3" spans="1:14" s="78" customFormat="1" ht="94.5" customHeight="1" x14ac:dyDescent="0.3">
      <c r="A3" s="345" t="s">
        <v>220</v>
      </c>
      <c r="B3" s="346" t="s">
        <v>219</v>
      </c>
      <c r="C3" s="347" t="s">
        <v>223</v>
      </c>
      <c r="D3" s="346" t="s">
        <v>221</v>
      </c>
      <c r="E3" s="345" t="s">
        <v>222</v>
      </c>
      <c r="F3" s="348" t="s">
        <v>216</v>
      </c>
      <c r="G3" s="345" t="s">
        <v>215</v>
      </c>
      <c r="H3" s="349" t="s">
        <v>238</v>
      </c>
      <c r="I3" s="348" t="s">
        <v>237</v>
      </c>
      <c r="J3" s="347" t="s">
        <v>254</v>
      </c>
      <c r="K3" s="45" t="s">
        <v>233</v>
      </c>
      <c r="L3" s="23" t="s">
        <v>239</v>
      </c>
      <c r="M3" s="608" t="s">
        <v>415</v>
      </c>
      <c r="N3" s="77" t="s">
        <v>234</v>
      </c>
    </row>
    <row r="4" spans="1:14" s="26" customFormat="1" ht="15.5" x14ac:dyDescent="0.35">
      <c r="A4" s="149"/>
      <c r="B4" s="150"/>
      <c r="C4" s="163"/>
      <c r="D4" s="150"/>
      <c r="E4" s="150"/>
      <c r="F4" s="152"/>
      <c r="G4" s="153"/>
      <c r="H4" s="154"/>
      <c r="I4" s="170">
        <f>IF(H4="",F4,F4/H4)</f>
        <v>0</v>
      </c>
      <c r="J4" s="156"/>
      <c r="K4" s="157"/>
      <c r="L4" s="166">
        <f>IF(K4&gt;0,(F4/K4),I4)</f>
        <v>0</v>
      </c>
      <c r="M4" s="164"/>
      <c r="N4" s="164">
        <f>L4-M4</f>
        <v>0</v>
      </c>
    </row>
    <row r="5" spans="1:14" s="26" customFormat="1" ht="15.5" x14ac:dyDescent="0.35">
      <c r="A5" s="149"/>
      <c r="B5" s="150"/>
      <c r="C5" s="163"/>
      <c r="D5" s="150"/>
      <c r="E5" s="150"/>
      <c r="F5" s="152"/>
      <c r="G5" s="153"/>
      <c r="H5" s="154"/>
      <c r="I5" s="170">
        <f t="shared" ref="I5:I60" si="0">IF(H5="",F5,F5/H5)</f>
        <v>0</v>
      </c>
      <c r="J5" s="156"/>
      <c r="K5" s="157"/>
      <c r="L5" s="166">
        <f t="shared" ref="L5:L60" si="1">IF(K5&gt;0,(F5/K5),I5)</f>
        <v>0</v>
      </c>
      <c r="M5" s="164"/>
      <c r="N5" s="164">
        <f t="shared" ref="N5:N60" si="2">L5-M5</f>
        <v>0</v>
      </c>
    </row>
    <row r="6" spans="1:14" s="26" customFormat="1" ht="15.5" x14ac:dyDescent="0.35">
      <c r="A6" s="149"/>
      <c r="B6" s="150"/>
      <c r="C6" s="163"/>
      <c r="D6" s="150"/>
      <c r="E6" s="150"/>
      <c r="F6" s="152"/>
      <c r="G6" s="153"/>
      <c r="H6" s="154"/>
      <c r="I6" s="170">
        <f t="shared" si="0"/>
        <v>0</v>
      </c>
      <c r="J6" s="156"/>
      <c r="K6" s="157"/>
      <c r="L6" s="166">
        <f t="shared" si="1"/>
        <v>0</v>
      </c>
      <c r="M6" s="164"/>
      <c r="N6" s="164">
        <f t="shared" si="2"/>
        <v>0</v>
      </c>
    </row>
    <row r="7" spans="1:14" s="26" customFormat="1" ht="15.5" x14ac:dyDescent="0.35">
      <c r="A7" s="149"/>
      <c r="B7" s="150"/>
      <c r="C7" s="163"/>
      <c r="D7" s="150"/>
      <c r="E7" s="150"/>
      <c r="F7" s="152"/>
      <c r="G7" s="153"/>
      <c r="H7" s="154"/>
      <c r="I7" s="170">
        <f t="shared" si="0"/>
        <v>0</v>
      </c>
      <c r="J7" s="156"/>
      <c r="K7" s="157"/>
      <c r="L7" s="166">
        <f t="shared" si="1"/>
        <v>0</v>
      </c>
      <c r="M7" s="164"/>
      <c r="N7" s="164">
        <f t="shared" si="2"/>
        <v>0</v>
      </c>
    </row>
    <row r="8" spans="1:14" s="26" customFormat="1" ht="15.5" x14ac:dyDescent="0.35">
      <c r="A8" s="149"/>
      <c r="B8" s="150"/>
      <c r="C8" s="163"/>
      <c r="D8" s="150"/>
      <c r="E8" s="150"/>
      <c r="F8" s="152"/>
      <c r="G8" s="153"/>
      <c r="H8" s="154"/>
      <c r="I8" s="170">
        <f t="shared" si="0"/>
        <v>0</v>
      </c>
      <c r="J8" s="156"/>
      <c r="K8" s="157"/>
      <c r="L8" s="166">
        <f t="shared" si="1"/>
        <v>0</v>
      </c>
      <c r="M8" s="164"/>
      <c r="N8" s="164">
        <f t="shared" si="2"/>
        <v>0</v>
      </c>
    </row>
    <row r="9" spans="1:14" s="26" customFormat="1" ht="15.5" x14ac:dyDescent="0.35">
      <c r="A9" s="149"/>
      <c r="B9" s="150"/>
      <c r="C9" s="163"/>
      <c r="D9" s="150"/>
      <c r="E9" s="150"/>
      <c r="F9" s="152"/>
      <c r="G9" s="153"/>
      <c r="H9" s="154"/>
      <c r="I9" s="170">
        <f t="shared" si="0"/>
        <v>0</v>
      </c>
      <c r="J9" s="156"/>
      <c r="K9" s="157"/>
      <c r="L9" s="166">
        <f t="shared" si="1"/>
        <v>0</v>
      </c>
      <c r="M9" s="164"/>
      <c r="N9" s="164">
        <f t="shared" si="2"/>
        <v>0</v>
      </c>
    </row>
    <row r="10" spans="1:14" s="26" customFormat="1" ht="15.5" x14ac:dyDescent="0.35">
      <c r="A10" s="149"/>
      <c r="B10" s="150"/>
      <c r="C10" s="163"/>
      <c r="D10" s="150"/>
      <c r="E10" s="150"/>
      <c r="F10" s="152"/>
      <c r="G10" s="153"/>
      <c r="H10" s="154"/>
      <c r="I10" s="170">
        <f t="shared" si="0"/>
        <v>0</v>
      </c>
      <c r="J10" s="156"/>
      <c r="K10" s="157"/>
      <c r="L10" s="166">
        <f t="shared" si="1"/>
        <v>0</v>
      </c>
      <c r="M10" s="164"/>
      <c r="N10" s="164">
        <f t="shared" si="2"/>
        <v>0</v>
      </c>
    </row>
    <row r="11" spans="1:14" s="26" customFormat="1" ht="15.5" x14ac:dyDescent="0.35">
      <c r="A11" s="149"/>
      <c r="B11" s="150"/>
      <c r="C11" s="163"/>
      <c r="D11" s="150"/>
      <c r="E11" s="150"/>
      <c r="F11" s="152"/>
      <c r="G11" s="153"/>
      <c r="H11" s="154"/>
      <c r="I11" s="170">
        <f t="shared" si="0"/>
        <v>0</v>
      </c>
      <c r="J11" s="156"/>
      <c r="K11" s="157"/>
      <c r="L11" s="166">
        <f t="shared" si="1"/>
        <v>0</v>
      </c>
      <c r="M11" s="164"/>
      <c r="N11" s="164">
        <f t="shared" si="2"/>
        <v>0</v>
      </c>
    </row>
    <row r="12" spans="1:14" s="26" customFormat="1" ht="15.5" x14ac:dyDescent="0.35">
      <c r="A12" s="149"/>
      <c r="B12" s="150"/>
      <c r="C12" s="163"/>
      <c r="D12" s="150"/>
      <c r="E12" s="150"/>
      <c r="F12" s="152"/>
      <c r="G12" s="153"/>
      <c r="H12" s="154"/>
      <c r="I12" s="170">
        <f t="shared" si="0"/>
        <v>0</v>
      </c>
      <c r="J12" s="156"/>
      <c r="K12" s="157"/>
      <c r="L12" s="166">
        <f t="shared" si="1"/>
        <v>0</v>
      </c>
      <c r="M12" s="164"/>
      <c r="N12" s="164">
        <f t="shared" si="2"/>
        <v>0</v>
      </c>
    </row>
    <row r="13" spans="1:14" s="26" customFormat="1" ht="15.5" x14ac:dyDescent="0.35">
      <c r="A13" s="149"/>
      <c r="B13" s="150"/>
      <c r="C13" s="163"/>
      <c r="D13" s="150"/>
      <c r="E13" s="150"/>
      <c r="F13" s="152"/>
      <c r="G13" s="153"/>
      <c r="H13" s="154"/>
      <c r="I13" s="170">
        <f t="shared" si="0"/>
        <v>0</v>
      </c>
      <c r="J13" s="156"/>
      <c r="K13" s="157"/>
      <c r="L13" s="166">
        <f t="shared" si="1"/>
        <v>0</v>
      </c>
      <c r="M13" s="164"/>
      <c r="N13" s="164">
        <f t="shared" si="2"/>
        <v>0</v>
      </c>
    </row>
    <row r="14" spans="1:14" s="26" customFormat="1" ht="15.5" x14ac:dyDescent="0.35">
      <c r="A14" s="149"/>
      <c r="B14" s="150"/>
      <c r="C14" s="163"/>
      <c r="D14" s="150"/>
      <c r="E14" s="150"/>
      <c r="F14" s="152"/>
      <c r="G14" s="153"/>
      <c r="H14" s="154"/>
      <c r="I14" s="170">
        <f t="shared" si="0"/>
        <v>0</v>
      </c>
      <c r="J14" s="156"/>
      <c r="K14" s="157"/>
      <c r="L14" s="166">
        <f t="shared" si="1"/>
        <v>0</v>
      </c>
      <c r="M14" s="164"/>
      <c r="N14" s="164">
        <f t="shared" si="2"/>
        <v>0</v>
      </c>
    </row>
    <row r="15" spans="1:14" s="26" customFormat="1" ht="15.5" x14ac:dyDescent="0.35">
      <c r="A15" s="149"/>
      <c r="B15" s="150"/>
      <c r="C15" s="163"/>
      <c r="D15" s="150"/>
      <c r="E15" s="150"/>
      <c r="F15" s="152"/>
      <c r="G15" s="153"/>
      <c r="H15" s="154"/>
      <c r="I15" s="170">
        <f t="shared" si="0"/>
        <v>0</v>
      </c>
      <c r="J15" s="156"/>
      <c r="K15" s="157"/>
      <c r="L15" s="166">
        <f t="shared" si="1"/>
        <v>0</v>
      </c>
      <c r="M15" s="164"/>
      <c r="N15" s="164">
        <f t="shared" si="2"/>
        <v>0</v>
      </c>
    </row>
    <row r="16" spans="1:14" s="26" customFormat="1" ht="15.5" x14ac:dyDescent="0.35">
      <c r="A16" s="149"/>
      <c r="B16" s="150"/>
      <c r="C16" s="163"/>
      <c r="D16" s="150"/>
      <c r="E16" s="150"/>
      <c r="F16" s="152"/>
      <c r="G16" s="153"/>
      <c r="H16" s="154"/>
      <c r="I16" s="170">
        <f t="shared" si="0"/>
        <v>0</v>
      </c>
      <c r="J16" s="156"/>
      <c r="K16" s="157"/>
      <c r="L16" s="166">
        <f t="shared" si="1"/>
        <v>0</v>
      </c>
      <c r="M16" s="164"/>
      <c r="N16" s="164">
        <f t="shared" si="2"/>
        <v>0</v>
      </c>
    </row>
    <row r="17" spans="1:14" s="26" customFormat="1" ht="15.5" x14ac:dyDescent="0.35">
      <c r="A17" s="149"/>
      <c r="B17" s="150"/>
      <c r="C17" s="163"/>
      <c r="D17" s="150"/>
      <c r="E17" s="150"/>
      <c r="F17" s="152"/>
      <c r="G17" s="153"/>
      <c r="H17" s="154"/>
      <c r="I17" s="170">
        <f t="shared" si="0"/>
        <v>0</v>
      </c>
      <c r="J17" s="156"/>
      <c r="K17" s="157"/>
      <c r="L17" s="166">
        <f t="shared" si="1"/>
        <v>0</v>
      </c>
      <c r="M17" s="164"/>
      <c r="N17" s="164">
        <f t="shared" si="2"/>
        <v>0</v>
      </c>
    </row>
    <row r="18" spans="1:14" s="26" customFormat="1" ht="15.5" x14ac:dyDescent="0.35">
      <c r="A18" s="149"/>
      <c r="B18" s="150"/>
      <c r="C18" s="163"/>
      <c r="D18" s="150"/>
      <c r="E18" s="150"/>
      <c r="F18" s="152"/>
      <c r="G18" s="153"/>
      <c r="H18" s="154"/>
      <c r="I18" s="170">
        <f t="shared" si="0"/>
        <v>0</v>
      </c>
      <c r="J18" s="156"/>
      <c r="K18" s="157"/>
      <c r="L18" s="166">
        <f t="shared" si="1"/>
        <v>0</v>
      </c>
      <c r="M18" s="164"/>
      <c r="N18" s="164">
        <f t="shared" si="2"/>
        <v>0</v>
      </c>
    </row>
    <row r="19" spans="1:14" s="26" customFormat="1" ht="15.5" x14ac:dyDescent="0.35">
      <c r="A19" s="149"/>
      <c r="B19" s="150"/>
      <c r="C19" s="163"/>
      <c r="D19" s="150"/>
      <c r="E19" s="150"/>
      <c r="F19" s="152"/>
      <c r="G19" s="153"/>
      <c r="H19" s="154"/>
      <c r="I19" s="170">
        <f t="shared" si="0"/>
        <v>0</v>
      </c>
      <c r="J19" s="156"/>
      <c r="K19" s="157"/>
      <c r="L19" s="166">
        <f t="shared" si="1"/>
        <v>0</v>
      </c>
      <c r="M19" s="164"/>
      <c r="N19" s="164">
        <f t="shared" si="2"/>
        <v>0</v>
      </c>
    </row>
    <row r="20" spans="1:14" s="26" customFormat="1" ht="15.5" x14ac:dyDescent="0.35">
      <c r="A20" s="149"/>
      <c r="B20" s="150"/>
      <c r="C20" s="163"/>
      <c r="D20" s="150"/>
      <c r="E20" s="150"/>
      <c r="F20" s="152"/>
      <c r="G20" s="153"/>
      <c r="H20" s="154"/>
      <c r="I20" s="170">
        <f t="shared" si="0"/>
        <v>0</v>
      </c>
      <c r="J20" s="156"/>
      <c r="K20" s="157"/>
      <c r="L20" s="166">
        <f t="shared" si="1"/>
        <v>0</v>
      </c>
      <c r="M20" s="164"/>
      <c r="N20" s="164">
        <f t="shared" si="2"/>
        <v>0</v>
      </c>
    </row>
    <row r="21" spans="1:14" s="26" customFormat="1" ht="15.5" x14ac:dyDescent="0.35">
      <c r="A21" s="149"/>
      <c r="B21" s="150"/>
      <c r="C21" s="163"/>
      <c r="D21" s="150"/>
      <c r="E21" s="150"/>
      <c r="F21" s="152"/>
      <c r="G21" s="153"/>
      <c r="H21" s="154"/>
      <c r="I21" s="170">
        <f t="shared" si="0"/>
        <v>0</v>
      </c>
      <c r="J21" s="156"/>
      <c r="K21" s="157"/>
      <c r="L21" s="166">
        <f t="shared" si="1"/>
        <v>0</v>
      </c>
      <c r="M21" s="164"/>
      <c r="N21" s="164">
        <f t="shared" si="2"/>
        <v>0</v>
      </c>
    </row>
    <row r="22" spans="1:14" s="26" customFormat="1" ht="15.5" x14ac:dyDescent="0.35">
      <c r="A22" s="149"/>
      <c r="B22" s="150"/>
      <c r="C22" s="163"/>
      <c r="D22" s="150"/>
      <c r="E22" s="150"/>
      <c r="F22" s="152"/>
      <c r="G22" s="153"/>
      <c r="H22" s="154"/>
      <c r="I22" s="170">
        <f t="shared" si="0"/>
        <v>0</v>
      </c>
      <c r="J22" s="156"/>
      <c r="K22" s="157"/>
      <c r="L22" s="166">
        <f t="shared" si="1"/>
        <v>0</v>
      </c>
      <c r="M22" s="164"/>
      <c r="N22" s="164">
        <f t="shared" si="2"/>
        <v>0</v>
      </c>
    </row>
    <row r="23" spans="1:14" s="26" customFormat="1" ht="15.5" x14ac:dyDescent="0.35">
      <c r="A23" s="149"/>
      <c r="B23" s="150"/>
      <c r="C23" s="163"/>
      <c r="D23" s="150"/>
      <c r="E23" s="150"/>
      <c r="F23" s="152"/>
      <c r="G23" s="153"/>
      <c r="H23" s="154"/>
      <c r="I23" s="170">
        <f t="shared" si="0"/>
        <v>0</v>
      </c>
      <c r="J23" s="156"/>
      <c r="K23" s="157"/>
      <c r="L23" s="166">
        <f t="shared" si="1"/>
        <v>0</v>
      </c>
      <c r="M23" s="164"/>
      <c r="N23" s="164">
        <f t="shared" si="2"/>
        <v>0</v>
      </c>
    </row>
    <row r="24" spans="1:14" s="26" customFormat="1" ht="15.5" x14ac:dyDescent="0.35">
      <c r="A24" s="149"/>
      <c r="B24" s="150"/>
      <c r="C24" s="163"/>
      <c r="D24" s="150"/>
      <c r="E24" s="150"/>
      <c r="F24" s="152"/>
      <c r="G24" s="153"/>
      <c r="H24" s="154"/>
      <c r="I24" s="170">
        <f t="shared" si="0"/>
        <v>0</v>
      </c>
      <c r="J24" s="156"/>
      <c r="K24" s="157"/>
      <c r="L24" s="166">
        <f t="shared" si="1"/>
        <v>0</v>
      </c>
      <c r="M24" s="164"/>
      <c r="N24" s="164">
        <f t="shared" si="2"/>
        <v>0</v>
      </c>
    </row>
    <row r="25" spans="1:14" s="26" customFormat="1" ht="15.5" x14ac:dyDescent="0.35">
      <c r="A25" s="149"/>
      <c r="B25" s="150"/>
      <c r="C25" s="163"/>
      <c r="D25" s="150"/>
      <c r="E25" s="150"/>
      <c r="F25" s="152"/>
      <c r="G25" s="153"/>
      <c r="H25" s="154"/>
      <c r="I25" s="170">
        <f t="shared" si="0"/>
        <v>0</v>
      </c>
      <c r="J25" s="156"/>
      <c r="K25" s="157"/>
      <c r="L25" s="166">
        <f t="shared" si="1"/>
        <v>0</v>
      </c>
      <c r="M25" s="164"/>
      <c r="N25" s="164">
        <f t="shared" si="2"/>
        <v>0</v>
      </c>
    </row>
    <row r="26" spans="1:14" s="26" customFormat="1" ht="15.5" x14ac:dyDescent="0.35">
      <c r="A26" s="149"/>
      <c r="B26" s="150"/>
      <c r="C26" s="163"/>
      <c r="D26" s="150"/>
      <c r="E26" s="150"/>
      <c r="F26" s="152"/>
      <c r="G26" s="153"/>
      <c r="H26" s="154"/>
      <c r="I26" s="170">
        <f t="shared" si="0"/>
        <v>0</v>
      </c>
      <c r="J26" s="156"/>
      <c r="K26" s="157"/>
      <c r="L26" s="166">
        <f t="shared" si="1"/>
        <v>0</v>
      </c>
      <c r="M26" s="164"/>
      <c r="N26" s="164">
        <f t="shared" si="2"/>
        <v>0</v>
      </c>
    </row>
    <row r="27" spans="1:14" s="26" customFormat="1" ht="15.5" x14ac:dyDescent="0.35">
      <c r="A27" s="149"/>
      <c r="B27" s="150"/>
      <c r="C27" s="163"/>
      <c r="D27" s="150"/>
      <c r="E27" s="150"/>
      <c r="F27" s="152"/>
      <c r="G27" s="153"/>
      <c r="H27" s="154"/>
      <c r="I27" s="170">
        <f t="shared" si="0"/>
        <v>0</v>
      </c>
      <c r="J27" s="156"/>
      <c r="K27" s="157"/>
      <c r="L27" s="166">
        <f t="shared" si="1"/>
        <v>0</v>
      </c>
      <c r="M27" s="164"/>
      <c r="N27" s="164">
        <f t="shared" si="2"/>
        <v>0</v>
      </c>
    </row>
    <row r="28" spans="1:14" s="26" customFormat="1" ht="15.5" x14ac:dyDescent="0.35">
      <c r="A28" s="149"/>
      <c r="B28" s="150"/>
      <c r="C28" s="163"/>
      <c r="D28" s="150"/>
      <c r="E28" s="150"/>
      <c r="F28" s="152"/>
      <c r="G28" s="153"/>
      <c r="H28" s="154"/>
      <c r="I28" s="170">
        <f t="shared" si="0"/>
        <v>0</v>
      </c>
      <c r="J28" s="156"/>
      <c r="K28" s="157"/>
      <c r="L28" s="166">
        <f t="shared" si="1"/>
        <v>0</v>
      </c>
      <c r="M28" s="164"/>
      <c r="N28" s="164">
        <f t="shared" si="2"/>
        <v>0</v>
      </c>
    </row>
    <row r="29" spans="1:14" s="26" customFormat="1" ht="15.5" x14ac:dyDescent="0.35">
      <c r="A29" s="149"/>
      <c r="B29" s="150"/>
      <c r="C29" s="163"/>
      <c r="D29" s="150"/>
      <c r="E29" s="150"/>
      <c r="F29" s="152"/>
      <c r="G29" s="153"/>
      <c r="H29" s="154"/>
      <c r="I29" s="170">
        <f t="shared" si="0"/>
        <v>0</v>
      </c>
      <c r="J29" s="156"/>
      <c r="K29" s="157"/>
      <c r="L29" s="166">
        <f t="shared" si="1"/>
        <v>0</v>
      </c>
      <c r="M29" s="164"/>
      <c r="N29" s="164">
        <f t="shared" si="2"/>
        <v>0</v>
      </c>
    </row>
    <row r="30" spans="1:14" s="26" customFormat="1" ht="15.5" x14ac:dyDescent="0.35">
      <c r="A30" s="149"/>
      <c r="B30" s="150"/>
      <c r="C30" s="163"/>
      <c r="D30" s="150"/>
      <c r="E30" s="150"/>
      <c r="F30" s="152"/>
      <c r="G30" s="153"/>
      <c r="H30" s="154"/>
      <c r="I30" s="170">
        <f t="shared" si="0"/>
        <v>0</v>
      </c>
      <c r="J30" s="156"/>
      <c r="K30" s="157"/>
      <c r="L30" s="166">
        <f t="shared" si="1"/>
        <v>0</v>
      </c>
      <c r="M30" s="164"/>
      <c r="N30" s="164">
        <f t="shared" si="2"/>
        <v>0</v>
      </c>
    </row>
    <row r="31" spans="1:14" s="26" customFormat="1" ht="15.5" x14ac:dyDescent="0.35">
      <c r="A31" s="149"/>
      <c r="B31" s="150"/>
      <c r="C31" s="163"/>
      <c r="D31" s="150"/>
      <c r="E31" s="150"/>
      <c r="F31" s="152"/>
      <c r="G31" s="153"/>
      <c r="H31" s="154"/>
      <c r="I31" s="170">
        <f t="shared" si="0"/>
        <v>0</v>
      </c>
      <c r="J31" s="156"/>
      <c r="K31" s="157"/>
      <c r="L31" s="166">
        <f t="shared" si="1"/>
        <v>0</v>
      </c>
      <c r="M31" s="164"/>
      <c r="N31" s="164">
        <f t="shared" si="2"/>
        <v>0</v>
      </c>
    </row>
    <row r="32" spans="1:14" s="26" customFormat="1" ht="15.5" x14ac:dyDescent="0.35">
      <c r="A32" s="149"/>
      <c r="B32" s="150"/>
      <c r="C32" s="163"/>
      <c r="D32" s="150"/>
      <c r="E32" s="150"/>
      <c r="F32" s="152"/>
      <c r="G32" s="153"/>
      <c r="H32" s="154"/>
      <c r="I32" s="170">
        <f t="shared" si="0"/>
        <v>0</v>
      </c>
      <c r="J32" s="156"/>
      <c r="K32" s="157"/>
      <c r="L32" s="166">
        <f t="shared" si="1"/>
        <v>0</v>
      </c>
      <c r="M32" s="164"/>
      <c r="N32" s="164">
        <f t="shared" si="2"/>
        <v>0</v>
      </c>
    </row>
    <row r="33" spans="1:14" s="26" customFormat="1" ht="15.5" x14ac:dyDescent="0.35">
      <c r="A33" s="149"/>
      <c r="B33" s="150"/>
      <c r="C33" s="163"/>
      <c r="D33" s="150"/>
      <c r="E33" s="150"/>
      <c r="F33" s="152"/>
      <c r="G33" s="153"/>
      <c r="H33" s="154"/>
      <c r="I33" s="170">
        <f t="shared" si="0"/>
        <v>0</v>
      </c>
      <c r="J33" s="156"/>
      <c r="K33" s="157"/>
      <c r="L33" s="166">
        <f t="shared" si="1"/>
        <v>0</v>
      </c>
      <c r="M33" s="164"/>
      <c r="N33" s="164">
        <f t="shared" si="2"/>
        <v>0</v>
      </c>
    </row>
    <row r="34" spans="1:14" s="26" customFormat="1" ht="15.5" x14ac:dyDescent="0.35">
      <c r="A34" s="149"/>
      <c r="B34" s="150"/>
      <c r="C34" s="163"/>
      <c r="D34" s="150"/>
      <c r="E34" s="150"/>
      <c r="F34" s="152"/>
      <c r="G34" s="153"/>
      <c r="H34" s="154"/>
      <c r="I34" s="170">
        <f t="shared" si="0"/>
        <v>0</v>
      </c>
      <c r="J34" s="156"/>
      <c r="K34" s="157"/>
      <c r="L34" s="166">
        <f t="shared" si="1"/>
        <v>0</v>
      </c>
      <c r="M34" s="164"/>
      <c r="N34" s="164">
        <f t="shared" si="2"/>
        <v>0</v>
      </c>
    </row>
    <row r="35" spans="1:14" s="26" customFormat="1" ht="15.5" x14ac:dyDescent="0.35">
      <c r="A35" s="149"/>
      <c r="B35" s="150"/>
      <c r="C35" s="163"/>
      <c r="D35" s="150"/>
      <c r="E35" s="150"/>
      <c r="F35" s="152"/>
      <c r="G35" s="153"/>
      <c r="H35" s="154"/>
      <c r="I35" s="170">
        <f t="shared" si="0"/>
        <v>0</v>
      </c>
      <c r="J35" s="156"/>
      <c r="K35" s="157"/>
      <c r="L35" s="166">
        <f t="shared" si="1"/>
        <v>0</v>
      </c>
      <c r="M35" s="164"/>
      <c r="N35" s="164">
        <f t="shared" si="2"/>
        <v>0</v>
      </c>
    </row>
    <row r="36" spans="1:14" s="26" customFormat="1" ht="15.5" x14ac:dyDescent="0.35">
      <c r="A36" s="149"/>
      <c r="B36" s="150"/>
      <c r="C36" s="163"/>
      <c r="D36" s="150"/>
      <c r="E36" s="150"/>
      <c r="F36" s="152"/>
      <c r="G36" s="153"/>
      <c r="H36" s="154"/>
      <c r="I36" s="170">
        <f t="shared" si="0"/>
        <v>0</v>
      </c>
      <c r="J36" s="156"/>
      <c r="K36" s="157"/>
      <c r="L36" s="166">
        <f t="shared" si="1"/>
        <v>0</v>
      </c>
      <c r="M36" s="164"/>
      <c r="N36" s="164">
        <f t="shared" si="2"/>
        <v>0</v>
      </c>
    </row>
    <row r="37" spans="1:14" s="26" customFormat="1" ht="15.5" x14ac:dyDescent="0.35">
      <c r="A37" s="149"/>
      <c r="B37" s="150"/>
      <c r="C37" s="163"/>
      <c r="D37" s="150"/>
      <c r="E37" s="150"/>
      <c r="F37" s="152"/>
      <c r="G37" s="153"/>
      <c r="H37" s="154"/>
      <c r="I37" s="170">
        <f t="shared" si="0"/>
        <v>0</v>
      </c>
      <c r="J37" s="156"/>
      <c r="K37" s="157"/>
      <c r="L37" s="166">
        <f t="shared" si="1"/>
        <v>0</v>
      </c>
      <c r="M37" s="164"/>
      <c r="N37" s="164">
        <f t="shared" si="2"/>
        <v>0</v>
      </c>
    </row>
    <row r="38" spans="1:14" s="26" customFormat="1" ht="15.5" x14ac:dyDescent="0.35">
      <c r="A38" s="149"/>
      <c r="B38" s="150"/>
      <c r="C38" s="163"/>
      <c r="D38" s="150"/>
      <c r="E38" s="150"/>
      <c r="F38" s="152"/>
      <c r="G38" s="153"/>
      <c r="H38" s="154"/>
      <c r="I38" s="170">
        <f t="shared" si="0"/>
        <v>0</v>
      </c>
      <c r="J38" s="156"/>
      <c r="K38" s="157"/>
      <c r="L38" s="166">
        <f t="shared" si="1"/>
        <v>0</v>
      </c>
      <c r="M38" s="164"/>
      <c r="N38" s="164">
        <f t="shared" si="2"/>
        <v>0</v>
      </c>
    </row>
    <row r="39" spans="1:14" s="26" customFormat="1" ht="15.5" x14ac:dyDescent="0.35">
      <c r="A39" s="149"/>
      <c r="B39" s="150"/>
      <c r="C39" s="163"/>
      <c r="D39" s="150"/>
      <c r="E39" s="150"/>
      <c r="F39" s="152"/>
      <c r="G39" s="153"/>
      <c r="H39" s="154"/>
      <c r="I39" s="170">
        <f t="shared" si="0"/>
        <v>0</v>
      </c>
      <c r="J39" s="156"/>
      <c r="K39" s="157"/>
      <c r="L39" s="166">
        <f t="shared" si="1"/>
        <v>0</v>
      </c>
      <c r="M39" s="164"/>
      <c r="N39" s="164">
        <f t="shared" si="2"/>
        <v>0</v>
      </c>
    </row>
    <row r="40" spans="1:14" s="26" customFormat="1" ht="15.5" x14ac:dyDescent="0.35">
      <c r="A40" s="149"/>
      <c r="B40" s="150"/>
      <c r="C40" s="163"/>
      <c r="D40" s="150"/>
      <c r="E40" s="150"/>
      <c r="F40" s="152"/>
      <c r="G40" s="153"/>
      <c r="H40" s="154"/>
      <c r="I40" s="170">
        <f t="shared" si="0"/>
        <v>0</v>
      </c>
      <c r="J40" s="156"/>
      <c r="K40" s="157"/>
      <c r="L40" s="166">
        <f t="shared" si="1"/>
        <v>0</v>
      </c>
      <c r="M40" s="164"/>
      <c r="N40" s="164">
        <f t="shared" si="2"/>
        <v>0</v>
      </c>
    </row>
    <row r="41" spans="1:14" s="26" customFormat="1" ht="15.5" x14ac:dyDescent="0.35">
      <c r="A41" s="149"/>
      <c r="B41" s="150"/>
      <c r="C41" s="163"/>
      <c r="D41" s="150"/>
      <c r="E41" s="150"/>
      <c r="F41" s="152"/>
      <c r="G41" s="153"/>
      <c r="H41" s="154"/>
      <c r="I41" s="170">
        <f t="shared" si="0"/>
        <v>0</v>
      </c>
      <c r="J41" s="156"/>
      <c r="K41" s="157"/>
      <c r="L41" s="166">
        <f t="shared" si="1"/>
        <v>0</v>
      </c>
      <c r="M41" s="164"/>
      <c r="N41" s="164">
        <f t="shared" si="2"/>
        <v>0</v>
      </c>
    </row>
    <row r="42" spans="1:14" s="26" customFormat="1" ht="15.5" x14ac:dyDescent="0.35">
      <c r="A42" s="149"/>
      <c r="B42" s="150"/>
      <c r="C42" s="163"/>
      <c r="D42" s="150"/>
      <c r="E42" s="150"/>
      <c r="F42" s="152"/>
      <c r="G42" s="153"/>
      <c r="H42" s="154"/>
      <c r="I42" s="170">
        <f t="shared" si="0"/>
        <v>0</v>
      </c>
      <c r="J42" s="156"/>
      <c r="K42" s="157"/>
      <c r="L42" s="166">
        <f t="shared" si="1"/>
        <v>0</v>
      </c>
      <c r="M42" s="164"/>
      <c r="N42" s="164">
        <f t="shared" si="2"/>
        <v>0</v>
      </c>
    </row>
    <row r="43" spans="1:14" s="26" customFormat="1" ht="15.5" x14ac:dyDescent="0.35">
      <c r="A43" s="149"/>
      <c r="B43" s="150"/>
      <c r="C43" s="163"/>
      <c r="D43" s="150"/>
      <c r="E43" s="150"/>
      <c r="F43" s="152"/>
      <c r="G43" s="153"/>
      <c r="H43" s="154"/>
      <c r="I43" s="170">
        <f t="shared" si="0"/>
        <v>0</v>
      </c>
      <c r="J43" s="156"/>
      <c r="K43" s="157"/>
      <c r="L43" s="166">
        <f t="shared" si="1"/>
        <v>0</v>
      </c>
      <c r="M43" s="164"/>
      <c r="N43" s="164">
        <f t="shared" si="2"/>
        <v>0</v>
      </c>
    </row>
    <row r="44" spans="1:14" s="26" customFormat="1" ht="15.5" x14ac:dyDescent="0.35">
      <c r="A44" s="149"/>
      <c r="B44" s="150"/>
      <c r="C44" s="163"/>
      <c r="D44" s="150"/>
      <c r="E44" s="150"/>
      <c r="F44" s="152"/>
      <c r="G44" s="153"/>
      <c r="H44" s="154"/>
      <c r="I44" s="170">
        <f t="shared" si="0"/>
        <v>0</v>
      </c>
      <c r="J44" s="156"/>
      <c r="K44" s="157"/>
      <c r="L44" s="166">
        <f t="shared" si="1"/>
        <v>0</v>
      </c>
      <c r="M44" s="164"/>
      <c r="N44" s="164">
        <f t="shared" si="2"/>
        <v>0</v>
      </c>
    </row>
    <row r="45" spans="1:14" s="26" customFormat="1" ht="15.5" x14ac:dyDescent="0.35">
      <c r="A45" s="149"/>
      <c r="B45" s="150"/>
      <c r="C45" s="163"/>
      <c r="D45" s="150"/>
      <c r="E45" s="150"/>
      <c r="F45" s="152"/>
      <c r="G45" s="153"/>
      <c r="H45" s="154"/>
      <c r="I45" s="170">
        <f t="shared" si="0"/>
        <v>0</v>
      </c>
      <c r="J45" s="156"/>
      <c r="K45" s="157"/>
      <c r="L45" s="166">
        <f t="shared" si="1"/>
        <v>0</v>
      </c>
      <c r="M45" s="164"/>
      <c r="N45" s="164">
        <f t="shared" si="2"/>
        <v>0</v>
      </c>
    </row>
    <row r="46" spans="1:14" s="26" customFormat="1" ht="15.5" x14ac:dyDescent="0.35">
      <c r="A46" s="149"/>
      <c r="B46" s="150"/>
      <c r="C46" s="163"/>
      <c r="D46" s="150"/>
      <c r="E46" s="150"/>
      <c r="F46" s="152"/>
      <c r="G46" s="153"/>
      <c r="H46" s="154"/>
      <c r="I46" s="170">
        <f t="shared" si="0"/>
        <v>0</v>
      </c>
      <c r="J46" s="156"/>
      <c r="K46" s="157"/>
      <c r="L46" s="166">
        <f t="shared" si="1"/>
        <v>0</v>
      </c>
      <c r="M46" s="164"/>
      <c r="N46" s="164">
        <f t="shared" si="2"/>
        <v>0</v>
      </c>
    </row>
    <row r="47" spans="1:14" s="26" customFormat="1" ht="15.5" x14ac:dyDescent="0.35">
      <c r="A47" s="149"/>
      <c r="B47" s="150"/>
      <c r="C47" s="163"/>
      <c r="D47" s="150"/>
      <c r="E47" s="150"/>
      <c r="F47" s="152"/>
      <c r="G47" s="153"/>
      <c r="H47" s="154"/>
      <c r="I47" s="170">
        <f t="shared" si="0"/>
        <v>0</v>
      </c>
      <c r="J47" s="156"/>
      <c r="K47" s="157"/>
      <c r="L47" s="166">
        <f t="shared" si="1"/>
        <v>0</v>
      </c>
      <c r="M47" s="164"/>
      <c r="N47" s="164">
        <f t="shared" si="2"/>
        <v>0</v>
      </c>
    </row>
    <row r="48" spans="1:14" s="26" customFormat="1" ht="15.5" x14ac:dyDescent="0.35">
      <c r="A48" s="149"/>
      <c r="B48" s="150"/>
      <c r="C48" s="163"/>
      <c r="D48" s="150"/>
      <c r="E48" s="150"/>
      <c r="F48" s="152"/>
      <c r="G48" s="153"/>
      <c r="H48" s="154"/>
      <c r="I48" s="170">
        <f t="shared" si="0"/>
        <v>0</v>
      </c>
      <c r="J48" s="156"/>
      <c r="K48" s="157"/>
      <c r="L48" s="166">
        <f t="shared" si="1"/>
        <v>0</v>
      </c>
      <c r="M48" s="164"/>
      <c r="N48" s="164">
        <f t="shared" si="2"/>
        <v>0</v>
      </c>
    </row>
    <row r="49" spans="1:14" s="26" customFormat="1" ht="15.5" x14ac:dyDescent="0.35">
      <c r="A49" s="149"/>
      <c r="B49" s="150"/>
      <c r="C49" s="163"/>
      <c r="D49" s="150"/>
      <c r="E49" s="150"/>
      <c r="F49" s="152"/>
      <c r="G49" s="153"/>
      <c r="H49" s="154"/>
      <c r="I49" s="170">
        <f t="shared" si="0"/>
        <v>0</v>
      </c>
      <c r="J49" s="156"/>
      <c r="K49" s="157"/>
      <c r="L49" s="166">
        <f t="shared" si="1"/>
        <v>0</v>
      </c>
      <c r="M49" s="164"/>
      <c r="N49" s="164">
        <f t="shared" si="2"/>
        <v>0</v>
      </c>
    </row>
    <row r="50" spans="1:14" s="26" customFormat="1" ht="15.5" x14ac:dyDescent="0.35">
      <c r="A50" s="149"/>
      <c r="B50" s="150"/>
      <c r="C50" s="163"/>
      <c r="D50" s="150"/>
      <c r="E50" s="150"/>
      <c r="F50" s="152"/>
      <c r="G50" s="153"/>
      <c r="H50" s="154"/>
      <c r="I50" s="170">
        <f t="shared" si="0"/>
        <v>0</v>
      </c>
      <c r="J50" s="156"/>
      <c r="K50" s="157"/>
      <c r="L50" s="166">
        <f t="shared" si="1"/>
        <v>0</v>
      </c>
      <c r="M50" s="164"/>
      <c r="N50" s="164">
        <f t="shared" si="2"/>
        <v>0</v>
      </c>
    </row>
    <row r="51" spans="1:14" s="26" customFormat="1" ht="15.5" x14ac:dyDescent="0.35">
      <c r="A51" s="149"/>
      <c r="B51" s="150"/>
      <c r="C51" s="163"/>
      <c r="D51" s="150"/>
      <c r="E51" s="150"/>
      <c r="F51" s="152"/>
      <c r="G51" s="153"/>
      <c r="H51" s="154"/>
      <c r="I51" s="170">
        <f t="shared" si="0"/>
        <v>0</v>
      </c>
      <c r="J51" s="156"/>
      <c r="K51" s="157"/>
      <c r="L51" s="166">
        <f t="shared" si="1"/>
        <v>0</v>
      </c>
      <c r="M51" s="164"/>
      <c r="N51" s="164">
        <f t="shared" si="2"/>
        <v>0</v>
      </c>
    </row>
    <row r="52" spans="1:14" s="26" customFormat="1" ht="15.5" x14ac:dyDescent="0.35">
      <c r="A52" s="149"/>
      <c r="B52" s="150"/>
      <c r="C52" s="163"/>
      <c r="D52" s="150"/>
      <c r="E52" s="150"/>
      <c r="F52" s="152"/>
      <c r="G52" s="153"/>
      <c r="H52" s="154"/>
      <c r="I52" s="170">
        <f t="shared" si="0"/>
        <v>0</v>
      </c>
      <c r="J52" s="156"/>
      <c r="K52" s="157"/>
      <c r="L52" s="166">
        <f t="shared" si="1"/>
        <v>0</v>
      </c>
      <c r="M52" s="164"/>
      <c r="N52" s="164">
        <f t="shared" si="2"/>
        <v>0</v>
      </c>
    </row>
    <row r="53" spans="1:14" s="26" customFormat="1" ht="15.5" x14ac:dyDescent="0.35">
      <c r="A53" s="149"/>
      <c r="B53" s="150"/>
      <c r="C53" s="163"/>
      <c r="D53" s="150"/>
      <c r="E53" s="150"/>
      <c r="F53" s="152"/>
      <c r="G53" s="153"/>
      <c r="H53" s="154"/>
      <c r="I53" s="170">
        <f t="shared" si="0"/>
        <v>0</v>
      </c>
      <c r="J53" s="156"/>
      <c r="K53" s="157"/>
      <c r="L53" s="166">
        <f t="shared" si="1"/>
        <v>0</v>
      </c>
      <c r="M53" s="164"/>
      <c r="N53" s="164">
        <f t="shared" si="2"/>
        <v>0</v>
      </c>
    </row>
    <row r="54" spans="1:14" s="26" customFormat="1" ht="15.5" x14ac:dyDescent="0.35">
      <c r="A54" s="149"/>
      <c r="B54" s="150"/>
      <c r="C54" s="163"/>
      <c r="D54" s="150"/>
      <c r="E54" s="150"/>
      <c r="F54" s="152"/>
      <c r="G54" s="153"/>
      <c r="H54" s="154"/>
      <c r="I54" s="170">
        <f t="shared" si="0"/>
        <v>0</v>
      </c>
      <c r="J54" s="156"/>
      <c r="K54" s="157"/>
      <c r="L54" s="166">
        <f t="shared" si="1"/>
        <v>0</v>
      </c>
      <c r="M54" s="164"/>
      <c r="N54" s="164">
        <f t="shared" si="2"/>
        <v>0</v>
      </c>
    </row>
    <row r="55" spans="1:14" s="26" customFormat="1" ht="15.5" x14ac:dyDescent="0.35">
      <c r="A55" s="149"/>
      <c r="B55" s="150"/>
      <c r="C55" s="163"/>
      <c r="D55" s="150"/>
      <c r="E55" s="150"/>
      <c r="F55" s="152"/>
      <c r="G55" s="153"/>
      <c r="H55" s="154"/>
      <c r="I55" s="170">
        <f t="shared" si="0"/>
        <v>0</v>
      </c>
      <c r="J55" s="156"/>
      <c r="K55" s="157"/>
      <c r="L55" s="166">
        <f t="shared" si="1"/>
        <v>0</v>
      </c>
      <c r="M55" s="164"/>
      <c r="N55" s="164">
        <f t="shared" si="2"/>
        <v>0</v>
      </c>
    </row>
    <row r="56" spans="1:14" s="26" customFormat="1" ht="15.5" x14ac:dyDescent="0.35">
      <c r="A56" s="149"/>
      <c r="B56" s="150"/>
      <c r="C56" s="163"/>
      <c r="D56" s="150"/>
      <c r="E56" s="150"/>
      <c r="F56" s="152"/>
      <c r="G56" s="153"/>
      <c r="H56" s="154"/>
      <c r="I56" s="170">
        <f t="shared" si="0"/>
        <v>0</v>
      </c>
      <c r="J56" s="156"/>
      <c r="K56" s="157"/>
      <c r="L56" s="166">
        <f t="shared" si="1"/>
        <v>0</v>
      </c>
      <c r="M56" s="164"/>
      <c r="N56" s="164">
        <f t="shared" si="2"/>
        <v>0</v>
      </c>
    </row>
    <row r="57" spans="1:14" s="26" customFormat="1" ht="15.5" x14ac:dyDescent="0.35">
      <c r="A57" s="149"/>
      <c r="B57" s="150"/>
      <c r="C57" s="163"/>
      <c r="D57" s="150"/>
      <c r="E57" s="150"/>
      <c r="F57" s="152"/>
      <c r="G57" s="153"/>
      <c r="H57" s="154"/>
      <c r="I57" s="170">
        <f t="shared" si="0"/>
        <v>0</v>
      </c>
      <c r="J57" s="156"/>
      <c r="K57" s="157"/>
      <c r="L57" s="166">
        <f t="shared" si="1"/>
        <v>0</v>
      </c>
      <c r="M57" s="164"/>
      <c r="N57" s="164">
        <f t="shared" si="2"/>
        <v>0</v>
      </c>
    </row>
    <row r="58" spans="1:14" s="26" customFormat="1" ht="15.5" x14ac:dyDescent="0.35">
      <c r="A58" s="149"/>
      <c r="B58" s="150"/>
      <c r="C58" s="163"/>
      <c r="D58" s="150"/>
      <c r="E58" s="150"/>
      <c r="F58" s="152"/>
      <c r="G58" s="153"/>
      <c r="H58" s="154"/>
      <c r="I58" s="170">
        <f t="shared" si="0"/>
        <v>0</v>
      </c>
      <c r="J58" s="156"/>
      <c r="K58" s="157"/>
      <c r="L58" s="166">
        <f t="shared" si="1"/>
        <v>0</v>
      </c>
      <c r="M58" s="164"/>
      <c r="N58" s="164">
        <f t="shared" si="2"/>
        <v>0</v>
      </c>
    </row>
    <row r="59" spans="1:14" s="26" customFormat="1" ht="15.5" x14ac:dyDescent="0.35">
      <c r="A59" s="149"/>
      <c r="B59" s="150"/>
      <c r="C59" s="163"/>
      <c r="D59" s="150"/>
      <c r="E59" s="150"/>
      <c r="F59" s="152"/>
      <c r="G59" s="153"/>
      <c r="H59" s="154"/>
      <c r="I59" s="170">
        <f t="shared" si="0"/>
        <v>0</v>
      </c>
      <c r="J59" s="156"/>
      <c r="K59" s="157"/>
      <c r="L59" s="166">
        <f t="shared" si="1"/>
        <v>0</v>
      </c>
      <c r="M59" s="164"/>
      <c r="N59" s="164">
        <f t="shared" si="2"/>
        <v>0</v>
      </c>
    </row>
    <row r="60" spans="1:14" s="26" customFormat="1" ht="15.5" x14ac:dyDescent="0.35">
      <c r="A60" s="149"/>
      <c r="B60" s="150"/>
      <c r="C60" s="163"/>
      <c r="D60" s="150"/>
      <c r="E60" s="150"/>
      <c r="F60" s="152"/>
      <c r="G60" s="153"/>
      <c r="H60" s="154"/>
      <c r="I60" s="170">
        <f t="shared" si="0"/>
        <v>0</v>
      </c>
      <c r="J60" s="156"/>
      <c r="K60" s="157"/>
      <c r="L60" s="166">
        <f t="shared" si="1"/>
        <v>0</v>
      </c>
      <c r="M60" s="164"/>
      <c r="N60" s="164">
        <f t="shared" si="2"/>
        <v>0</v>
      </c>
    </row>
    <row r="61" spans="1:14" s="26" customFormat="1" ht="26.4" customHeight="1" x14ac:dyDescent="0.35">
      <c r="A61" s="54"/>
      <c r="B61" s="54"/>
      <c r="C61" s="60"/>
      <c r="D61" s="54"/>
      <c r="E61" s="54"/>
      <c r="F61" s="61"/>
      <c r="G61" s="62"/>
      <c r="H61" s="63" t="s">
        <v>331</v>
      </c>
      <c r="I61" s="351">
        <f>ROUNDUP(SUM(I4:I60),2)</f>
        <v>0</v>
      </c>
      <c r="J61" s="69"/>
      <c r="K61" s="168"/>
      <c r="L61" s="165">
        <f>ROUNDUP(SUM(L4:L60),2)</f>
        <v>0</v>
      </c>
      <c r="M61" s="165">
        <f>ROUNDUP(SUM(M4:M60),2)</f>
        <v>0</v>
      </c>
      <c r="N61" s="165">
        <f>ROUNDUP(SUM(N4:N60),2)</f>
        <v>0</v>
      </c>
    </row>
  </sheetData>
  <sheetProtection algorithmName="SHA-512" hashValue="q+OFCWC/5tB84eAO00LGYlG/H08zRP+6gs1V/qfHgIl+RTNvRMiC7VPzgj8/IdMWVEoCKKuw64z+hZiFXpQaRw==" saltValue="KfBosTGE1RgSnKIl8xmCyg==" spinCount="100000" sheet="1" objects="1" scenarios="1"/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scale="43" orientation="landscape" r:id="rId1"/>
  <headerFooter>
    <oddFooter>&amp;C&amp;F&amp;R&amp;P/&amp;N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BUDGET SUMMARY</vt:lpstr>
      <vt:lpstr>1. Staff costs</vt:lpstr>
      <vt:lpstr>2. ICT</vt:lpstr>
      <vt:lpstr>3.1 Board and Lodging</vt:lpstr>
      <vt:lpstr>3.2 Visa and Insurance</vt:lpstr>
      <vt:lpstr>3.3 Rental of rooms etc.</vt:lpstr>
      <vt:lpstr>3.4 Interpretation costs</vt:lpstr>
      <vt:lpstr>3.5 External speakers</vt:lpstr>
      <vt:lpstr>4.1 Production</vt:lpstr>
      <vt:lpstr>4.2 Translation</vt:lpstr>
      <vt:lpstr>4.3 Dissemination</vt:lpstr>
      <vt:lpstr>5. Consultations</vt:lpstr>
      <vt:lpstr>6. Preparation for mobility</vt:lpstr>
      <vt:lpstr>7. Financial audit</vt:lpstr>
      <vt:lpstr>Indirect costs</vt:lpstr>
      <vt:lpstr>Travel for Capacity Building</vt:lpstr>
      <vt:lpstr>MOBILITY ACTIVITIES - UNIT COST</vt:lpstr>
      <vt:lpstr>Interim Financial Analysis</vt:lpstr>
      <vt:lpstr>Final Financial analysis</vt:lpstr>
      <vt:lpstr>B4 RATES</vt:lpstr>
      <vt:lpstr>'BUDGET SUMMARY'!Print_Area</vt:lpstr>
      <vt:lpstr>'Final Financial analysis'!Print_Area</vt:lpstr>
      <vt:lpstr>'MOBILITY ACTIVITIES - UNIT COST'!Print_Area</vt:lpstr>
      <vt:lpstr>'Travel for Capacity Building'!Print_Area</vt:lpstr>
      <vt:lpstr>'1. Staff costs'!Print_Titles</vt:lpstr>
      <vt:lpstr>'2. ICT'!Print_Titles</vt:lpstr>
      <vt:lpstr>'3.1 Board and Lodging'!Print_Titles</vt:lpstr>
      <vt:lpstr>'3.2 Visa and Insurance'!Print_Titles</vt:lpstr>
      <vt:lpstr>'3.3 Rental of rooms etc.'!Print_Titles</vt:lpstr>
      <vt:lpstr>'3.4 Interpretation costs'!Print_Titles</vt:lpstr>
      <vt:lpstr>'3.5 External speakers'!Print_Titles</vt:lpstr>
      <vt:lpstr>'4.1 Production'!Print_Titles</vt:lpstr>
      <vt:lpstr>'4.2 Translation'!Print_Titles</vt:lpstr>
      <vt:lpstr>'4.3 Dissemination'!Print_Titles</vt:lpstr>
      <vt:lpstr>'5. Consultations'!Print_Titles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sauve genevieve</dc:creator>
  <cp:lastModifiedBy>PHILIPS Christelle (EACEA)</cp:lastModifiedBy>
  <cp:lastPrinted>2017-03-08T13:52:38Z</cp:lastPrinted>
  <dcterms:created xsi:type="dcterms:W3CDTF">2013-12-18T12:32:41Z</dcterms:created>
  <dcterms:modified xsi:type="dcterms:W3CDTF">2023-02-17T14:38:27Z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2014-01-12T20:28:23Z</vt:filetime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2023-02-14T10:19:49Z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2ab43c44-a090-40d7-a184-e4e8d23a4141</vt:lpwstr>
  </property>
  <property fmtid="{D5CDD505-2E9C-101B-9397-08002B2CF9AE}" pid="9" name="MSIP_Label_6bd9ddd1-4d20-43f6-abfa-fc3c07406f94_ContentBits">
    <vt:lpwstr>0</vt:lpwstr>
  </property>
</Properties>
</file>